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revisions/revisionLog11111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revisions/revisionHeaders.xml" ContentType="application/vnd.openxmlformats-officedocument.spreadsheetml.revisionHeaders+xml"/>
  <Override PartName="/xl/revisions/revisionLog111.xml" ContentType="application/vnd.openxmlformats-officedocument.spreadsheetml.revisionLo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revisions/revisionLog12.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Override PartName="/xl/revisions/revisionLog11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3735" windowWidth="8625" windowHeight="3780" tabRatio="691"/>
  </bookViews>
  <sheets>
    <sheet name="Snake River" sheetId="1" r:id="rId1"/>
    <sheet name="Upper Columbia" sheetId="2" r:id="rId2"/>
    <sheet name="Mid Columbia" sheetId="3" r:id="rId3"/>
    <sheet name="Umatilla-WW" sheetId="4" state="hidden" r:id="rId4"/>
    <sheet name="Yakima" sheetId="5" state="hidden" r:id="rId5"/>
    <sheet name="East Slope" sheetId="6" state="hidden" r:id="rId6"/>
    <sheet name="Lower Columbia" sheetId="7" r:id="rId7"/>
    <sheet name="Mainstem" sheetId="8" r:id="rId8"/>
    <sheet name="Willamette" sheetId="9" state="hidden" r:id="rId9"/>
    <sheet name="Summary Sheet" sheetId="10" r:id="rId10"/>
    <sheet name="Sheet2" sheetId="11" r:id="rId11"/>
  </sheets>
  <definedNames>
    <definedName name="_xlnm._FilterDatabase" localSheetId="0" hidden="1">'Snake River'!$A$5:$V$160</definedName>
    <definedName name="_xlnm.Print_Area" localSheetId="5">'East Slope'!$C$4:$R$53</definedName>
    <definedName name="_xlnm.Print_Area" localSheetId="6">'Lower Columbia'!$C$3:$O$53</definedName>
    <definedName name="_xlnm.Print_Area" localSheetId="7">Mainstem!$C$3:$O$53</definedName>
    <definedName name="_xlnm.Print_Area" localSheetId="2">'Mid Columbia'!$C$3:$O$47</definedName>
    <definedName name="_xlnm.Print_Area" localSheetId="0">'Snake River'!$C$3:$V$144</definedName>
    <definedName name="_xlnm.Print_Area" localSheetId="9">'Summary Sheet'!$D$3:$R$66</definedName>
    <definedName name="_xlnm.Print_Area" localSheetId="3">'Umatilla-WW'!$C$3:$R$57</definedName>
    <definedName name="_xlnm.Print_Area" localSheetId="1">'Upper Columbia'!$D$3:$P$74</definedName>
    <definedName name="_xlnm.Print_Area" localSheetId="4">Yakima!$C$3:$R$51</definedName>
    <definedName name="_xlnm.Print_Titles" localSheetId="5">'East Slope'!$4:$4</definedName>
    <definedName name="_xlnm.Print_Titles" localSheetId="6">'Lower Columbia'!$3:$3</definedName>
    <definedName name="_xlnm.Print_Titles" localSheetId="7">Mainstem!$3:$3</definedName>
    <definedName name="_xlnm.Print_Titles" localSheetId="2">'Mid Columbia'!$3:$3</definedName>
    <definedName name="_xlnm.Print_Titles" localSheetId="0">'Snake River'!$5:$5</definedName>
    <definedName name="_xlnm.Print_Titles" localSheetId="3">'Umatilla-WW'!$3:$3</definedName>
    <definedName name="_xlnm.Print_Titles" localSheetId="1">'Upper Columbia'!$4:$4</definedName>
    <definedName name="_xlnm.Print_Titles" localSheetId="4">Yakima!$3:$3</definedName>
    <definedName name="Z_72D4720F_1968_49D1_A0C7_4926B7F6C999_.wvu.FilterData" localSheetId="0" hidden="1">'Snake River'!$A$5:$V$160</definedName>
    <definedName name="Z_72D4720F_1968_49D1_A0C7_4926B7F6C999_.wvu.PrintArea" localSheetId="5" hidden="1">'East Slope'!$C$4:$R$53</definedName>
    <definedName name="Z_72D4720F_1968_49D1_A0C7_4926B7F6C999_.wvu.PrintArea" localSheetId="6" hidden="1">'Lower Columbia'!$C$3:$O$53</definedName>
    <definedName name="Z_72D4720F_1968_49D1_A0C7_4926B7F6C999_.wvu.PrintArea" localSheetId="7" hidden="1">Mainstem!$C$3:$O$53</definedName>
    <definedName name="Z_72D4720F_1968_49D1_A0C7_4926B7F6C999_.wvu.PrintArea" localSheetId="2" hidden="1">'Mid Columbia'!$C$3:$O$47</definedName>
    <definedName name="Z_72D4720F_1968_49D1_A0C7_4926B7F6C999_.wvu.PrintArea" localSheetId="0" hidden="1">'Snake River'!$C$3:$V$144</definedName>
    <definedName name="Z_72D4720F_1968_49D1_A0C7_4926B7F6C999_.wvu.PrintArea" localSheetId="9" hidden="1">'Summary Sheet'!$D$3:$R$66</definedName>
    <definedName name="Z_72D4720F_1968_49D1_A0C7_4926B7F6C999_.wvu.PrintArea" localSheetId="3" hidden="1">'Umatilla-WW'!$C$3:$R$57</definedName>
    <definedName name="Z_72D4720F_1968_49D1_A0C7_4926B7F6C999_.wvu.PrintArea" localSheetId="1" hidden="1">'Upper Columbia'!$D$3:$P$74</definedName>
    <definedName name="Z_72D4720F_1968_49D1_A0C7_4926B7F6C999_.wvu.PrintArea" localSheetId="4" hidden="1">Yakima!$C$3:$R$51</definedName>
    <definedName name="Z_72D4720F_1968_49D1_A0C7_4926B7F6C999_.wvu.PrintTitles" localSheetId="5" hidden="1">'East Slope'!$4:$4</definedName>
    <definedName name="Z_72D4720F_1968_49D1_A0C7_4926B7F6C999_.wvu.PrintTitles" localSheetId="6" hidden="1">'Lower Columbia'!$3:$3</definedName>
    <definedName name="Z_72D4720F_1968_49D1_A0C7_4926B7F6C999_.wvu.PrintTitles" localSheetId="7" hidden="1">Mainstem!$3:$3</definedName>
    <definedName name="Z_72D4720F_1968_49D1_A0C7_4926B7F6C999_.wvu.PrintTitles" localSheetId="2" hidden="1">'Mid Columbia'!$3:$3</definedName>
    <definedName name="Z_72D4720F_1968_49D1_A0C7_4926B7F6C999_.wvu.PrintTitles" localSheetId="0" hidden="1">'Snake River'!$5:$5</definedName>
    <definedName name="Z_72D4720F_1968_49D1_A0C7_4926B7F6C999_.wvu.PrintTitles" localSheetId="3" hidden="1">'Umatilla-WW'!$3:$3</definedName>
    <definedName name="Z_72D4720F_1968_49D1_A0C7_4926B7F6C999_.wvu.PrintTitles" localSheetId="1" hidden="1">'Upper Columbia'!$4:$4</definedName>
    <definedName name="Z_72D4720F_1968_49D1_A0C7_4926B7F6C999_.wvu.PrintTitles" localSheetId="4" hidden="1">Yakima!$3:$3</definedName>
    <definedName name="Z_72D4720F_1968_49D1_A0C7_4926B7F6C999_.wvu.Rows" localSheetId="0" hidden="1">'Snake River'!$129:$129</definedName>
    <definedName name="Z_90CA0192_1FB3_44C1_BA83_055E5DF13F31_.wvu.FilterData" localSheetId="0" hidden="1">'Snake River'!$A$5:$V$160</definedName>
    <definedName name="Z_90CA0192_1FB3_44C1_BA83_055E5DF13F31_.wvu.PrintArea" localSheetId="5" hidden="1">'East Slope'!$C$4:$R$53</definedName>
    <definedName name="Z_90CA0192_1FB3_44C1_BA83_055E5DF13F31_.wvu.PrintArea" localSheetId="6" hidden="1">'Lower Columbia'!$C$3:$O$53</definedName>
    <definedName name="Z_90CA0192_1FB3_44C1_BA83_055E5DF13F31_.wvu.PrintArea" localSheetId="7" hidden="1">Mainstem!$C$3:$O$53</definedName>
    <definedName name="Z_90CA0192_1FB3_44C1_BA83_055E5DF13F31_.wvu.PrintArea" localSheetId="2" hidden="1">'Mid Columbia'!$C$3:$O$47</definedName>
    <definedName name="Z_90CA0192_1FB3_44C1_BA83_055E5DF13F31_.wvu.PrintArea" localSheetId="0" hidden="1">'Snake River'!$C$3:$V$144</definedName>
    <definedName name="Z_90CA0192_1FB3_44C1_BA83_055E5DF13F31_.wvu.PrintArea" localSheetId="9" hidden="1">'Summary Sheet'!$D$3:$R$66</definedName>
    <definedName name="Z_90CA0192_1FB3_44C1_BA83_055E5DF13F31_.wvu.PrintArea" localSheetId="3" hidden="1">'Umatilla-WW'!$C$3:$R$57</definedName>
    <definedName name="Z_90CA0192_1FB3_44C1_BA83_055E5DF13F31_.wvu.PrintArea" localSheetId="1" hidden="1">'Upper Columbia'!$D$3:$P$74</definedName>
    <definedName name="Z_90CA0192_1FB3_44C1_BA83_055E5DF13F31_.wvu.PrintArea" localSheetId="4" hidden="1">Yakima!$C$3:$R$51</definedName>
    <definedName name="Z_90CA0192_1FB3_44C1_BA83_055E5DF13F31_.wvu.PrintTitles" localSheetId="5" hidden="1">'East Slope'!$4:$4</definedName>
    <definedName name="Z_90CA0192_1FB3_44C1_BA83_055E5DF13F31_.wvu.PrintTitles" localSheetId="6" hidden="1">'Lower Columbia'!$3:$3</definedName>
    <definedName name="Z_90CA0192_1FB3_44C1_BA83_055E5DF13F31_.wvu.PrintTitles" localSheetId="7" hidden="1">Mainstem!$3:$3</definedName>
    <definedName name="Z_90CA0192_1FB3_44C1_BA83_055E5DF13F31_.wvu.PrintTitles" localSheetId="2" hidden="1">'Mid Columbia'!$3:$3</definedName>
    <definedName name="Z_90CA0192_1FB3_44C1_BA83_055E5DF13F31_.wvu.PrintTitles" localSheetId="0" hidden="1">'Snake River'!$5:$5</definedName>
    <definedName name="Z_90CA0192_1FB3_44C1_BA83_055E5DF13F31_.wvu.PrintTitles" localSheetId="3" hidden="1">'Umatilla-WW'!$3:$3</definedName>
    <definedName name="Z_90CA0192_1FB3_44C1_BA83_055E5DF13F31_.wvu.PrintTitles" localSheetId="1" hidden="1">'Upper Columbia'!$4:$4</definedName>
    <definedName name="Z_90CA0192_1FB3_44C1_BA83_055E5DF13F31_.wvu.PrintTitles" localSheetId="4" hidden="1">Yakima!$3:$3</definedName>
    <definedName name="Z_90CA0192_1FB3_44C1_BA83_055E5DF13F31_.wvu.Rows" localSheetId="0" hidden="1">'Snake River'!$129:$129</definedName>
    <definedName name="Z_AD0513D7_B66E_4582_BE51_D97257501A8A_.wvu.FilterData" localSheetId="0" hidden="1">'Snake River'!$A$5:$V$160</definedName>
    <definedName name="Z_AD0513D7_B66E_4582_BE51_D97257501A8A_.wvu.PrintArea" localSheetId="5" hidden="1">'East Slope'!$C$4:$R$53</definedName>
    <definedName name="Z_AD0513D7_B66E_4582_BE51_D97257501A8A_.wvu.PrintArea" localSheetId="6" hidden="1">'Lower Columbia'!$C$3:$O$53</definedName>
    <definedName name="Z_AD0513D7_B66E_4582_BE51_D97257501A8A_.wvu.PrintArea" localSheetId="7" hidden="1">Mainstem!$C$3:$O$53</definedName>
    <definedName name="Z_AD0513D7_B66E_4582_BE51_D97257501A8A_.wvu.PrintArea" localSheetId="2" hidden="1">'Mid Columbia'!$C$3:$O$47</definedName>
    <definedName name="Z_AD0513D7_B66E_4582_BE51_D97257501A8A_.wvu.PrintArea" localSheetId="0" hidden="1">'Snake River'!$C$3:$V$144</definedName>
    <definedName name="Z_AD0513D7_B66E_4582_BE51_D97257501A8A_.wvu.PrintArea" localSheetId="9" hidden="1">'Summary Sheet'!$D$3:$R$66</definedName>
    <definedName name="Z_AD0513D7_B66E_4582_BE51_D97257501A8A_.wvu.PrintArea" localSheetId="3" hidden="1">'Umatilla-WW'!$C$3:$R$57</definedName>
    <definedName name="Z_AD0513D7_B66E_4582_BE51_D97257501A8A_.wvu.PrintArea" localSheetId="1" hidden="1">'Upper Columbia'!$D$3:$P$74</definedName>
    <definedName name="Z_AD0513D7_B66E_4582_BE51_D97257501A8A_.wvu.PrintArea" localSheetId="4" hidden="1">Yakima!$C$3:$R$51</definedName>
    <definedName name="Z_AD0513D7_B66E_4582_BE51_D97257501A8A_.wvu.PrintTitles" localSheetId="5" hidden="1">'East Slope'!$4:$4</definedName>
    <definedName name="Z_AD0513D7_B66E_4582_BE51_D97257501A8A_.wvu.PrintTitles" localSheetId="6" hidden="1">'Lower Columbia'!$3:$3</definedName>
    <definedName name="Z_AD0513D7_B66E_4582_BE51_D97257501A8A_.wvu.PrintTitles" localSheetId="7" hidden="1">Mainstem!$3:$3</definedName>
    <definedName name="Z_AD0513D7_B66E_4582_BE51_D97257501A8A_.wvu.PrintTitles" localSheetId="2" hidden="1">'Mid Columbia'!$3:$3</definedName>
    <definedName name="Z_AD0513D7_B66E_4582_BE51_D97257501A8A_.wvu.PrintTitles" localSheetId="0" hidden="1">'Snake River'!$5:$5</definedName>
    <definedName name="Z_AD0513D7_B66E_4582_BE51_D97257501A8A_.wvu.PrintTitles" localSheetId="3" hidden="1">'Umatilla-WW'!$3:$3</definedName>
    <definedName name="Z_AD0513D7_B66E_4582_BE51_D97257501A8A_.wvu.PrintTitles" localSheetId="1" hidden="1">'Upper Columbia'!$4:$4</definedName>
    <definedName name="Z_AD0513D7_B66E_4582_BE51_D97257501A8A_.wvu.PrintTitles" localSheetId="4" hidden="1">Yakima!$3:$3</definedName>
    <definedName name="Z_AD0513D7_B66E_4582_BE51_D97257501A8A_.wvu.Rows" localSheetId="0" hidden="1">'Snake River'!$129:$129</definedName>
    <definedName name="Z_B115AFF9_3BD9_4099_8324_10FD509174C9_.wvu.FilterData" localSheetId="0" hidden="1">'Snake River'!$A$5:$V$160</definedName>
    <definedName name="Z_B115AFF9_3BD9_4099_8324_10FD509174C9_.wvu.PrintArea" localSheetId="5" hidden="1">'East Slope'!$C$4:$R$53</definedName>
    <definedName name="Z_B115AFF9_3BD9_4099_8324_10FD509174C9_.wvu.PrintArea" localSheetId="6" hidden="1">'Lower Columbia'!$C$3:$O$53</definedName>
    <definedName name="Z_B115AFF9_3BD9_4099_8324_10FD509174C9_.wvu.PrintArea" localSheetId="7" hidden="1">Mainstem!$C$3:$O$53</definedName>
    <definedName name="Z_B115AFF9_3BD9_4099_8324_10FD509174C9_.wvu.PrintArea" localSheetId="2" hidden="1">'Mid Columbia'!$C$3:$O$47</definedName>
    <definedName name="Z_B115AFF9_3BD9_4099_8324_10FD509174C9_.wvu.PrintArea" localSheetId="0" hidden="1">'Snake River'!$C$3:$V$144</definedName>
    <definedName name="Z_B115AFF9_3BD9_4099_8324_10FD509174C9_.wvu.PrintArea" localSheetId="9" hidden="1">'Summary Sheet'!$D$3:$R$66</definedName>
    <definedName name="Z_B115AFF9_3BD9_4099_8324_10FD509174C9_.wvu.PrintArea" localSheetId="3" hidden="1">'Umatilla-WW'!$C$3:$R$57</definedName>
    <definedName name="Z_B115AFF9_3BD9_4099_8324_10FD509174C9_.wvu.PrintArea" localSheetId="1" hidden="1">'Upper Columbia'!$D$3:$P$74</definedName>
    <definedName name="Z_B115AFF9_3BD9_4099_8324_10FD509174C9_.wvu.PrintArea" localSheetId="4" hidden="1">Yakima!$C$3:$R$51</definedName>
    <definedName name="Z_B115AFF9_3BD9_4099_8324_10FD509174C9_.wvu.PrintTitles" localSheetId="5" hidden="1">'East Slope'!$4:$4</definedName>
    <definedName name="Z_B115AFF9_3BD9_4099_8324_10FD509174C9_.wvu.PrintTitles" localSheetId="6" hidden="1">'Lower Columbia'!$3:$3</definedName>
    <definedName name="Z_B115AFF9_3BD9_4099_8324_10FD509174C9_.wvu.PrintTitles" localSheetId="7" hidden="1">Mainstem!$3:$3</definedName>
    <definedName name="Z_B115AFF9_3BD9_4099_8324_10FD509174C9_.wvu.PrintTitles" localSheetId="2" hidden="1">'Mid Columbia'!$3:$3</definedName>
    <definedName name="Z_B115AFF9_3BD9_4099_8324_10FD509174C9_.wvu.PrintTitles" localSheetId="0" hidden="1">'Snake River'!$5:$5</definedName>
    <definedName name="Z_B115AFF9_3BD9_4099_8324_10FD509174C9_.wvu.PrintTitles" localSheetId="3" hidden="1">'Umatilla-WW'!$3:$3</definedName>
    <definedName name="Z_B115AFF9_3BD9_4099_8324_10FD509174C9_.wvu.PrintTitles" localSheetId="1" hidden="1">'Upper Columbia'!$4:$4</definedName>
    <definedName name="Z_B115AFF9_3BD9_4099_8324_10FD509174C9_.wvu.PrintTitles" localSheetId="4" hidden="1">Yakima!$3:$3</definedName>
    <definedName name="Z_B115AFF9_3BD9_4099_8324_10FD509174C9_.wvu.Rows" localSheetId="0" hidden="1">'Snake River'!$129:$129</definedName>
    <definedName name="Z_E196CCB2_C81F_4679_88D2_38D8F6D069F8_.wvu.FilterData" localSheetId="0" hidden="1">'Snake River'!$A$5:$V$160</definedName>
    <definedName name="Z_E196CCB2_C81F_4679_88D2_38D8F6D069F8_.wvu.PrintArea" localSheetId="5" hidden="1">'East Slope'!$C$4:$R$53</definedName>
    <definedName name="Z_E196CCB2_C81F_4679_88D2_38D8F6D069F8_.wvu.PrintArea" localSheetId="6" hidden="1">'Lower Columbia'!$C$3:$O$53</definedName>
    <definedName name="Z_E196CCB2_C81F_4679_88D2_38D8F6D069F8_.wvu.PrintArea" localSheetId="7" hidden="1">Mainstem!$C$3:$O$53</definedName>
    <definedName name="Z_E196CCB2_C81F_4679_88D2_38D8F6D069F8_.wvu.PrintArea" localSheetId="2" hidden="1">'Mid Columbia'!$C$3:$O$47</definedName>
    <definedName name="Z_E196CCB2_C81F_4679_88D2_38D8F6D069F8_.wvu.PrintArea" localSheetId="0" hidden="1">'Snake River'!$C$3:$V$144</definedName>
    <definedName name="Z_E196CCB2_C81F_4679_88D2_38D8F6D069F8_.wvu.PrintArea" localSheetId="9" hidden="1">'Summary Sheet'!$D$3:$R$66</definedName>
    <definedName name="Z_E196CCB2_C81F_4679_88D2_38D8F6D069F8_.wvu.PrintArea" localSheetId="3" hidden="1">'Umatilla-WW'!$C$3:$R$57</definedName>
    <definedName name="Z_E196CCB2_C81F_4679_88D2_38D8F6D069F8_.wvu.PrintArea" localSheetId="1" hidden="1">'Upper Columbia'!$D$3:$P$74</definedName>
    <definedName name="Z_E196CCB2_C81F_4679_88D2_38D8F6D069F8_.wvu.PrintArea" localSheetId="4" hidden="1">Yakima!$C$3:$R$51</definedName>
    <definedName name="Z_E196CCB2_C81F_4679_88D2_38D8F6D069F8_.wvu.PrintTitles" localSheetId="5" hidden="1">'East Slope'!$4:$4</definedName>
    <definedName name="Z_E196CCB2_C81F_4679_88D2_38D8F6D069F8_.wvu.PrintTitles" localSheetId="6" hidden="1">'Lower Columbia'!$3:$3</definedName>
    <definedName name="Z_E196CCB2_C81F_4679_88D2_38D8F6D069F8_.wvu.PrintTitles" localSheetId="7" hidden="1">Mainstem!$3:$3</definedName>
    <definedName name="Z_E196CCB2_C81F_4679_88D2_38D8F6D069F8_.wvu.PrintTitles" localSheetId="2" hidden="1">'Mid Columbia'!$3:$3</definedName>
    <definedName name="Z_E196CCB2_C81F_4679_88D2_38D8F6D069F8_.wvu.PrintTitles" localSheetId="0" hidden="1">'Snake River'!$5:$5</definedName>
    <definedName name="Z_E196CCB2_C81F_4679_88D2_38D8F6D069F8_.wvu.PrintTitles" localSheetId="3" hidden="1">'Umatilla-WW'!$3:$3</definedName>
    <definedName name="Z_E196CCB2_C81F_4679_88D2_38D8F6D069F8_.wvu.PrintTitles" localSheetId="1" hidden="1">'Upper Columbia'!$4:$4</definedName>
    <definedName name="Z_E196CCB2_C81F_4679_88D2_38D8F6D069F8_.wvu.PrintTitles" localSheetId="4" hidden="1">Yakima!$3:$3</definedName>
    <definedName name="Z_E196CCB2_C81F_4679_88D2_38D8F6D069F8_.wvu.Rows" localSheetId="0" hidden="1">'Snake River'!$129:$129</definedName>
  </definedNames>
  <calcPr calcId="125725"/>
  <customWorkbookViews>
    <customWorkbookView name="  - Personal View" guid="{72D4720F-1968-49D1-A0C7-4926B7F6C999}" mergeInterval="0" personalView="1" maximized="1" xWindow="1" yWindow="1" windowWidth="1280" windowHeight="552" tabRatio="691" activeSheetId="1"/>
    <customWorkbookView name="ab - Personal View" guid="{E196CCB2-C81F-4679-88D2-38D8F6D069F8}" mergeInterval="0" personalView="1" maximized="1" xWindow="1" yWindow="1" windowWidth="1024" windowHeight="546" tabRatio="691" activeSheetId="1"/>
    <customWorkbookView name="Schrader,Bill - Personal View" guid="{AD0513D7-B66E-4582-BE51-D97257501A8A}" mergeInterval="0" personalView="1" maximized="1" xWindow="1" yWindow="1" windowWidth="1280" windowHeight="805" tabRatio="691" activeSheetId="1"/>
    <customWorkbookView name="bschrader - Personal View" guid="{B115AFF9-3BD9-4099-8324-10FD509174C9}" mergeInterval="0" personalView="1" maximized="1" xWindow="1" yWindow="1" windowWidth="1280" windowHeight="575" tabRatio="691" activeSheetId="1"/>
    <customWorkbookView name="Anonomous - Personal View" guid="{90CA0192-1FB3-44C1-BA83-055E5DF13F31}" mergeInterval="0" personalView="1" maximized="1" xWindow="1" yWindow="1" windowWidth="1280" windowHeight="575" tabRatio="691" activeSheetId="1"/>
  </customWorkbookViews>
</workbook>
</file>

<file path=xl/calcChain.xml><?xml version="1.0" encoding="utf-8"?>
<calcChain xmlns="http://schemas.openxmlformats.org/spreadsheetml/2006/main">
  <c r="K46" i="10"/>
  <c r="K44"/>
  <c r="K40"/>
  <c r="T144" i="1"/>
  <c r="E9" i="10"/>
  <c r="J44"/>
  <c r="J46"/>
  <c r="N9"/>
  <c r="M9"/>
  <c r="L9"/>
  <c r="K9"/>
  <c r="N160" i="1"/>
  <c r="V33" i="7"/>
  <c r="U33"/>
  <c r="T33"/>
  <c r="S33"/>
  <c r="R33"/>
  <c r="Q33"/>
  <c r="P33"/>
  <c r="N33"/>
  <c r="G4" i="10"/>
  <c r="O40" i="8"/>
  <c r="O39"/>
  <c r="O37"/>
  <c r="O36"/>
  <c r="O21"/>
  <c r="O38"/>
  <c r="O18"/>
  <c r="O17"/>
  <c r="O35"/>
  <c r="O34"/>
  <c r="O33"/>
  <c r="O32"/>
  <c r="O31"/>
  <c r="O30"/>
  <c r="O29"/>
  <c r="O25"/>
  <c r="O24"/>
  <c r="O23"/>
  <c r="O22"/>
  <c r="O28"/>
  <c r="O27"/>
  <c r="O26"/>
  <c r="O20"/>
  <c r="O19"/>
  <c r="O16"/>
  <c r="O15"/>
  <c r="O14"/>
  <c r="O13"/>
  <c r="O12"/>
  <c r="O11"/>
  <c r="O10"/>
  <c r="O9"/>
  <c r="O8"/>
  <c r="O7"/>
  <c r="O6"/>
  <c r="O5"/>
  <c r="O4"/>
  <c r="V41"/>
  <c r="U41"/>
  <c r="T41"/>
  <c r="S41"/>
  <c r="R41"/>
  <c r="Q41"/>
  <c r="P41"/>
  <c r="N41"/>
  <c r="O30" i="7"/>
  <c r="O11"/>
  <c r="O10"/>
  <c r="O9"/>
  <c r="O8"/>
  <c r="O7"/>
  <c r="O16"/>
  <c r="O15"/>
  <c r="O14"/>
  <c r="O22"/>
  <c r="O21"/>
  <c r="O20"/>
  <c r="O19"/>
  <c r="O18"/>
  <c r="O26"/>
  <c r="O25"/>
  <c r="O29"/>
  <c r="O28"/>
  <c r="O27"/>
  <c r="O32"/>
  <c r="O31"/>
  <c r="O24"/>
  <c r="O23"/>
  <c r="O17"/>
  <c r="O13"/>
  <c r="O12"/>
  <c r="O5"/>
  <c r="O4"/>
  <c r="O6"/>
  <c r="O94" i="3"/>
  <c r="V104"/>
  <c r="U104"/>
  <c r="T104"/>
  <c r="S104"/>
  <c r="R104"/>
  <c r="Q104"/>
  <c r="P104"/>
  <c r="N104"/>
  <c r="O12"/>
  <c r="O18"/>
  <c r="O20"/>
  <c r="O23"/>
  <c r="O28"/>
  <c r="O42"/>
  <c r="O41"/>
  <c r="O40"/>
  <c r="O38"/>
  <c r="O52"/>
  <c r="O51"/>
  <c r="O56"/>
  <c r="O55"/>
  <c r="O61"/>
  <c r="O66"/>
  <c r="O65"/>
  <c r="O64"/>
  <c r="O79"/>
  <c r="O87"/>
  <c r="O88"/>
  <c r="O102"/>
  <c r="O101"/>
  <c r="O93"/>
  <c r="O92"/>
  <c r="O91"/>
  <c r="O90"/>
  <c r="O82"/>
  <c r="O81"/>
  <c r="O78"/>
  <c r="O63"/>
  <c r="O62"/>
  <c r="O54"/>
  <c r="O53"/>
  <c r="O47"/>
  <c r="O21"/>
  <c r="O8"/>
  <c r="O7"/>
  <c r="O5"/>
  <c r="O4"/>
  <c r="O11"/>
  <c r="O10"/>
  <c r="O9"/>
  <c r="O19"/>
  <c r="O17"/>
  <c r="O16"/>
  <c r="O15"/>
  <c r="O14"/>
  <c r="O13"/>
  <c r="O27"/>
  <c r="O26"/>
  <c r="O25"/>
  <c r="O24"/>
  <c r="O37"/>
  <c r="O36"/>
  <c r="O35"/>
  <c r="O34"/>
  <c r="O33"/>
  <c r="O32"/>
  <c r="O31"/>
  <c r="O30"/>
  <c r="O46"/>
  <c r="O45"/>
  <c r="O44"/>
  <c r="O43"/>
  <c r="O50"/>
  <c r="O49"/>
  <c r="O48"/>
  <c r="O60"/>
  <c r="O59"/>
  <c r="O58"/>
  <c r="O57"/>
  <c r="O73"/>
  <c r="O72"/>
  <c r="O71"/>
  <c r="O70"/>
  <c r="O69"/>
  <c r="O68"/>
  <c r="O67"/>
  <c r="O76"/>
  <c r="O75"/>
  <c r="O74"/>
  <c r="O77"/>
  <c r="O80"/>
  <c r="O86"/>
  <c r="O85"/>
  <c r="O84"/>
  <c r="O83"/>
  <c r="O100"/>
  <c r="O99"/>
  <c r="O98"/>
  <c r="O97"/>
  <c r="O96"/>
  <c r="O95"/>
  <c r="O89"/>
  <c r="O6"/>
  <c r="O22"/>
  <c r="W61" i="2"/>
  <c r="V61"/>
  <c r="V120"/>
  <c r="U61"/>
  <c r="T61"/>
  <c r="S61"/>
  <c r="R61"/>
  <c r="Q61"/>
  <c r="O61"/>
  <c r="N144" i="1"/>
  <c r="P45" i="2"/>
  <c r="P18"/>
  <c r="P7"/>
  <c r="P44"/>
  <c r="P39"/>
  <c r="P43"/>
  <c r="P6"/>
  <c r="P40"/>
  <c r="P47"/>
  <c r="P17"/>
  <c r="P25"/>
  <c r="P15"/>
  <c r="P29"/>
  <c r="P35"/>
  <c r="P34"/>
  <c r="P31"/>
  <c r="P46"/>
  <c r="P26"/>
  <c r="P30"/>
  <c r="P9"/>
  <c r="P8"/>
  <c r="P38"/>
  <c r="P37"/>
  <c r="P28"/>
  <c r="P27"/>
  <c r="P36"/>
  <c r="W120"/>
  <c r="O128" i="1"/>
  <c r="O127"/>
  <c r="O132"/>
  <c r="O126"/>
  <c r="O130"/>
  <c r="O125"/>
  <c r="O121"/>
  <c r="O117"/>
  <c r="O116"/>
  <c r="O103"/>
  <c r="O104"/>
  <c r="O114"/>
  <c r="O111"/>
  <c r="O115"/>
  <c r="O54"/>
  <c r="O27"/>
  <c r="O69"/>
  <c r="O57"/>
  <c r="O47"/>
  <c r="O33"/>
  <c r="O31"/>
  <c r="O56"/>
  <c r="O44"/>
  <c r="O41"/>
  <c r="O40"/>
  <c r="O70"/>
  <c r="O39"/>
  <c r="O76"/>
  <c r="O55"/>
  <c r="O85"/>
  <c r="V144"/>
  <c r="U144"/>
  <c r="R144"/>
  <c r="Q144"/>
  <c r="P144"/>
  <c r="O75"/>
  <c r="Q20" i="6"/>
  <c r="Q13"/>
  <c r="Q33" i="4"/>
  <c r="Q22"/>
  <c r="J9" i="10"/>
  <c r="G8"/>
  <c r="F8" s="1"/>
  <c r="I9"/>
  <c r="H9"/>
  <c r="G7"/>
  <c r="F7" s="1"/>
  <c r="G6"/>
  <c r="F6" s="1"/>
  <c r="G5"/>
  <c r="F5" s="1"/>
  <c r="F9" s="1"/>
  <c r="F4"/>
  <c r="R4" i="9"/>
  <c r="Q39" i="5"/>
  <c r="R39" s="1"/>
  <c r="R12" i="4"/>
  <c r="R21"/>
  <c r="O134" i="1"/>
  <c r="R20" i="4"/>
  <c r="R10" i="6"/>
  <c r="R16" i="4"/>
  <c r="R12" i="6"/>
  <c r="P33" i="2"/>
  <c r="R25" i="4"/>
  <c r="R25" i="6"/>
  <c r="R7" i="5"/>
  <c r="R38"/>
  <c r="R37"/>
  <c r="R36"/>
  <c r="R22"/>
  <c r="R15"/>
  <c r="R35"/>
  <c r="R34"/>
  <c r="R17"/>
  <c r="R26"/>
  <c r="R33"/>
  <c r="R5"/>
  <c r="R32"/>
  <c r="R31"/>
  <c r="R13"/>
  <c r="R12"/>
  <c r="R11"/>
  <c r="R25"/>
  <c r="R20"/>
  <c r="R19"/>
  <c r="R9"/>
  <c r="R30"/>
  <c r="R24"/>
  <c r="R4"/>
  <c r="R29"/>
  <c r="N250" i="1"/>
  <c r="R29" i="6"/>
  <c r="R15"/>
  <c r="R28"/>
  <c r="R26"/>
  <c r="R24"/>
  <c r="R27"/>
  <c r="R19"/>
  <c r="R22"/>
  <c r="R13" i="4"/>
  <c r="R36"/>
  <c r="R14"/>
  <c r="R17"/>
  <c r="R27"/>
  <c r="R34"/>
  <c r="R44"/>
  <c r="R42"/>
  <c r="R45"/>
  <c r="R24"/>
  <c r="R19"/>
  <c r="R4"/>
  <c r="R40"/>
  <c r="R5"/>
  <c r="R30"/>
  <c r="R6"/>
  <c r="R7"/>
  <c r="R32"/>
  <c r="R8"/>
  <c r="R28"/>
  <c r="R9"/>
  <c r="R11"/>
  <c r="R10"/>
  <c r="R38"/>
  <c r="R18"/>
  <c r="R15"/>
  <c r="R31"/>
  <c r="R7" i="6"/>
  <c r="R6"/>
  <c r="R18"/>
  <c r="R16"/>
  <c r="R21"/>
  <c r="R5"/>
  <c r="R11"/>
  <c r="R9"/>
  <c r="R8"/>
  <c r="O84" i="1"/>
  <c r="O32"/>
  <c r="O48"/>
  <c r="P54" i="2"/>
  <c r="O79" i="1"/>
  <c r="O129"/>
  <c r="G9" i="10"/>
  <c r="T145" i="1" l="1"/>
  <c r="P145"/>
  <c r="P146" l="1"/>
  <c r="N251" s="1"/>
</calcChain>
</file>

<file path=xl/comments1.xml><?xml version="1.0" encoding="utf-8"?>
<comments xmlns="http://schemas.openxmlformats.org/spreadsheetml/2006/main">
  <authors>
    <author>Bruce A Crawford</author>
  </authors>
  <commentList>
    <comment ref="D10" authorId="0" guid="{A714BB9A-8944-4096-A283-17A6EFFB39A3}">
      <text>
        <r>
          <rPr>
            <b/>
            <sz val="8"/>
            <color indexed="81"/>
            <rFont val="Tahoma"/>
            <family val="2"/>
          </rPr>
          <t>Bruce A Crawford:</t>
        </r>
        <r>
          <rPr>
            <sz val="8"/>
            <color indexed="81"/>
            <rFont val="Tahoma"/>
            <family val="2"/>
          </rPr>
          <t xml:space="preserve">
multiple basins
</t>
        </r>
      </text>
    </comment>
  </commentList>
</comments>
</file>

<file path=xl/sharedStrings.xml><?xml version="1.0" encoding="utf-8"?>
<sst xmlns="http://schemas.openxmlformats.org/spreadsheetml/2006/main" count="4011" uniqueCount="837">
  <si>
    <t>MPG</t>
  </si>
  <si>
    <t>POPULATION</t>
  </si>
  <si>
    <t>CATEGORY</t>
  </si>
  <si>
    <t>PROJECT #</t>
  </si>
  <si>
    <t>DESCRIPTION</t>
  </si>
  <si>
    <t>RPA LIST?</t>
  </si>
  <si>
    <t>CATEGORICAL REVIEW</t>
  </si>
  <si>
    <t>F&amp;W OBJECTIVE</t>
  </si>
  <si>
    <t>198909800</t>
  </si>
  <si>
    <t>199005500</t>
  </si>
  <si>
    <t>200301700</t>
  </si>
  <si>
    <t>Fish VSP</t>
  </si>
  <si>
    <t>CONTRACTOR</t>
  </si>
  <si>
    <t>IDFG</t>
  </si>
  <si>
    <t>NOAA</t>
  </si>
  <si>
    <t>198335003</t>
  </si>
  <si>
    <t>NPT</t>
  </si>
  <si>
    <r>
      <t xml:space="preserve">Integrated Status and Effectiveness Monitoring Program (ISEMP).  </t>
    </r>
    <r>
      <rPr>
        <sz val="10"/>
        <color indexed="8"/>
        <rFont val="Arial"/>
        <family val="2"/>
      </rPr>
      <t/>
    </r>
  </si>
  <si>
    <t>199800702</t>
  </si>
  <si>
    <t>199202604</t>
  </si>
  <si>
    <t>199602000</t>
  </si>
  <si>
    <t>200205300</t>
  </si>
  <si>
    <t>200708300</t>
  </si>
  <si>
    <t>199800703</t>
  </si>
  <si>
    <t>CTUIR</t>
  </si>
  <si>
    <t>WDFW</t>
  </si>
  <si>
    <t>Grande Ronde Supplementation Operations and Maintenance</t>
  </si>
  <si>
    <t>199701501</t>
  </si>
  <si>
    <t>Lower Snake</t>
  </si>
  <si>
    <t>Imnaha River Smolt to Adult Return Rate and Smolt Monitoring Project</t>
  </si>
  <si>
    <t>Tucannon River Spring Chinook Captive Broodstock Program </t>
  </si>
  <si>
    <t>TRT SPECIES</t>
  </si>
  <si>
    <t>No</t>
  </si>
  <si>
    <t>1.02b</t>
  </si>
  <si>
    <t>199801004</t>
  </si>
  <si>
    <t>M &amp;E Performance of Juvenile Snake River Fall Chinook Acclimation Facilities </t>
  </si>
  <si>
    <t xml:space="preserve"> </t>
  </si>
  <si>
    <t>199102900</t>
  </si>
  <si>
    <t>Snake River Fall Chinook</t>
  </si>
  <si>
    <t>Hatchery</t>
  </si>
  <si>
    <t>USFWS</t>
  </si>
  <si>
    <t>Identify hydro factors affecting Snake River fall Chinook salmon ESU</t>
  </si>
  <si>
    <t>USGS</t>
  </si>
  <si>
    <t>Fall chinook passage Lower Granite</t>
  </si>
  <si>
    <t>Riparian Livestock exclusion Fencing</t>
  </si>
  <si>
    <t>Habitat</t>
  </si>
  <si>
    <t>199607702</t>
  </si>
  <si>
    <t>4.03, 4.04</t>
  </si>
  <si>
    <t>Percent M&amp;E</t>
  </si>
  <si>
    <t>All</t>
  </si>
  <si>
    <t>culvert replacement, road obliteration, and streambank stabilization</t>
  </si>
  <si>
    <t>199607705</t>
  </si>
  <si>
    <t>199901500</t>
  </si>
  <si>
    <t>NPSCD</t>
  </si>
  <si>
    <t>Big canyon Creek riparian and upland restoration</t>
  </si>
  <si>
    <t>4.00b</t>
  </si>
  <si>
    <t>CONTRACT AMOUNT (Per Yr)</t>
  </si>
  <si>
    <t>M&amp;E AMOUNT (Per yr)</t>
  </si>
  <si>
    <t>PRO-RATED AMOUNT (per yr)</t>
  </si>
  <si>
    <t>199901600</t>
  </si>
  <si>
    <t>Protect &amp; Restore Big Canyon Cr Watershed - fish passage</t>
  </si>
  <si>
    <t>restore Lapwai Creek</t>
  </si>
  <si>
    <t>199901700</t>
  </si>
  <si>
    <t>200003500</t>
  </si>
  <si>
    <t>Restore Newsome Creek - fish passage, roads, channel restoration</t>
  </si>
  <si>
    <t>200003600</t>
  </si>
  <si>
    <t>Protect &amp; Restore Mill Creek- fish passage, riparian fencing</t>
  </si>
  <si>
    <t>Restore Potlatch River</t>
  </si>
  <si>
    <t>LSWCD</t>
  </si>
  <si>
    <t>200206100</t>
  </si>
  <si>
    <t>200207000</t>
  </si>
  <si>
    <t>Lapwai Cr anadromous habitat- roads, fencing, instream habitat</t>
  </si>
  <si>
    <t>200207200</t>
  </si>
  <si>
    <t>Protect &amp; restore Red River watershed - fish passage, roads, riparian</t>
  </si>
  <si>
    <t>200723300</t>
  </si>
  <si>
    <t>Redfish Lake captive Brood Program</t>
  </si>
  <si>
    <t>199405000</t>
  </si>
  <si>
    <t>SBT</t>
  </si>
  <si>
    <t>Salmon River habitat Enhancement</t>
  </si>
  <si>
    <t>Idaho chinook salmon captive R - Yankee Fk and EF Salmon</t>
  </si>
  <si>
    <t>199703000</t>
  </si>
  <si>
    <t>Artificial production reserves</t>
  </si>
  <si>
    <t>Yankee Fk Dredge tailings</t>
  </si>
  <si>
    <t>200205900</t>
  </si>
  <si>
    <t>200712700</t>
  </si>
  <si>
    <t>Reestablish habitat Little Salmon River</t>
  </si>
  <si>
    <t>4.00a</t>
  </si>
  <si>
    <t>198402500</t>
  </si>
  <si>
    <t>ODFW</t>
  </si>
  <si>
    <t>Blue Mtn Fish Habitat Improvement</t>
  </si>
  <si>
    <t>1.07, 4.02, 4.04, 4.05, 2.08a</t>
  </si>
  <si>
    <t>199608300</t>
  </si>
  <si>
    <t>Grande Ronde basin restoration</t>
  </si>
  <si>
    <t>199800704</t>
  </si>
  <si>
    <t>Grande Ronde Spr Chinook Supplementation</t>
  </si>
  <si>
    <t>199801001</t>
  </si>
  <si>
    <t>Grande Ronde Brood O&amp;M</t>
  </si>
  <si>
    <t>Asotin CD</t>
  </si>
  <si>
    <t>Continued Implementation of Prioritized Asotin Creek Watershed Habitat Projects</t>
  </si>
  <si>
    <t>Protect and restore Asotin Creek Watershed</t>
  </si>
  <si>
    <t>199401806</t>
  </si>
  <si>
    <t>Tucannon Stream and Riparian Protection, Enhancement, and Restoration</t>
  </si>
  <si>
    <t>Col CD</t>
  </si>
  <si>
    <t>199401807</t>
  </si>
  <si>
    <t>Pomeroy</t>
  </si>
  <si>
    <t>Improve habitat in lower Snake and Tucannon Basin</t>
  </si>
  <si>
    <t>NO</t>
  </si>
  <si>
    <t>BiOP  Table 5 Population (SH, CH)</t>
  </si>
  <si>
    <t>Methow</t>
  </si>
  <si>
    <t>200302200</t>
  </si>
  <si>
    <t>Okanogan</t>
  </si>
  <si>
    <t>Wenatchee</t>
  </si>
  <si>
    <t>200703500</t>
  </si>
  <si>
    <t>Methow Recovery Foundation</t>
  </si>
  <si>
    <t xml:space="preserve">WSRFB </t>
  </si>
  <si>
    <t>TetraTech</t>
  </si>
  <si>
    <t>Fish Passage Monitoring, channel connectivity</t>
  </si>
  <si>
    <t>USBR</t>
  </si>
  <si>
    <t xml:space="preserve">Fish Passage  </t>
  </si>
  <si>
    <t>199604000</t>
  </si>
  <si>
    <t>Douglas PUD</t>
  </si>
  <si>
    <t>Test effectiveness of chinook supplementation</t>
  </si>
  <si>
    <t>Habitat Acquisition</t>
  </si>
  <si>
    <t>Colville Tribe</t>
  </si>
  <si>
    <t>Channel Connectivity &amp; Spawning Gravel placement</t>
  </si>
  <si>
    <t>Methow Salmon Recovery Foundation</t>
  </si>
  <si>
    <t>Elbow Coulee floodplain</t>
  </si>
  <si>
    <t>Fender Mill Floodplain</t>
  </si>
  <si>
    <t>200705500</t>
  </si>
  <si>
    <t>Entiat off channel habitat</t>
  </si>
  <si>
    <t>Chelan Co Cons District</t>
  </si>
  <si>
    <t>Yakama Nation</t>
  </si>
  <si>
    <t>Contract #</t>
  </si>
  <si>
    <t>38968</t>
  </si>
  <si>
    <t>39127</t>
  </si>
  <si>
    <t>Monitor Repro in Wenat/TUC/KAL</t>
  </si>
  <si>
    <t>Chelan County</t>
  </si>
  <si>
    <t>Wenatchee Riparian</t>
  </si>
  <si>
    <t>Wenatchee Complexity Program</t>
  </si>
  <si>
    <t>Upper Wenatchee Access</t>
  </si>
  <si>
    <t>MOA Upper Columbia Nutrient Supplementation</t>
  </si>
  <si>
    <t>Exp Factors Limiting Okanagan &amp; Wenatchee Sockeye</t>
  </si>
  <si>
    <t>CRITFC</t>
  </si>
  <si>
    <t>MOA Status &amp; Trend Annual Reporting</t>
  </si>
  <si>
    <t>Upper Col Habitat Restoration</t>
  </si>
  <si>
    <t>Methow Conserv</t>
  </si>
  <si>
    <t>Methow Salmon Foundation</t>
  </si>
  <si>
    <t>CR-101705</t>
  </si>
  <si>
    <t>Terraqua</t>
  </si>
  <si>
    <t>ISEMP Coordination Wenatchee Entiat</t>
  </si>
  <si>
    <t>VSP Fish</t>
  </si>
  <si>
    <t>ISEMP Trap/survey Wenatchee/Entiat</t>
  </si>
  <si>
    <t>41806</t>
  </si>
  <si>
    <t>USFS</t>
  </si>
  <si>
    <t>Adult abundance steelhead redds</t>
  </si>
  <si>
    <t>Entiat Monitoring</t>
  </si>
  <si>
    <t>41723</t>
  </si>
  <si>
    <t>Data</t>
  </si>
  <si>
    <t>Cascadia Cons District</t>
  </si>
  <si>
    <t>ISEMP Data Coord/Collection</t>
  </si>
  <si>
    <t>41715</t>
  </si>
  <si>
    <t>ISEMP NOAA Coordination</t>
  </si>
  <si>
    <t>41578</t>
  </si>
  <si>
    <t>WECY</t>
  </si>
  <si>
    <t>Channel and Riparian habitat Quality</t>
  </si>
  <si>
    <t>41349</t>
  </si>
  <si>
    <t>Smolt trapping/steelhead surveys</t>
  </si>
  <si>
    <t>41045</t>
  </si>
  <si>
    <t>ISEMP Entiat River Effectiveness Monitoring</t>
  </si>
  <si>
    <t>41801</t>
  </si>
  <si>
    <t>OBMEP</t>
  </si>
  <si>
    <t>CR-86181</t>
  </si>
  <si>
    <t>Methow East Diversion 2nd yr</t>
  </si>
  <si>
    <t>CR-117383</t>
  </si>
  <si>
    <t>UPA Methow riparian Year 3</t>
  </si>
  <si>
    <t>40345</t>
  </si>
  <si>
    <t>40385</t>
  </si>
  <si>
    <t>42841</t>
  </si>
  <si>
    <t>U of Idaho</t>
  </si>
  <si>
    <t>42600</t>
  </si>
  <si>
    <t>42842</t>
  </si>
  <si>
    <t>200203200</t>
  </si>
  <si>
    <t>40928</t>
  </si>
  <si>
    <t>Lotek</t>
  </si>
  <si>
    <t>41227</t>
  </si>
  <si>
    <t>Adv Telem</t>
  </si>
  <si>
    <t>41389</t>
  </si>
  <si>
    <t>UW</t>
  </si>
  <si>
    <t>41808</t>
  </si>
  <si>
    <t>41809</t>
  </si>
  <si>
    <t>PSMFC</t>
  </si>
  <si>
    <t>40338</t>
  </si>
  <si>
    <t>40849</t>
  </si>
  <si>
    <t>42241</t>
  </si>
  <si>
    <t>42242</t>
  </si>
  <si>
    <t>42176</t>
  </si>
  <si>
    <t>39822</t>
  </si>
  <si>
    <t>41040</t>
  </si>
  <si>
    <t>35708</t>
  </si>
  <si>
    <t>42391</t>
  </si>
  <si>
    <t>38319</t>
  </si>
  <si>
    <t>41285</t>
  </si>
  <si>
    <t>39823</t>
  </si>
  <si>
    <t>41042</t>
  </si>
  <si>
    <t>41152</t>
  </si>
  <si>
    <t>41713</t>
  </si>
  <si>
    <t>36698</t>
  </si>
  <si>
    <t>36916</t>
  </si>
  <si>
    <t>40142</t>
  </si>
  <si>
    <t>41069</t>
  </si>
  <si>
    <t>200740200</t>
  </si>
  <si>
    <t>37981</t>
  </si>
  <si>
    <t>40747</t>
  </si>
  <si>
    <t>39434</t>
  </si>
  <si>
    <t>39461</t>
  </si>
  <si>
    <t>Grande Ronde Supplementation M&amp;E</t>
  </si>
  <si>
    <t>Grande Ronde Supplementation O&amp;M</t>
  </si>
  <si>
    <t>41002</t>
  </si>
  <si>
    <t>Grande Ronde Chinook early life history study</t>
  </si>
  <si>
    <t>41280</t>
  </si>
  <si>
    <t>40626</t>
  </si>
  <si>
    <t>40659</t>
  </si>
  <si>
    <t>41904</t>
  </si>
  <si>
    <t>37002</t>
  </si>
  <si>
    <t>40374</t>
  </si>
  <si>
    <t>39649</t>
  </si>
  <si>
    <t>39652</t>
  </si>
  <si>
    <t>42824</t>
  </si>
  <si>
    <t>40950</t>
  </si>
  <si>
    <t>Quant Consult</t>
  </si>
  <si>
    <t>40060</t>
  </si>
  <si>
    <t>Volk</t>
  </si>
  <si>
    <t>40673</t>
  </si>
  <si>
    <t>40672</t>
  </si>
  <si>
    <t>Env Data</t>
  </si>
  <si>
    <t>39498</t>
  </si>
  <si>
    <t>Biomark</t>
  </si>
  <si>
    <t>Pahsimeroi River Habitat</t>
  </si>
  <si>
    <t>Custer Soil</t>
  </si>
  <si>
    <t>39168</t>
  </si>
  <si>
    <t>200860300</t>
  </si>
  <si>
    <t>200860700</t>
  </si>
  <si>
    <t>CR-119656</t>
  </si>
  <si>
    <t>IOSPC</t>
  </si>
  <si>
    <t>IDFG Nutrient enhancement project</t>
  </si>
  <si>
    <t>Clearwater- Potlatch Watershed Habitat MOA</t>
  </si>
  <si>
    <t>Latah CD</t>
  </si>
  <si>
    <t>CR-119446</t>
  </si>
  <si>
    <t>200860400</t>
  </si>
  <si>
    <t>CR-116620</t>
  </si>
  <si>
    <t>Clearwater- Potlatch Watershed IDFG MOA</t>
  </si>
  <si>
    <t>200739500</t>
  </si>
  <si>
    <t>42646</t>
  </si>
  <si>
    <t>NPT Lochsa Watershed Restoration</t>
  </si>
  <si>
    <t>41803</t>
  </si>
  <si>
    <t>41041</t>
  </si>
  <si>
    <t>Newsome Creek Habitat Restoration</t>
  </si>
  <si>
    <t>Umatilla Walla Walla</t>
  </si>
  <si>
    <t>Umatilla</t>
  </si>
  <si>
    <t>Walla Walla</t>
  </si>
  <si>
    <t>VSP Genetics</t>
  </si>
  <si>
    <t>Westland Irr D</t>
  </si>
  <si>
    <t>Gardena Farms</t>
  </si>
  <si>
    <t>WW Cons D</t>
  </si>
  <si>
    <t>WW Basin Cncl</t>
  </si>
  <si>
    <t>PNNL</t>
  </si>
  <si>
    <t>Hudson Bay IC</t>
  </si>
  <si>
    <t>Umatilla juvenile outmigrant M&amp;E</t>
  </si>
  <si>
    <t>Experimental Progency Marker for Salmonids</t>
  </si>
  <si>
    <t>Multi scale Hyporheic Flow assessment</t>
  </si>
  <si>
    <t>Iskuulpa Watershed Project</t>
  </si>
  <si>
    <t>Umatilla R Steelhead radio tracking</t>
  </si>
  <si>
    <t>Umatilla Natural Production M&amp;E</t>
  </si>
  <si>
    <t>Umatilla Hatchery M&amp;E</t>
  </si>
  <si>
    <t>Umatilla Hatchery O&amp;M</t>
  </si>
  <si>
    <t>Umatilla Fish Passage Operations</t>
  </si>
  <si>
    <t>Umatilla anadromous fish habitat</t>
  </si>
  <si>
    <t>Umatilla Hatchery Satellite Fac O&amp;M</t>
  </si>
  <si>
    <t>Ceded area tributary culvert passage</t>
  </si>
  <si>
    <t>GFID irrigation efficiency &amp; Instream flow</t>
  </si>
  <si>
    <t>Capacity Spring Creek</t>
  </si>
  <si>
    <t>Restore Walla Walla river flow</t>
  </si>
  <si>
    <t>Restore Walla Walla river flow CAPITAL</t>
  </si>
  <si>
    <t>Walla Walla Basin Passage M&amp;E</t>
  </si>
  <si>
    <t>O&amp;M Nursery Bridge &amp; Little Walla Facilities</t>
  </si>
  <si>
    <t>Walla Walla Salmonid M&amp;E Project</t>
  </si>
  <si>
    <t>Walla Walla Hatchery Step 2</t>
  </si>
  <si>
    <t>Walla Walla Fish Passage Operations</t>
  </si>
  <si>
    <t>Walla Walla Basin Fish Habitat Enhancement</t>
  </si>
  <si>
    <t>SWCD</t>
  </si>
  <si>
    <t>CAPITAL Garrison Cr &amp; other small screens</t>
  </si>
  <si>
    <t>MOA Cost share Corps Flow enhancement</t>
  </si>
  <si>
    <t>John Day</t>
  </si>
  <si>
    <t>John Day trib passage and flow</t>
  </si>
  <si>
    <t>CAPITAL John Day trib Passaage and flow</t>
  </si>
  <si>
    <t>Gilliam CO</t>
  </si>
  <si>
    <t>Gilliam County riparian buffers</t>
  </si>
  <si>
    <t>Wheeler Co</t>
  </si>
  <si>
    <t>Wheeler County riparian buffers</t>
  </si>
  <si>
    <t>Sherman SCD</t>
  </si>
  <si>
    <t>Watershed Councils in Sherman County</t>
  </si>
  <si>
    <t>Forrest Ranch Management</t>
  </si>
  <si>
    <t>Forrest Conservation Area</t>
  </si>
  <si>
    <t>Pine Hollow Watershed Enhancement</t>
  </si>
  <si>
    <t>Pine Creek Conservation Area</t>
  </si>
  <si>
    <t>Escapement/Productivity Spring Chinook</t>
  </si>
  <si>
    <t>CAPITAL Oregon Fish Screens</t>
  </si>
  <si>
    <t>Oregon Fish Screens Projects</t>
  </si>
  <si>
    <t>John Day Habitat Enhancement</t>
  </si>
  <si>
    <t>Cascade East Slope</t>
  </si>
  <si>
    <t>Deschutes</t>
  </si>
  <si>
    <t>Natural Production Mgmt and Monitoring</t>
  </si>
  <si>
    <t>CR-107961</t>
  </si>
  <si>
    <t>Deschutes R Sockeye development</t>
  </si>
  <si>
    <t>Deschutes fall chinook research</t>
  </si>
  <si>
    <t>Deschutes River restoration</t>
  </si>
  <si>
    <t>Wasco SCD</t>
  </si>
  <si>
    <t>Wasco Riparian Buffers</t>
  </si>
  <si>
    <t>Jefferson SCD</t>
  </si>
  <si>
    <t>Implement Trout Cr Watershed Restoration</t>
  </si>
  <si>
    <t>Trout Cr Operations and Maintenance</t>
  </si>
  <si>
    <t>Mid Columbia Chinook</t>
  </si>
  <si>
    <t>Sockeye</t>
  </si>
  <si>
    <t>Hood</t>
  </si>
  <si>
    <t>Hood river Fish Habitat</t>
  </si>
  <si>
    <t>CAPITAL Hood River Fish Habitat</t>
  </si>
  <si>
    <t>CAPITAL HRRP Parkdale Phase 1 Expansion MOA</t>
  </si>
  <si>
    <t>CAPITAL Parkdale Hood River Production Program</t>
  </si>
  <si>
    <t>Portland GE</t>
  </si>
  <si>
    <t>Expand HRPP O&amp;M Pelton Dam</t>
  </si>
  <si>
    <t>Oak Springs Hood River Production</t>
  </si>
  <si>
    <t>Powerdale Hood River Production</t>
  </si>
  <si>
    <t>HRPP O&amp;M Round Butte</t>
  </si>
  <si>
    <t>Carson NFH Chinook rearing</t>
  </si>
  <si>
    <t>Parkdale Hood River Production program</t>
  </si>
  <si>
    <t>HRPP Genetics</t>
  </si>
  <si>
    <t>Tenneson Corp</t>
  </si>
  <si>
    <t>Parkdale Berm Design/Constr</t>
  </si>
  <si>
    <t>M&amp;E Hood River</t>
  </si>
  <si>
    <t>Fifteen Mile</t>
  </si>
  <si>
    <t>Fifteen Mile Creek Riparian Buffers</t>
  </si>
  <si>
    <t>Fifteen Mile Creek Habitat Improvement</t>
  </si>
  <si>
    <t>Mid Columbia Steelhead</t>
  </si>
  <si>
    <t>Klickitat</t>
  </si>
  <si>
    <t>Klickitat Watershed Enhancement</t>
  </si>
  <si>
    <t>Klickitat Monitoring and Evaluation</t>
  </si>
  <si>
    <t>Klickitat mgmt, Data, &amp; Habitat</t>
  </si>
  <si>
    <t>CAPITAL YKFP Klickitat design and construction</t>
  </si>
  <si>
    <t>HDR Eng Inc</t>
  </si>
  <si>
    <t>Klickitat &amp; Wahkiakus hatchery EIS &amp; BA</t>
  </si>
  <si>
    <t>Klickitat passage hatchery design</t>
  </si>
  <si>
    <t>Yakima</t>
  </si>
  <si>
    <t>YKFP Nelson Springs</t>
  </si>
  <si>
    <t>Prosser Hatchery Reform and upgrades</t>
  </si>
  <si>
    <t>SC WA RCD</t>
  </si>
  <si>
    <t>Yakima tributary Passage/Habitat</t>
  </si>
  <si>
    <t>CAPITAL Yakima tributary passage/habitat</t>
  </si>
  <si>
    <t>CAPITAL Manastash screen fabrication</t>
  </si>
  <si>
    <t>Kittitas SCD</t>
  </si>
  <si>
    <t>CAPITAL Manastash Flow enhancement</t>
  </si>
  <si>
    <t>Manastash Flow Enhancement</t>
  </si>
  <si>
    <t>Teanaway Riparian enhancement at Jack &amp; Indian Creeks</t>
  </si>
  <si>
    <t>NOAA Growth modulation in salmon supplementation</t>
  </si>
  <si>
    <t>Growth modulation in salmon supplementation</t>
  </si>
  <si>
    <t>YKFP O&amp;M upper Yakama Supplementation complex</t>
  </si>
  <si>
    <t>YKFP O&amp;M lower Yakama Supplementation complex</t>
  </si>
  <si>
    <t>BOR</t>
  </si>
  <si>
    <t>YKFP maint of Roza Adult trap facility</t>
  </si>
  <si>
    <t>Yakama Reservation watershed projects</t>
  </si>
  <si>
    <t>YKFP Yakima River Monitoring &amp; Evaluation</t>
  </si>
  <si>
    <t>O&amp;M Yakima Basin Fish Screens</t>
  </si>
  <si>
    <t>Lower Ykima Valley Riparian</t>
  </si>
  <si>
    <t>Yakima Phase 2 Huntsville screen O&amp;M</t>
  </si>
  <si>
    <t>YKFP Mgmt, Data, Habitat</t>
  </si>
  <si>
    <t>CWU</t>
  </si>
  <si>
    <t>CH2M Hill</t>
  </si>
  <si>
    <t>CAPITAL YKFP Land surface elevation M&amp;E</t>
  </si>
  <si>
    <t>CAPITAL YKFP well field data collection</t>
  </si>
  <si>
    <t>CAPITAL  YKFP CleElum Hatchery well field M&amp;E</t>
  </si>
  <si>
    <t>OTAK</t>
  </si>
  <si>
    <t>Design &amp; Const Tillman Cr Restoration</t>
  </si>
  <si>
    <t>Lower Columbia</t>
  </si>
  <si>
    <t>Hemlock dam Removal</t>
  </si>
  <si>
    <t>Wind River Watershed</t>
  </si>
  <si>
    <t>Underwood CD</t>
  </si>
  <si>
    <t>Wind</t>
  </si>
  <si>
    <t>Sandy</t>
  </si>
  <si>
    <t>Sandy River Delta Habitat Restoration</t>
  </si>
  <si>
    <t>Ducks Unlim</t>
  </si>
  <si>
    <t>DU SOW</t>
  </si>
  <si>
    <t>Grays</t>
  </si>
  <si>
    <t>CREST</t>
  </si>
  <si>
    <t>Grays River Watershed assessment</t>
  </si>
  <si>
    <t>OHSU</t>
  </si>
  <si>
    <t>Historic habitat food web link</t>
  </si>
  <si>
    <t>PSU</t>
  </si>
  <si>
    <t>Yes</t>
  </si>
  <si>
    <t>1.02a</t>
  </si>
  <si>
    <t>1.8, 29</t>
  </si>
  <si>
    <t>18.1, 18.2</t>
  </si>
  <si>
    <t>6.001, 6.002</t>
  </si>
  <si>
    <t>6.001, 6.002, 6.003</t>
  </si>
  <si>
    <t>not available</t>
  </si>
  <si>
    <t>Not available</t>
  </si>
  <si>
    <t xml:space="preserve">Sub-Basin </t>
  </si>
  <si>
    <t>Snake</t>
  </si>
  <si>
    <t>Upper Columbia</t>
  </si>
  <si>
    <t xml:space="preserve">VSP </t>
  </si>
  <si>
    <t>TOTAL</t>
  </si>
  <si>
    <t>What about Touchet?</t>
  </si>
  <si>
    <t>0, 22%</t>
  </si>
  <si>
    <t>200740300</t>
  </si>
  <si>
    <t>39364</t>
  </si>
  <si>
    <t>OSU</t>
  </si>
  <si>
    <t>Reproductive success of steelhead</t>
  </si>
  <si>
    <t>Germany, Mill, Abernathy</t>
  </si>
  <si>
    <t>200706400</t>
  </si>
  <si>
    <t>Slate Creek Watershed Restoration</t>
  </si>
  <si>
    <t>Okanogan CD</t>
  </si>
  <si>
    <t>Okanogan Livestock and Water</t>
  </si>
  <si>
    <t>Rock Creek</t>
  </si>
  <si>
    <t>Rock Cr Fish and Habitat Assment</t>
  </si>
  <si>
    <t>200721200</t>
  </si>
  <si>
    <t>Locally adapted steelhead broodstock</t>
  </si>
  <si>
    <t>41893</t>
  </si>
  <si>
    <t>Gardena Fms ID</t>
  </si>
  <si>
    <t>Gardena &amp; Garden City Irrigation</t>
  </si>
  <si>
    <t>200723100</t>
  </si>
  <si>
    <t>40842</t>
  </si>
  <si>
    <t>Entiat Riparian Restoration</t>
  </si>
  <si>
    <t>200726800</t>
  </si>
  <si>
    <t>37019</t>
  </si>
  <si>
    <t>Custer CD</t>
  </si>
  <si>
    <t>Idaho Watershed Habitat restoration Custer</t>
  </si>
  <si>
    <t>Found in Categorical review list</t>
  </si>
  <si>
    <t>Found in Categorical review list but not found in  Pisces</t>
  </si>
  <si>
    <t>MOA Steelhead Kelt reconditioning</t>
  </si>
  <si>
    <t>40387</t>
  </si>
  <si>
    <t>198805301</t>
  </si>
  <si>
    <t>CAP Grande Ronde Spring Chinook</t>
  </si>
  <si>
    <t>199902000</t>
  </si>
  <si>
    <t>38776</t>
  </si>
  <si>
    <t>Estuary</t>
  </si>
  <si>
    <t>Avian predation on juvenile salmonids</t>
  </si>
  <si>
    <t>199801003</t>
  </si>
  <si>
    <t>40522</t>
  </si>
  <si>
    <t>Spawning distribution of Snake fall chinook</t>
  </si>
  <si>
    <t>199801005</t>
  </si>
  <si>
    <t>40432</t>
  </si>
  <si>
    <t>Fall Chinook Supplementation</t>
  </si>
  <si>
    <t>Exp Plume Project</t>
  </si>
  <si>
    <t>Cr105411</t>
  </si>
  <si>
    <t>Mainstem</t>
  </si>
  <si>
    <t>Chum spawning below 4 lower dams</t>
  </si>
  <si>
    <t>199901900</t>
  </si>
  <si>
    <t>37879</t>
  </si>
  <si>
    <t>Restore Salmon River near challis ID</t>
  </si>
  <si>
    <t>Omak Creek Anad Fish Habitat</t>
  </si>
  <si>
    <t>Evaluate factors limiting chum</t>
  </si>
  <si>
    <t>Hardy Cr</t>
  </si>
  <si>
    <t>Oxbow conservation Area</t>
  </si>
  <si>
    <t>NFk John Day Anad Fish habitat Enhancement</t>
  </si>
  <si>
    <t>Walla Walla hatchery Planning</t>
  </si>
  <si>
    <t>Install &amp; Eval Pit Tags</t>
  </si>
  <si>
    <t>Duncan Cr</t>
  </si>
  <si>
    <t>Duncan Creek Chum SOW</t>
  </si>
  <si>
    <t>LCREP</t>
  </si>
  <si>
    <t>Col Riv Estuary Monitoring</t>
  </si>
  <si>
    <t>Historic Habitat Food Web</t>
  </si>
  <si>
    <t>Grays River Watershed Assess</t>
  </si>
  <si>
    <t>Eval Salmon through Snake dams</t>
  </si>
  <si>
    <t>Reproductive Success of Snake River fall Chinook</t>
  </si>
  <si>
    <t>38646</t>
  </si>
  <si>
    <t>Snake River Chinook Carcass Collection</t>
  </si>
  <si>
    <t>Acoustic tracking for survival</t>
  </si>
  <si>
    <t xml:space="preserve">Kintama </t>
  </si>
  <si>
    <t>200500200</t>
  </si>
  <si>
    <t>39013</t>
  </si>
  <si>
    <t>41860</t>
  </si>
  <si>
    <t>200739400</t>
  </si>
  <si>
    <t>38995</t>
  </si>
  <si>
    <t>IOSC</t>
  </si>
  <si>
    <t>Upper Salmon Screen tributary Passage</t>
  </si>
  <si>
    <t>TOTAL VSP</t>
  </si>
  <si>
    <t>TOTAL HABITAT</t>
  </si>
  <si>
    <t>TOTAL HATCHERY</t>
  </si>
  <si>
    <t>200739900</t>
  </si>
  <si>
    <t>38383</t>
  </si>
  <si>
    <t>CAP Upper Salmon Screen Tributary Passage</t>
  </si>
  <si>
    <t>200740100</t>
  </si>
  <si>
    <t>BiOp Kelt Recondition/Reproductive Success</t>
  </si>
  <si>
    <t>42793</t>
  </si>
  <si>
    <t>Sockeye salmon captive brood</t>
  </si>
  <si>
    <t>39681</t>
  </si>
  <si>
    <t>40175</t>
  </si>
  <si>
    <t>Sockeye salmon captive brood rearing</t>
  </si>
  <si>
    <t>40909</t>
  </si>
  <si>
    <t>Snake River Sockeye Habitat and Limnology</t>
  </si>
  <si>
    <t>40337</t>
  </si>
  <si>
    <t>Idaho Chinook salmon captive R - Manchester Pens Safety net</t>
  </si>
  <si>
    <t>200740400</t>
  </si>
  <si>
    <t>40096</t>
  </si>
  <si>
    <t>Spring Chinook captive Program</t>
  </si>
  <si>
    <t>40616</t>
  </si>
  <si>
    <t>200820200</t>
  </si>
  <si>
    <t>CR-103261</t>
  </si>
  <si>
    <t>Protect &amp; restore Tucannon Watershed</t>
  </si>
  <si>
    <t>200845800</t>
  </si>
  <si>
    <t>41804</t>
  </si>
  <si>
    <t>Upstream migration timing</t>
  </si>
  <si>
    <t>200860800</t>
  </si>
  <si>
    <t>Idaho MOA Watertransactions</t>
  </si>
  <si>
    <t>Genetic assessment of Col R Stocks</t>
  </si>
  <si>
    <t>200900400</t>
  </si>
  <si>
    <t>42059</t>
  </si>
  <si>
    <t>MOA Monitoring recovery trends in Spr Chinook Habitat</t>
  </si>
  <si>
    <t>200901400</t>
  </si>
  <si>
    <t>42775</t>
  </si>
  <si>
    <t>Biomonitoring of Fish Habitat Enhanvement (Grande Ronde, Umatilla, John Day, Walla Walla, Tucannon</t>
  </si>
  <si>
    <t>Coded Wire Tag Recovery</t>
  </si>
  <si>
    <t>Coded Wire Tag Marking &amp; Hatchery recovery</t>
  </si>
  <si>
    <t>Basinwide</t>
  </si>
  <si>
    <t>New Marking Monitoring Techniques</t>
  </si>
  <si>
    <t>40151</t>
  </si>
  <si>
    <t>Nex Perce tribal hatchery O&amp;M</t>
  </si>
  <si>
    <t xml:space="preserve">Smolt monitoring by non federal entities - Lower Granite, Little Goose, lower Grande Ronde, Bonneville &amp; John Day dams, Rock Island, Salmon River trap, Snake R. trap, McNary Dam </t>
  </si>
  <si>
    <t>Smolt monitoring program USFWS</t>
  </si>
  <si>
    <t>YKFP Mangaement, data and habitat</t>
  </si>
  <si>
    <t>Genetic M&amp;E program for salmon/steelhead</t>
  </si>
  <si>
    <t>Pit tags Information System</t>
  </si>
  <si>
    <t>199102800</t>
  </si>
  <si>
    <t>41226</t>
  </si>
  <si>
    <t>M&amp;E Statistical support for life cycle studies</t>
  </si>
  <si>
    <t>199202601</t>
  </si>
  <si>
    <t>30697</t>
  </si>
  <si>
    <t>GRMW</t>
  </si>
  <si>
    <t>39273</t>
  </si>
  <si>
    <t>Subbasin gauging station operation</t>
  </si>
  <si>
    <t>40485</t>
  </si>
  <si>
    <t>Model watershed Admin</t>
  </si>
  <si>
    <t>41781</t>
  </si>
  <si>
    <t>Fly Creek Stream restoration</t>
  </si>
  <si>
    <t>40845</t>
  </si>
  <si>
    <t>42743</t>
  </si>
  <si>
    <t>41876</t>
  </si>
  <si>
    <t>41875</t>
  </si>
  <si>
    <t>CAP Townley, Dobbin &amp; Mill Cr Fish Passage</t>
  </si>
  <si>
    <t>CAP Planning &amp; Design</t>
  </si>
  <si>
    <t>Wallowa R Tamkaliks channel design</t>
  </si>
  <si>
    <t>Willamette</t>
  </si>
  <si>
    <t>Willamette Chinook</t>
  </si>
  <si>
    <t>Amazon Basin/ West Eugene Wetlands</t>
  </si>
  <si>
    <t>Nat Cons</t>
  </si>
  <si>
    <t>Survival estimates for juvenile salmon passage</t>
  </si>
  <si>
    <t>Research to advance hatchery refrom</t>
  </si>
  <si>
    <t>SAFE fisheries 08</t>
  </si>
  <si>
    <t>199401500</t>
  </si>
  <si>
    <t>38456</t>
  </si>
  <si>
    <t>Idaho fish Screening Imprvement</t>
  </si>
  <si>
    <t>Fish Passage Center</t>
  </si>
  <si>
    <t>Policy and technical involvement for YKFP</t>
  </si>
  <si>
    <t>Bioanalysts</t>
  </si>
  <si>
    <t>Technical support Bioanalysts</t>
  </si>
  <si>
    <t>Restore Salmon Cr Anad Fish</t>
  </si>
  <si>
    <t>199604300</t>
  </si>
  <si>
    <t>40388</t>
  </si>
  <si>
    <t>Johnson Creek Artificial Production M&amp;E</t>
  </si>
  <si>
    <t xml:space="preserve">TOTAL HABITAT </t>
  </si>
  <si>
    <t>SF John Day</t>
  </si>
  <si>
    <t>Eco Logical John day</t>
  </si>
  <si>
    <t>Eco Logical</t>
  </si>
  <si>
    <t>NOAA Coordination</t>
  </si>
  <si>
    <t>ISEMP Consultin</t>
  </si>
  <si>
    <t>Env Data Svc</t>
  </si>
  <si>
    <t>Environmental Data Services</t>
  </si>
  <si>
    <t>Mainstem-Basinwide</t>
  </si>
  <si>
    <t>White River supplementation</t>
  </si>
  <si>
    <t>TOTAL MONITORING</t>
  </si>
  <si>
    <t>TOTAL NON-MONITORING</t>
  </si>
  <si>
    <t>no</t>
  </si>
  <si>
    <t>1.07, 4.02, 4.04, 4.052.08a</t>
  </si>
  <si>
    <t>198335000</t>
  </si>
  <si>
    <t>3.01, 3.02</t>
  </si>
  <si>
    <t>NF John Day</t>
  </si>
  <si>
    <t>200003100</t>
  </si>
  <si>
    <t>Enhance NF John Day River</t>
  </si>
  <si>
    <t>37318</t>
  </si>
  <si>
    <t>200731800</t>
  </si>
  <si>
    <t>35426</t>
  </si>
  <si>
    <t>UPA Knapp Wham Hanan Irrigation screening</t>
  </si>
  <si>
    <t>CTSWRO</t>
  </si>
  <si>
    <t>YN</t>
  </si>
  <si>
    <t>CTWSRO</t>
  </si>
  <si>
    <t>no Env Permit</t>
  </si>
  <si>
    <t>40889</t>
  </si>
  <si>
    <t>43058</t>
  </si>
  <si>
    <t>BiOp RPA-required &amp;/or recommended fish monitoring</t>
  </si>
  <si>
    <t>Fish-Accords' monitoring priority</t>
  </si>
  <si>
    <t>Existing Key VSP data set for analyses (e.g., life-cycle modelling)</t>
  </si>
  <si>
    <t>Supplementation Monitoring (AHSWG)</t>
  </si>
  <si>
    <t>Couse Ten mile habitat Restoration Asotin Cr</t>
  </si>
  <si>
    <t>ISEMP Pit antennae Installations Lemhi River &amp; SF Salmon</t>
  </si>
  <si>
    <t>ISEMP Data base mgmt Lemhi &amp; SF Salmon</t>
  </si>
  <si>
    <t>Ladd Cr Channel wetland reconstruction - Catherine Creek</t>
  </si>
  <si>
    <t>Hatchery  Effectiveness</t>
  </si>
  <si>
    <t>Current Contracts Total 
(BPA + Other Funding Source)</t>
  </si>
  <si>
    <t>*</t>
  </si>
  <si>
    <t>ISEMP NOAA Coordination and Design, Lemhi &amp; SF Salmon</t>
  </si>
  <si>
    <t>Distribution &amp; abundance of steelhead in lower Clearwater &amp; SF Clearwater</t>
  </si>
  <si>
    <t xml:space="preserve">Nez Perce Tribal Hatchery M&amp;E Clearwater, Lolo, Meadow Cr, Selway, SF Clearwater </t>
  </si>
  <si>
    <t xml:space="preserve">Idaho Supplementation Studies, Lolo, Secesh &amp; SF Clearwater </t>
  </si>
  <si>
    <t>Pit Tagging Spring/Summer Chinook, Clearwater, SF Clearwater, Wallowa, Imnaha</t>
  </si>
  <si>
    <t>ISEMP Quantitative Consultants Salmon River, Lemhi &amp; SF Salmon</t>
  </si>
  <si>
    <t xml:space="preserve">Idaho Supplementation Studies, EF Salmon &amp; Upper Salmon. </t>
  </si>
  <si>
    <t>ISEMP RMRS Boise Salmon River Lidar, Lemhi &amp; SF Salmon</t>
  </si>
  <si>
    <t>Riparian fencing, Upper Grande Ronde &amp; Catherine Creek</t>
  </si>
  <si>
    <t>ISEMP Data base mgmt, Lemhi &amp; SF Salmon</t>
  </si>
  <si>
    <t>Assess Salmonids Asotin Cr  &amp; Lower Grande Ronse Watersheds </t>
  </si>
  <si>
    <t>BPA PROJECT #</t>
  </si>
  <si>
    <t>BPA Contract #</t>
  </si>
  <si>
    <t>PROJECT DESCRIPTION</t>
  </si>
  <si>
    <t>Additional Proposed Costs, Reductions, Redirections 
(BPA + Other Funding Source)</t>
  </si>
  <si>
    <t>Clearwater/Salmon</t>
  </si>
  <si>
    <t>Analyze persistance and dynamics of fall chinook redds</t>
  </si>
  <si>
    <t>Grande Ronde/Imnaha</t>
  </si>
  <si>
    <t>LSRCP</t>
  </si>
  <si>
    <t>2010</t>
  </si>
  <si>
    <t>RPA Rec--Tucannon River should be monitored for fish in and fish out to complement habitat restoration gap of 5% analysis and modeling for RPA 56.1.</t>
  </si>
  <si>
    <t>200206800</t>
  </si>
  <si>
    <t>RPA Recommendations &amp; Priority Funding Recommendations</t>
  </si>
  <si>
    <t>Evaluation Criteria</t>
  </si>
  <si>
    <t>SNAKE RIVER MONITORING PROJECTS BY MPG RPA Funding Recommendations &amp; Other Recommendations</t>
  </si>
  <si>
    <t>Column Totals</t>
  </si>
  <si>
    <t>Grand Total</t>
  </si>
  <si>
    <t>Category Totals</t>
  </si>
  <si>
    <t>RPA 50.4</t>
  </si>
  <si>
    <t>RPA 50.5</t>
  </si>
  <si>
    <t>VSP Monitoring</t>
  </si>
  <si>
    <t>Hatchery  Effectiveness Monitoring</t>
  </si>
  <si>
    <t>Habitat Effectiveness Monitoring</t>
  </si>
  <si>
    <t>BPA Control Numbers</t>
  </si>
  <si>
    <r>
      <rPr>
        <b/>
        <sz val="9"/>
        <color indexed="8"/>
        <rFont val="Calibri"/>
        <family val="2"/>
      </rPr>
      <t>RPA Rec</t>
    </r>
    <r>
      <rPr>
        <sz val="9"/>
        <color indexed="8"/>
        <rFont val="Calibri"/>
        <family val="2"/>
      </rPr>
      <t>. -Maintain current contracts ISMES 199005500, and INPMEP 199107300.</t>
    </r>
  </si>
  <si>
    <r>
      <rPr>
        <b/>
        <sz val="9"/>
        <color indexed="8"/>
        <rFont val="Calibri"/>
        <family val="2"/>
      </rPr>
      <t>RPA Rec</t>
    </r>
    <r>
      <rPr>
        <sz val="9"/>
        <color indexed="8"/>
        <rFont val="Calibri"/>
        <family val="2"/>
      </rPr>
      <t>--ISS 198909800 is scheduled to end in 2014. This project should be reconfigured at its completion in 2014</t>
    </r>
  </si>
  <si>
    <r>
      <rPr>
        <b/>
        <sz val="9"/>
        <color indexed="8"/>
        <rFont val="Calibri"/>
        <family val="2"/>
      </rPr>
      <t>RPA Rec</t>
    </r>
    <r>
      <rPr>
        <sz val="9"/>
        <color indexed="8"/>
        <rFont val="Calibri"/>
        <family val="2"/>
      </rPr>
      <t>--Extend trapping period at Lostine weir .</t>
    </r>
  </si>
  <si>
    <r>
      <rPr>
        <b/>
        <sz val="9"/>
        <color indexed="8"/>
        <rFont val="Calibri"/>
        <family val="2"/>
      </rPr>
      <t>RPA Rec</t>
    </r>
    <r>
      <rPr>
        <sz val="9"/>
        <color indexed="8"/>
        <rFont val="Calibri"/>
        <family val="2"/>
      </rPr>
      <t xml:space="preserve"> - (High Priority) Integrate and implement EMAP habitat status/trends for Grande Ronde populations for steelhead (20073700) and Chinook (200713200) </t>
    </r>
  </si>
  <si>
    <r>
      <rPr>
        <b/>
        <sz val="9"/>
        <color indexed="8"/>
        <rFont val="Calibri"/>
        <family val="2"/>
      </rPr>
      <t>(Highest Priority)</t>
    </r>
    <r>
      <rPr>
        <sz val="9"/>
        <color indexed="8"/>
        <rFont val="Calibri"/>
        <family val="2"/>
      </rPr>
      <t xml:space="preserve"> Maintain Project 200205300 and reinstate full funding</t>
    </r>
  </si>
  <si>
    <r>
      <t xml:space="preserve">(Highest Priority) </t>
    </r>
    <r>
      <rPr>
        <sz val="9"/>
        <color indexed="8"/>
        <rFont val="Calibri"/>
        <family val="2"/>
      </rPr>
      <t>Expand existing LSRCP effectiveness monitoring for steelhead to implement RPA endemic supplementation and the intensive supplementation monitoring necessary to determine project success.(LSRCP evaluations).  (Is this a site useful for calibrating the</t>
    </r>
  </si>
  <si>
    <r>
      <t>(High Priority)</t>
    </r>
    <r>
      <rPr>
        <sz val="9"/>
        <color indexed="8"/>
        <rFont val="Calibri"/>
        <family val="2"/>
      </rPr>
      <t xml:space="preserve"> Periodic spawning surveys or adult trapping in small Snake River tributaries that comprise part of Tucannon and Asotin TRT populations.</t>
    </r>
  </si>
  <si>
    <r>
      <t>(Lower Priority)</t>
    </r>
    <r>
      <rPr>
        <sz val="9"/>
        <color indexed="8"/>
        <rFont val="Calibri"/>
        <family val="2"/>
      </rPr>
      <t xml:space="preserve"> PIT tag array in ladder at Little Goose or Lower Monumental dams to evaluate PIT tagged Tucannon steelhead and Chinook bypassing Tucannon River.</t>
    </r>
  </si>
  <si>
    <t xml:space="preserve">MPG or Domain </t>
  </si>
  <si>
    <t>Habitat Monitoring</t>
  </si>
  <si>
    <t>?</t>
  </si>
  <si>
    <t>Col Cascade Pump Screening. Okanogan, Methow, Wenatchee</t>
  </si>
  <si>
    <t>Expand Multispecies Acclimation Wenatchee/Methow</t>
  </si>
  <si>
    <t>Yes 0, 22%</t>
  </si>
  <si>
    <t>Yes 14%</t>
  </si>
  <si>
    <t>UPPER COLUMBIA MONITORING PROJECTS BY MPG RPA Funding Recommendations &amp; Other Recommendations</t>
  </si>
  <si>
    <t>Column TOTALS</t>
  </si>
  <si>
    <t xml:space="preserve">CONTRACT AMOUNT </t>
  </si>
  <si>
    <t>Mid Columbia Coho Restoration MOA Methow Wenatchee</t>
  </si>
  <si>
    <t>Mid Columbia Coho Restoration MOA Wenatchee Methow</t>
  </si>
  <si>
    <t>RPA 50.4 Fund status/trend monitoring as a component of the pilot studies in the Wenatchee, Methow, Entiat</t>
  </si>
  <si>
    <t>RPA 56.1 Quantify relationship between habitat conditions and fish productivity in select areas of pilot study basins in Wenatchee, Entiat, Methow</t>
  </si>
  <si>
    <t>RPA 56.2 Implement habitat status/trend monitoring as a component of pilot studies in Wenatchee, Entiat, Methow</t>
  </si>
  <si>
    <t>RPA 56.3 Develop a regional strategy for limited habitat status/trend monitoring for key ESA fish populations</t>
  </si>
  <si>
    <t>RPA 57.2 Fund action effectiveness monitoring in the Entiat to study channel complexity improvements and fish productivity</t>
  </si>
  <si>
    <t>RPA 57. 5 Project and watershed level assessments of habitat, habitat restoration, and fish productivity in Wenatchee and Methow, John Day Basins</t>
  </si>
  <si>
    <t>200302200 OBMEP is crucial project for enumerating VSP on the Okanogan R.</t>
  </si>
  <si>
    <t>Crucial project for YN M&amp;E in upper Columbia River for supplementation.</t>
  </si>
  <si>
    <t>BiOp RPA-required &amp;/or recommended  monitoring</t>
  </si>
  <si>
    <t xml:space="preserve"> RPA Recom. Estimate precision and accuracy of redd counts wherever these counts are used to estimate spawning escapements.</t>
  </si>
  <si>
    <t xml:space="preserve">RPA Recomm Increase accuracy and precision of abundance estimates of steelhead smolts produced in the Wenatchee, Methow, Okanogan, and Entiat basins. </t>
  </si>
  <si>
    <t xml:space="preserve">RPA Recom--Funding for 3 year telemetry study in Wenatchee, Methow, Okanogan and Entiat basins. </t>
  </si>
  <si>
    <t>RPA Recom- Increase the number of PIT tagged naturally produced steelhead in the Entiat and Methow systems to better estimate migration timing, residence, and life stage survivals.</t>
  </si>
  <si>
    <t>Ensure continuation of WECY water quality and quantity gauges</t>
  </si>
  <si>
    <t>Evaluation of resident populations and the interactions between resident and anadromous form</t>
  </si>
  <si>
    <t>WDFW proposes to conduct a 3 year radio telemetry study in Wenatchee, Methow, and Okanogan and Entiat basins to determine distribution from mainstem dams at $250K/yr for 3 years.</t>
  </si>
  <si>
    <t>Modify project 200302200 OBMEP to implement PIT tagging in the Okanogan River.</t>
  </si>
  <si>
    <t>Study reproductive success of hatchery and natural origin steelhead in the Wenatchee, Methow and Okanogan</t>
  </si>
  <si>
    <t xml:space="preserve"> Implement habitat status/trend monitoring in the MEthow watershed </t>
  </si>
  <si>
    <t>CAPITAL HRRP Parkdale Phase 1 Expansion MOA Hood river</t>
  </si>
  <si>
    <t>Not active</t>
  </si>
  <si>
    <t>RPA 50.4 Fund status/trend monitoring as a component of the pilot studies in the John Day</t>
  </si>
  <si>
    <t>57.4 Bridge Creek Action effectiveness studies</t>
  </si>
  <si>
    <t>yes &lt;1%</t>
  </si>
  <si>
    <t>Implement EMAP Redd Surveys in John Day Basin</t>
  </si>
  <si>
    <t>RPA Recom--Increase density of sampling to include GRTS sampling of adults and juveniles in the lower and upper Mainstem.</t>
  </si>
  <si>
    <t>RPA Recom Develop short term contract RFP for estimating PHOS and DNA baseline in the MPG</t>
  </si>
  <si>
    <t>RPA Recom- Lower mainstem, North Fork, Upper Mainstem, Middle Fork, and South Fork John Day River should be monitored for fish in and fish out to complement habitat restoration gap analysis and modeling for RPA 56.1</t>
  </si>
  <si>
    <t>RPA 57.5</t>
  </si>
  <si>
    <t>RPA 56.1 Quantify relationship between habitat conditions and fish productivity in select areas of pilot study basins in John Day</t>
  </si>
  <si>
    <t>yes 4%</t>
  </si>
  <si>
    <t>Opportunity contributing to Table 5 habitat effectiveness monitoring or IMW</t>
  </si>
  <si>
    <t>Mainstem/Estuary</t>
  </si>
  <si>
    <t>Total Contract Amounts</t>
  </si>
  <si>
    <t>VSP Adds</t>
  </si>
  <si>
    <t>Habitat Adds</t>
  </si>
  <si>
    <t>Hatchery Adds</t>
  </si>
  <si>
    <t>Mid Columbia</t>
  </si>
  <si>
    <t>RPA 45</t>
  </si>
  <si>
    <t>IMW Lemhi and Potlatch River</t>
  </si>
  <si>
    <t>WRCO/SNSRR</t>
  </si>
  <si>
    <t>Asotin Creek IMW</t>
  </si>
  <si>
    <t>Yes Expanded to $1,245,000</t>
  </si>
  <si>
    <t>Adult Salmon and steelhead passage investigations</t>
  </si>
  <si>
    <t>NEW</t>
  </si>
  <si>
    <t>Yes $25,000</t>
  </si>
  <si>
    <t>200722400</t>
  </si>
  <si>
    <t>Okanogan Basin Habitat Implementation (OSHIP)</t>
  </si>
  <si>
    <t>Okanogan Habitat Acquisition and Restoration</t>
  </si>
  <si>
    <t>200302300</t>
  </si>
  <si>
    <t>Chief Joseph Hatchery Program</t>
  </si>
  <si>
    <t>14995</t>
  </si>
  <si>
    <t>CCT Pre Acquisition</t>
  </si>
  <si>
    <t>41542</t>
  </si>
  <si>
    <t>200890800</t>
  </si>
  <si>
    <t>41805</t>
  </si>
  <si>
    <t>Hatchery CWT Recovery &amp; processing</t>
  </si>
  <si>
    <t>Hatchery Evaluation</t>
  </si>
  <si>
    <t>Hatchery &amp; Supplementation Evaluation (Grande Ronde &amp; Imnaha)</t>
  </si>
  <si>
    <t>Hatchery &amp;Supplementation Evaluation (Tucannon and Touchet)</t>
  </si>
  <si>
    <t>Harvest Estimation</t>
  </si>
  <si>
    <t>Hatchery Supple&amp; VSP Evaluation (Imnaha &amp; Salmon R)</t>
  </si>
  <si>
    <t>Supplementation Evaluation (Yankee Fork Spring Chinook)</t>
  </si>
  <si>
    <t>TOTAL OTHER FUNDS</t>
  </si>
  <si>
    <t>Comparative Survival Study</t>
  </si>
  <si>
    <t>Supplementation Evaluation (Lookingglass Creek Spring Chinook)</t>
  </si>
  <si>
    <t>OTHER FUND SOURCES IDENTIFIED</t>
  </si>
  <si>
    <t>RPA 41.1</t>
  </si>
  <si>
    <t>RPA 41.4</t>
  </si>
  <si>
    <t>RPA41.3</t>
  </si>
  <si>
    <t>RPA 41.2</t>
  </si>
  <si>
    <t>RPA 42.2</t>
  </si>
  <si>
    <t>RPA 42.3</t>
  </si>
  <si>
    <t>RPA 42.9</t>
  </si>
  <si>
    <t>Reproductive success Abernathy steelhead</t>
  </si>
  <si>
    <t>RPA 53, 54</t>
  </si>
  <si>
    <t>RPA 33</t>
  </si>
  <si>
    <t>RPA 50.2, 53, 54</t>
  </si>
  <si>
    <t xml:space="preserve">RPA 50.1 </t>
  </si>
  <si>
    <t>RPA 50.1, 50.5</t>
  </si>
  <si>
    <t>RPA 50.1, 50.4</t>
  </si>
  <si>
    <t>RPA 53</t>
  </si>
  <si>
    <t>RPA 58</t>
  </si>
  <si>
    <t>RPA 62.4</t>
  </si>
  <si>
    <t>RPA 50.5, 62.5</t>
  </si>
  <si>
    <t>OTHER FUND SOURCES</t>
  </si>
  <si>
    <t>Mitchell Act.</t>
  </si>
  <si>
    <t>Opportunity contributing to Table 5 habitat effectiveness monitoring (IMW)</t>
  </si>
  <si>
    <t>TOTAL Balance</t>
  </si>
  <si>
    <t>TOTAL Monitoring</t>
  </si>
  <si>
    <t>Total RPA Recommendation Estimated Costs</t>
  </si>
  <si>
    <t>Total HGMP Setaside</t>
  </si>
  <si>
    <t>Subtotal Amount</t>
  </si>
  <si>
    <t>Total BPA BiOp Monitoring Funds Available</t>
  </si>
  <si>
    <t>Total Current BPA Monitoring Budget</t>
  </si>
  <si>
    <t>Total CBFWA recommended Priority Projects</t>
  </si>
  <si>
    <t>Total Identified Reductions and Redirections</t>
  </si>
  <si>
    <t>Total</t>
  </si>
  <si>
    <t>Total Difference</t>
  </si>
  <si>
    <t>Evaluate Stream Habitat- Nez Perce Tribe Watershed Monitoring and Evaluation (M&amp;E) Plan</t>
  </si>
  <si>
    <t>RPA Recommended</t>
  </si>
  <si>
    <t>43870</t>
  </si>
  <si>
    <t>Most of the steelhead, coho, and chinook spawner abundance in lower Columbia River Washington sahore</t>
  </si>
  <si>
    <t>Most of the steelhead, coho, and chinook spawner abundance in lower Columbia River Oregon shore</t>
  </si>
  <si>
    <t>Oregon Lottery</t>
  </si>
  <si>
    <t>Cowlitz River VSP and hatchery effectiveness</t>
  </si>
  <si>
    <t>Tacoma Power</t>
  </si>
  <si>
    <t>NF Lewis River VSP and Hatchery effectiveness</t>
  </si>
  <si>
    <t>Pacific Power</t>
  </si>
  <si>
    <t>Clackamas River VSP and hatchery effectiveness</t>
  </si>
  <si>
    <t>PGE</t>
  </si>
  <si>
    <t>Abernathy, Mill, Germany IMW</t>
  </si>
  <si>
    <t>WSRFB</t>
  </si>
  <si>
    <t>WDFW, WRCO</t>
  </si>
  <si>
    <t>WDFW, WECY</t>
  </si>
  <si>
    <r>
      <t>(SH High Priority)</t>
    </r>
    <r>
      <rPr>
        <sz val="9"/>
        <color indexed="8"/>
        <rFont val="Calibri"/>
        <family val="2"/>
      </rPr>
      <t xml:space="preserve">Snake River DPS run-reconstruction for fish passing Lower Granite Dam and areas downstream . Partition hatchery:natural abundance, returns to hatchery racks, harvest, and escapement to known and unknown area. </t>
    </r>
  </si>
  <si>
    <r>
      <rPr>
        <b/>
        <sz val="9"/>
        <color indexed="8"/>
        <rFont val="Calibri"/>
        <family val="2"/>
      </rPr>
      <t>(SH Highest Priority)</t>
    </r>
    <r>
      <rPr>
        <sz val="9"/>
        <color indexed="8"/>
        <rFont val="Calibri"/>
        <family val="2"/>
      </rPr>
      <t>SH Redd count correlation and validation in Joseph Creek and Lookingglass Creek relative to escapement</t>
    </r>
  </si>
  <si>
    <r>
      <rPr>
        <b/>
        <sz val="9"/>
        <color indexed="8"/>
        <rFont val="Calibri"/>
        <family val="2"/>
      </rPr>
      <t>(SH Highest Priority)</t>
    </r>
    <r>
      <rPr>
        <sz val="9"/>
        <color indexed="8"/>
        <rFont val="Calibri"/>
        <family val="2"/>
      </rPr>
      <t xml:space="preserve"> Address feasibility of validating SH MPG GSI estimates by Installing a PIT tag array in Grande Ronde as expansion of 200301700.</t>
    </r>
  </si>
  <si>
    <r>
      <rPr>
        <b/>
        <sz val="9"/>
        <color indexed="8"/>
        <rFont val="Calibri"/>
        <family val="2"/>
      </rPr>
      <t>(SH High Priority)</t>
    </r>
    <r>
      <rPr>
        <sz val="9"/>
        <color indexed="8"/>
        <rFont val="Calibri"/>
        <family val="2"/>
      </rPr>
      <t xml:space="preserve"> Implement modified SHadult escapement monitoring using Pit tags and weirs—Imnaha River subbasin (project 200205600)</t>
    </r>
  </si>
  <si>
    <r>
      <rPr>
        <b/>
        <sz val="9"/>
        <color indexed="8"/>
        <rFont val="Calibri"/>
        <family val="2"/>
      </rPr>
      <t>(SH Lower Priority)</t>
    </r>
    <r>
      <rPr>
        <sz val="9"/>
        <color indexed="8"/>
        <rFont val="Calibri"/>
        <family val="2"/>
      </rPr>
      <t xml:space="preserve"> Implement new I</t>
    </r>
    <r>
      <rPr>
        <i/>
        <sz val="9"/>
        <color indexed="8"/>
        <rFont val="Calibri"/>
        <family val="2"/>
      </rPr>
      <t xml:space="preserve">mnaha </t>
    </r>
    <r>
      <rPr>
        <sz val="9"/>
        <color indexed="8"/>
        <rFont val="Calibri"/>
        <family val="2"/>
      </rPr>
      <t>EMAP habitat status trend n monitoring.</t>
    </r>
  </si>
  <si>
    <r>
      <rPr>
        <b/>
        <sz val="9"/>
        <color indexed="8"/>
        <rFont val="Calibri"/>
        <family val="2"/>
      </rPr>
      <t>(SH Highest Priority)</t>
    </r>
    <r>
      <rPr>
        <sz val="9"/>
        <color indexed="8"/>
        <rFont val="Calibri"/>
        <family val="2"/>
      </rPr>
      <t xml:space="preserve"> Maintain ongoing SH LSRCP hatchery effectiveness, RSS studies, and lower basin tributary trapping efforts.</t>
    </r>
  </si>
  <si>
    <r>
      <rPr>
        <b/>
        <sz val="9"/>
        <color indexed="8"/>
        <rFont val="Calibri"/>
        <family val="2"/>
      </rPr>
      <t xml:space="preserve">(SH Lower Priority) </t>
    </r>
    <r>
      <rPr>
        <sz val="9"/>
        <color indexed="8"/>
        <rFont val="Calibri"/>
        <family val="2"/>
      </rPr>
      <t>NPT proposes to modify 200206800 to include stream watershed assessments per watershed plan and integrate with EMAP projects at (</t>
    </r>
    <r>
      <rPr>
        <b/>
        <sz val="9"/>
        <color indexed="8"/>
        <rFont val="Calibri"/>
        <family val="2"/>
      </rPr>
      <t>$291,000/yr)</t>
    </r>
  </si>
  <si>
    <t>Oregon Plan Monitoring of Steelhead Status, Trend, and Habitat in the Grande Ronde River Subbasin.</t>
  </si>
  <si>
    <t xml:space="preserve">Proposal 200733700 </t>
  </si>
  <si>
    <r>
      <rPr>
        <b/>
        <sz val="9"/>
        <color indexed="8"/>
        <rFont val="Calibri"/>
        <family val="2"/>
      </rPr>
      <t>(SH &amp; CH High Priority)</t>
    </r>
    <r>
      <rPr>
        <sz val="9"/>
        <color indexed="8"/>
        <rFont val="Calibri"/>
        <family val="2"/>
      </rPr>
      <t xml:space="preserve"> Address PHOS DPS wide and hatchery strays by using radio tagging and/or PIT tags. (Lower Priority)Expand CSS study to cover hatchery and natural steelhead (19960200), Integrate with existing juvenile trapping projects. </t>
    </r>
  </si>
  <si>
    <r>
      <rPr>
        <b/>
        <sz val="9"/>
        <color indexed="8"/>
        <rFont val="Calibri"/>
        <family val="2"/>
      </rPr>
      <t>(SH &amp; CH High Priority)</t>
    </r>
    <r>
      <rPr>
        <sz val="9"/>
        <color indexed="8"/>
        <rFont val="Calibri"/>
        <family val="2"/>
      </rPr>
      <t xml:space="preserve"> Web assessable database infrastructure and maintenance should be supported for all organizations collecting VSP related data. </t>
    </r>
  </si>
  <si>
    <r>
      <t xml:space="preserve">(SH &amp; CH Highest Priority) </t>
    </r>
    <r>
      <rPr>
        <sz val="9"/>
        <color indexed="8"/>
        <rFont val="Calibri"/>
        <family val="2"/>
      </rPr>
      <t>DPS/ESU level PIT tag studies for MPG and population abundance.</t>
    </r>
  </si>
  <si>
    <r>
      <rPr>
        <b/>
        <sz val="9"/>
        <color indexed="8"/>
        <rFont val="Calibri"/>
        <family val="2"/>
      </rPr>
      <t>(SH&amp; CH Highest Priority)</t>
    </r>
    <r>
      <rPr>
        <sz val="9"/>
        <color indexed="8"/>
        <rFont val="Calibri"/>
        <family val="2"/>
      </rPr>
      <t>DPS-level GSI and age composition for MPG and Population. 1. Complete a comprehensive SNP genetic baseline including conversion.  2. Maintain and update genetics baseline on 5 year rotating panel basis. 3. o    Annual GSI and age composition of adults and smolts at DPS level.</t>
    </r>
  </si>
  <si>
    <r>
      <t xml:space="preserve">(SH &amp; CH Lower Priority) </t>
    </r>
    <r>
      <rPr>
        <sz val="9"/>
        <color indexed="8"/>
        <rFont val="Calibri"/>
        <family val="2"/>
      </rPr>
      <t>Fund short term study to estimate mortality rates associated with catch and release encounters of unmarked fish in mark selective fisheries (RFP).</t>
    </r>
  </si>
  <si>
    <r>
      <rPr>
        <b/>
        <sz val="9"/>
        <color indexed="8"/>
        <rFont val="Calibri"/>
        <family val="2"/>
      </rPr>
      <t xml:space="preserve">(Highest Priority for Chinook) </t>
    </r>
    <r>
      <rPr>
        <sz val="9"/>
        <color indexed="8"/>
        <rFont val="Calibri"/>
        <family val="2"/>
      </rPr>
      <t xml:space="preserve">Install and operate a PIT tag array in the fish ladder at Little Goose or Lower Monumental dams to help evaluate the magnitude, timing and behavior of PIT tagged Tucannon steelhead and spring Chinook that are bypassing the Tucannon River in an effort to improve homing. </t>
    </r>
  </si>
  <si>
    <r>
      <t>(Ch High</t>
    </r>
    <r>
      <rPr>
        <b/>
        <sz val="9"/>
        <color indexed="8"/>
        <rFont val="Calibri"/>
        <family val="2"/>
      </rPr>
      <t xml:space="preserve"> Priority</t>
    </r>
    <r>
      <rPr>
        <b/>
        <sz val="9"/>
        <color indexed="8"/>
        <rFont val="Calibri"/>
        <family val="2"/>
      </rPr>
      <t xml:space="preserve">) </t>
    </r>
    <r>
      <rPr>
        <sz val="9"/>
        <color indexed="8"/>
        <rFont val="Calibri"/>
        <family val="2"/>
      </rPr>
      <t>Conduct life cycle monitoring to determine why progeny to parent (R/S) ratios for naturally spawned fish is generally less than one in the Tucannon River.</t>
    </r>
  </si>
  <si>
    <r>
      <rPr>
        <b/>
        <sz val="9"/>
        <color indexed="8"/>
        <rFont val="Calibri"/>
        <family val="2"/>
      </rPr>
      <t>(CH High</t>
    </r>
    <r>
      <rPr>
        <b/>
        <sz val="9"/>
        <color indexed="8"/>
        <rFont val="Calibri"/>
        <family val="2"/>
      </rPr>
      <t xml:space="preserve"> Priority</t>
    </r>
    <r>
      <rPr>
        <b/>
        <sz val="9"/>
        <color indexed="8"/>
        <rFont val="Calibri"/>
        <family val="2"/>
      </rPr>
      <t xml:space="preserve">) </t>
    </r>
    <r>
      <rPr>
        <sz val="9"/>
        <color indexed="8"/>
        <rFont val="Calibri"/>
        <family val="2"/>
      </rPr>
      <t xml:space="preserve">Evaluate and compare annual smolt production in the  Tucannon River with past and currently improved habitat conditions. </t>
    </r>
  </si>
  <si>
    <r>
      <rPr>
        <b/>
        <sz val="9"/>
        <color indexed="8"/>
        <rFont val="Calibri"/>
        <family val="2"/>
      </rPr>
      <t>(CH High</t>
    </r>
    <r>
      <rPr>
        <b/>
        <sz val="9"/>
        <color indexed="8"/>
        <rFont val="Calibri"/>
        <family val="2"/>
      </rPr>
      <t xml:space="preserve"> Priority</t>
    </r>
    <r>
      <rPr>
        <b/>
        <sz val="9"/>
        <color indexed="8"/>
        <rFont val="Calibri"/>
        <family val="2"/>
      </rPr>
      <t xml:space="preserve">) </t>
    </r>
    <r>
      <rPr>
        <sz val="9"/>
        <color indexed="8"/>
        <rFont val="Calibri"/>
        <family val="2"/>
      </rPr>
      <t xml:space="preserve">Implement a pedigree based RRS study through LSRCP.  (Could be linked with an ongoing NMFS study on Wenatchee RRS.  </t>
    </r>
  </si>
  <si>
    <r>
      <t xml:space="preserve">(CH Highest Priority) </t>
    </r>
    <r>
      <rPr>
        <sz val="9"/>
        <color indexed="8"/>
        <rFont val="Calibri"/>
        <family val="2"/>
      </rPr>
      <t xml:space="preserve">Implement a radio telemetry study to examine migration behavior of wild and hatchery Tucannon Chinook passing above Lower Granite Dam determine final destination of these fish. </t>
    </r>
  </si>
  <si>
    <r>
      <rPr>
        <b/>
        <sz val="9"/>
        <color indexed="8"/>
        <rFont val="Calibri"/>
        <family val="2"/>
      </rPr>
      <t>(SH &amp; CH High Priority)</t>
    </r>
    <r>
      <rPr>
        <sz val="9"/>
        <color indexed="8"/>
        <rFont val="Calibri"/>
        <family val="2"/>
      </rPr>
      <t xml:space="preserve"> Expand weir operations on Lostine River to gather Information on natural-origin SHabundance and hatchery fraction in Lostine River.</t>
    </r>
  </si>
  <si>
    <r>
      <rPr>
        <b/>
        <sz val="9"/>
        <color indexed="8"/>
        <rFont val="Calibri"/>
        <family val="2"/>
      </rPr>
      <t>(SH &amp; Ch Highest Priority)</t>
    </r>
    <r>
      <rPr>
        <sz val="9"/>
        <color indexed="8"/>
        <rFont val="Calibri"/>
        <family val="2"/>
      </rPr>
      <t xml:space="preserve"> Develop IMW for Upper Grande Ronde population to integrate Model Watershed efforts.</t>
    </r>
  </si>
  <si>
    <r>
      <rPr>
        <b/>
        <sz val="9"/>
        <color indexed="8"/>
        <rFont val="Calibri"/>
        <family val="2"/>
      </rPr>
      <t>(SH &amp;CH Highest Priority)</t>
    </r>
    <r>
      <rPr>
        <sz val="9"/>
        <color indexed="8"/>
        <rFont val="Calibri"/>
        <family val="2"/>
      </rPr>
      <t xml:space="preserve"> DPS-level SH GSI and PIT tag studies including PIT Tag array in the Imnaha subbasin.</t>
    </r>
  </si>
  <si>
    <r>
      <rPr>
        <b/>
        <sz val="9"/>
        <color indexed="8"/>
        <rFont val="Calibri"/>
        <family val="2"/>
      </rPr>
      <t>(CH High</t>
    </r>
    <r>
      <rPr>
        <b/>
        <sz val="9"/>
        <color indexed="8"/>
        <rFont val="Calibri"/>
        <family val="2"/>
      </rPr>
      <t xml:space="preserve"> Priority</t>
    </r>
    <r>
      <rPr>
        <b/>
        <sz val="9"/>
        <color indexed="8"/>
        <rFont val="Calibri"/>
        <family val="2"/>
      </rPr>
      <t>)</t>
    </r>
    <r>
      <rPr>
        <sz val="9"/>
        <color indexed="8"/>
        <rFont val="Calibri"/>
        <family val="2"/>
      </rPr>
      <t xml:space="preserve">Develop and implement EMAP habitat status and trends monitoring. </t>
    </r>
  </si>
  <si>
    <r>
      <rPr>
        <b/>
        <sz val="9"/>
        <color indexed="8"/>
        <rFont val="Calibri"/>
        <family val="2"/>
      </rPr>
      <t xml:space="preserve">(CH Highest Priority) </t>
    </r>
    <r>
      <rPr>
        <sz val="9"/>
        <color indexed="8"/>
        <rFont val="Calibri"/>
        <family val="2"/>
      </rPr>
      <t xml:space="preserve">Maintain ongoing LSRCP and NPTH hatchery evaluations of mitigation and supplementation effectiveness.  </t>
    </r>
  </si>
  <si>
    <r>
      <t xml:space="preserve">(Ch Highest Priority) </t>
    </r>
    <r>
      <rPr>
        <sz val="9"/>
        <color indexed="8"/>
        <rFont val="Calibri"/>
        <family val="2"/>
      </rPr>
      <t xml:space="preserve">Construct permanent weir structure in Lolo Creek ($1 – 1.5 million construction cost)  </t>
    </r>
  </si>
  <si>
    <r>
      <t xml:space="preserve">(CH High Priority) </t>
    </r>
    <r>
      <rPr>
        <sz val="9"/>
        <color indexed="8"/>
        <rFont val="Calibri"/>
        <family val="2"/>
      </rPr>
      <t xml:space="preserve">Expand redd count coverage in Selway River  . </t>
    </r>
  </si>
  <si>
    <r>
      <rPr>
        <b/>
        <sz val="9"/>
        <color indexed="8"/>
        <rFont val="Calibri"/>
        <family val="2"/>
      </rPr>
      <t xml:space="preserve">(CH Lower Priority) </t>
    </r>
    <r>
      <rPr>
        <sz val="9"/>
        <color indexed="8"/>
        <rFont val="Calibri"/>
        <family val="2"/>
      </rPr>
      <t>Fund evaluation of Selway supplementation program.</t>
    </r>
  </si>
  <si>
    <r>
      <rPr>
        <b/>
        <sz val="9"/>
        <color indexed="8"/>
        <rFont val="Calibri"/>
        <family val="2"/>
      </rPr>
      <t xml:space="preserve">(CH Highest Priority)  </t>
    </r>
    <r>
      <rPr>
        <sz val="9"/>
        <color indexed="8"/>
        <rFont val="Calibri"/>
        <family val="2"/>
      </rPr>
      <t xml:space="preserve">Establish adult fish in and juvenile fish out estimates for Big, Bear Valley, Marsh (complex), and Chamberlian Creeks. </t>
    </r>
  </si>
  <si>
    <r>
      <rPr>
        <b/>
        <sz val="9"/>
        <color indexed="8"/>
        <rFont val="Calibri"/>
        <family val="2"/>
      </rPr>
      <t>(CH Highest Priority)</t>
    </r>
    <r>
      <rPr>
        <sz val="9"/>
        <color indexed="8"/>
        <rFont val="Calibri"/>
        <family val="2"/>
      </rPr>
      <t xml:space="preserve"> Fund construction of a weir near the mouth of the EF Salmon River (HSRG recommendation).</t>
    </r>
  </si>
  <si>
    <r>
      <rPr>
        <b/>
        <sz val="9"/>
        <color indexed="8"/>
        <rFont val="Calibri"/>
        <family val="2"/>
      </rPr>
      <t xml:space="preserve">(CH Highest Priority) </t>
    </r>
    <r>
      <rPr>
        <sz val="9"/>
        <color indexed="8"/>
        <rFont val="Calibri"/>
        <family val="2"/>
      </rPr>
      <t xml:space="preserve">Monitor supplementation implementation in the Yankee Fork and install a permanent weir near the mouth. </t>
    </r>
  </si>
  <si>
    <t>RPA Recomm</t>
  </si>
  <si>
    <t>Opportunity contributing to Table 5 habitat effectiveness monitoring IMW</t>
  </si>
  <si>
    <r>
      <rPr>
        <b/>
        <sz val="9"/>
        <color indexed="8"/>
        <rFont val="Calibri"/>
        <family val="2"/>
      </rPr>
      <t xml:space="preserve">RPA 50.5 Rec </t>
    </r>
    <r>
      <rPr>
        <sz val="9"/>
        <color indexed="8"/>
        <rFont val="Calibri"/>
        <family val="2"/>
      </rPr>
      <t>- Establish remote PIT tag interrogation systems near the mouths of Selway, Lochsa, South Fork, and Lolo Creek populations. place another interrogation system upstream from the mouth of the confluence of the Middle Fork Salmon River. The latter system can be used to determine if B-Run steelhead occur in areas upstream from the MF.  These systems can be used to assess the distribution, abundance, and productivity of steelhead within a majority of the B-Run populations.</t>
    </r>
  </si>
  <si>
    <r>
      <rPr>
        <b/>
        <sz val="9"/>
        <color indexed="8"/>
        <rFont val="Calibri"/>
        <family val="2"/>
      </rPr>
      <t>RPA 50.5 Rec</t>
    </r>
    <r>
      <rPr>
        <sz val="9"/>
        <color indexed="8"/>
        <rFont val="Calibri"/>
        <family val="2"/>
      </rPr>
      <t>. -Maintain current contracts ISMES 199005500, and INPMEP 199107300.</t>
    </r>
  </si>
  <si>
    <t>Current Contracts Total 
(BPA )</t>
  </si>
  <si>
    <t>Identified Reductions</t>
  </si>
  <si>
    <r>
      <rPr>
        <b/>
        <sz val="9"/>
        <color rgb="FFFF0000"/>
        <rFont val="Calibri"/>
        <family val="2"/>
      </rPr>
      <t>RPA Rec--ISS 198909800 is scheduled to end in 2014. This project should be reconfigured at its completion in 2014</t>
    </r>
  </si>
  <si>
    <t>In Part - $150,000 for steelhead monitoring at LGR</t>
  </si>
  <si>
    <t>New Proposal</t>
  </si>
  <si>
    <t xml:space="preserve">Idaho Supplementation Studies, Clear Creek (Wet Clearwater?). </t>
  </si>
  <si>
    <t>IDFG-Big Cr</t>
  </si>
  <si>
    <t>Snake River Chinook and Steelhead Parental Based Tagging (New Proposal). $776,600 in FY10, $642,000 in FY11 out…LSRCP, IPC, and USFWS hatcheries have collected samples and additional cost-share for genotyping is possible…funding will create first PBT parentage genetic baselines for Snake River hatchery steelhead and Chinook salmon (all Snake River hatchery broodstock have already been sampled in 2008 and 2009)...</t>
  </si>
  <si>
    <r>
      <t>(SH &amp; CH High Priority)</t>
    </r>
    <r>
      <rPr>
        <b/>
        <sz val="11"/>
        <color rgb="FFFF0000"/>
        <rFont val="Calibri"/>
        <family val="2"/>
      </rPr>
      <t xml:space="preserve"> Implement proof of concept study to determine feasibility and utility of Parentage Based Tagging (PBT) of Snake River hatchery broodstock to address multiple management questions including BiOp, AHSWG and HGMP requirements</t>
    </r>
  </si>
  <si>
    <t xml:space="preserve">Pit Tagging Spring/Summer Chinook, Clearwater, SF Clearwater, Wallowa, Imnaha. EXPAND RPA RECOMMENDED 199005500 (ISMES) TO INCLUDE KELT GENOTYPING AT LGR FOR PHOS AND HATCHERY STRAYING AT DPS SCALE (SEE ABOVE). EXPAND RPA RECOMMENDED 198909800 (ISS-IDFG) TO INCLUDE PIT TAGGING WILD STEELHEAD AT SCREW TRAPS AT NO EXTRA CHARGE ASSUMING CSS PROVIDES TAGS (SEE ABOVE)... </t>
  </si>
  <si>
    <t>Idaho Supplementation Studies, Lochsa, Lemhi, Pahsimeroi, SF Salmon, Upper MF Salmon. Expand RPA recommendation 198909800 (ISS-IDFG) to include:  1) Purchase and operate Marsh Cr complex screw trap, $55K; 2) Validate AHA model and HSRG standards, $10K; 3) PIT tag wild steelhead at screw traps, no extra charge assuming 199602000 (CSS) provides tags…</t>
  </si>
  <si>
    <t>Pit tag wild Chinook, Secesh, Marsh, Bear Valley, Elk, Big, Valley, EF Salmon, SF Salmon, Camas, Loon, Sulfur, Chamberlain. MODIFY THIS PROJECT TO TRANSER BIG CR PIT ARRAY TO 199005500 (ISMES), REPLACE ANTENNA WITH DUAL FLAT PLATE, OPERATE ARRAY IN TANDEM WITH 199005500 (ISMES) SCREW TRAP (SEE ABOVE)…</t>
  </si>
  <si>
    <t>Lower granite Dam Adult trap operations. THIS SHOULD BE A JOINT EFFORT BETWEEN NOAAF AND CO-MANAGERS. EXPAND RPA RECOMMENDATION 199005500 (ISMES) FOR WILD STEELHEAD (SEE ABOVE); RUN-RECONSTRUCTION IS ALREADY BEING DONE FOR WILD CHINOOK UNDER RPA RECOMMENDATION 199107300 (INPMEP). ADDITIONAL FUNDING MAY BE NEEDED FOR HATCHERY FISH RUN-RECONSTRUCTION...</t>
  </si>
  <si>
    <t>Idaho Steelhead Monitoring and Evaluation Studies. Clearwater, Lochsa, Selway, SF Clearwater, Chamberlain, EF Salmon, Lemhi, Little Salmon, Lower MF Salmon, NF Salmon, Pahsimeroi, Panther Cr, Secesh, SF Salmon, Upper MF Salmon, Upper Salmon. Expand RPA recommendation 199005500 (ISMES) to include for steelhead:  1) Big Cr PIT array antenna replace with dual flat plate, $117K; operate array in tandem with screw trap at no additional charge; 2) kelt genotyping at LGR for PHOS and hatchery straying at DPS scale, $30K; 3) LGR run reconstruction for wild fish, $8K...</t>
  </si>
  <si>
    <t>Chinook and Steelhead Genotyping for Genetic Stock Identification (GSI) at Lower Granite Dam (New Proposal). $940K in FY10, $615 in FY11 out…this is lab work only - all steelhead adult and juvenile sample collection at LGR, aging, and analyses rolled into $150K MOA-Accord under RPA recommendation 199005500 (ISMES) at no additional charge…and all Chinook adult and juvenile sample collection at LGR, aging, and analyses rolled under RPA recommendation 199107300 (INPMEP) with additional BPA funding (see below)...all this presumes project 200500200 (LGR Trap Operations) continues to be funded...</t>
  </si>
  <si>
    <t>BIG CR IS CAPTURED UNDER RPA RECOMMENDATION FOR 199005500 (ISMES) AND MODIFICATION OF 199102800 (NOAAF-ACHORD) BELOW…HOLD OFF ON ADDITIONAL STEELHEAD PIT ARRAYS (EXCEPT SF CLEARWATER) UNTIL 200301700 (ISEMP) IS ABLE TO EVALUATE AND GSI IS COMPARED…</t>
  </si>
  <si>
    <t>EXPAND RPA RECOMMENDATION 199005500 (ISMES) FOR BIG CR, EXPAND RPA RECOMMENDATION 198909800 (ISS-IDFG) FOR MARSH CR COMPLEX, AND EXPAND RPA RECOMMENDATION 199007300 (INPMEP) FOR CHAMBERLAIN CR (SEE ABOVE)…</t>
  </si>
  <si>
    <t>EXPAND RPA RECOMMENDATION 199107300 (INPMEP) TO COLLECT SELWAY CARCASSES; EXPAND AERIAL REDD COUNTS WITH PST DOLLARS (MAKE SURE ROTARY WING AERIAL COUNTS W/GPS LOCATIONS)…</t>
  </si>
  <si>
    <t>THIS SHOULD BE INCORPORATED IN STREAMNET SHOP OR, ALTERNATIVELY, NOAAF VSP DATABASE AND SHOP (IF THERE IS ONE)…</t>
  </si>
  <si>
    <t xml:space="preserve">Idaho Natural Production Monitoring.   Clearwater, Lochsa, Selway, SF Clearwater, Chamberlain, EF Salmon, Lemhi, Little Salmon, Lower MF Salmon, NF Salmon, Pahsimeroi, Panther Cr, Secesh, SF Salmon, Upper MF Salmon, Upper Salmon. Expand 199107300 (INPMEP) to include for Chinook:  1) Redd count data compilation, reporting, and adult abundance estimation, $23K; 2) Selway carcass collection, $23K; 3) LGR adult aging, $41K; 4) LGR juvenile aging based on lengths, no additional charge; 5) Purchase and operate Chamberlain Cr screw trap, $70K; 6) MFSR aerial redd counts, $50K (transfer USFS project 199902000 to INPMEP)...  </t>
  </si>
  <si>
    <t>CR-122756</t>
  </si>
  <si>
    <t>CR-119239</t>
  </si>
  <si>
    <t>CR-122738</t>
  </si>
  <si>
    <t>CR-122745</t>
  </si>
  <si>
    <t>CR-122737</t>
  </si>
  <si>
    <t>CR-124861</t>
  </si>
  <si>
    <t>I RECALL THAT THIS WAS TWO DIFFERENT RECOMMENDATIONS…</t>
  </si>
</sst>
</file>

<file path=xl/styles.xml><?xml version="1.0" encoding="utf-8"?>
<styleSheet xmlns="http://schemas.openxmlformats.org/spreadsheetml/2006/main">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41">
    <font>
      <sz val="11"/>
      <color theme="1"/>
      <name val="Calibri"/>
      <family val="2"/>
      <scheme val="minor"/>
    </font>
    <font>
      <sz val="10"/>
      <color indexed="8"/>
      <name val="Arial"/>
      <family val="2"/>
    </font>
    <font>
      <sz val="8"/>
      <color indexed="81"/>
      <name val="Tahoma"/>
      <family val="2"/>
    </font>
    <font>
      <b/>
      <sz val="8"/>
      <color indexed="81"/>
      <name val="Tahoma"/>
      <family val="2"/>
    </font>
    <font>
      <b/>
      <sz val="9"/>
      <color indexed="8"/>
      <name val="Calibri"/>
      <family val="2"/>
    </font>
    <font>
      <sz val="9"/>
      <color indexed="8"/>
      <name val="Calibri"/>
      <family val="2"/>
    </font>
    <font>
      <b/>
      <sz val="8"/>
      <name val="Arial"/>
      <family val="2"/>
    </font>
    <font>
      <b/>
      <sz val="8"/>
      <color indexed="8"/>
      <name val="Arial"/>
      <family val="2"/>
    </font>
    <font>
      <b/>
      <sz val="12"/>
      <name val="Arial"/>
      <family val="2"/>
    </font>
    <font>
      <b/>
      <sz val="16"/>
      <name val="Arial"/>
      <family val="2"/>
    </font>
    <font>
      <i/>
      <sz val="9"/>
      <color indexed="8"/>
      <name val="Calibri"/>
      <family val="2"/>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8"/>
      <color indexed="8"/>
      <name val="Calibri"/>
      <family val="2"/>
      <scheme val="minor"/>
    </font>
    <font>
      <b/>
      <sz val="10"/>
      <color theme="1"/>
      <name val="Calibri"/>
      <family val="2"/>
      <scheme val="minor"/>
    </font>
    <font>
      <b/>
      <sz val="12"/>
      <color theme="1"/>
      <name val="Calibri"/>
      <family val="2"/>
      <scheme val="minor"/>
    </font>
    <font>
      <sz val="8"/>
      <color rgb="FF000000"/>
      <name val="Calibri"/>
      <family val="2"/>
      <scheme val="minor"/>
    </font>
    <font>
      <b/>
      <sz val="8"/>
      <color rgb="FF000000"/>
      <name val="Calibri"/>
      <family val="2"/>
      <scheme val="minor"/>
    </font>
    <font>
      <b/>
      <sz val="9"/>
      <color theme="1"/>
      <name val="Calibri"/>
      <family val="2"/>
      <scheme val="minor"/>
    </font>
    <font>
      <b/>
      <sz val="8"/>
      <color theme="1"/>
      <name val="Arial"/>
      <family val="2"/>
    </font>
    <font>
      <sz val="9"/>
      <color theme="1"/>
      <name val="Courier New"/>
      <family val="3"/>
    </font>
    <font>
      <sz val="9"/>
      <color theme="1"/>
      <name val="Calibri"/>
      <family val="2"/>
      <scheme val="minor"/>
    </font>
    <font>
      <b/>
      <sz val="11"/>
      <color theme="1"/>
      <name val="Arial"/>
      <family val="2"/>
    </font>
    <font>
      <sz val="11"/>
      <color rgb="FF000000"/>
      <name val="Calibri"/>
      <family val="2"/>
      <scheme val="minor"/>
    </font>
    <font>
      <b/>
      <sz val="12"/>
      <color theme="1"/>
      <name val="Arial"/>
      <family val="2"/>
    </font>
    <font>
      <sz val="9"/>
      <color rgb="FF000000"/>
      <name val="Calibri"/>
      <family val="2"/>
      <scheme val="minor"/>
    </font>
    <font>
      <sz val="9"/>
      <color theme="1"/>
      <name val="Sans-serif"/>
    </font>
    <font>
      <sz val="16"/>
      <color theme="1"/>
      <name val="Calibri"/>
      <family val="2"/>
      <scheme val="minor"/>
    </font>
    <font>
      <sz val="12"/>
      <color theme="1"/>
      <name val="Calibri"/>
      <family val="2"/>
      <scheme val="minor"/>
    </font>
    <font>
      <b/>
      <sz val="16"/>
      <color theme="1"/>
      <name val="Calibri"/>
      <family val="2"/>
      <scheme val="minor"/>
    </font>
    <font>
      <sz val="26"/>
      <color theme="1"/>
      <name val="Calibri"/>
      <family val="2"/>
      <scheme val="minor"/>
    </font>
    <font>
      <b/>
      <sz val="18"/>
      <color theme="1"/>
      <name val="Calibri"/>
      <family val="2"/>
      <scheme val="minor"/>
    </font>
    <font>
      <b/>
      <sz val="14"/>
      <color theme="1"/>
      <name val="Calibri"/>
      <family val="2"/>
      <scheme val="minor"/>
    </font>
    <font>
      <b/>
      <sz val="9"/>
      <color rgb="FF000000"/>
      <name val="Calibri"/>
      <family val="2"/>
      <scheme val="minor"/>
    </font>
    <font>
      <b/>
      <sz val="9"/>
      <color rgb="FFFF0000"/>
      <name val="Calibri"/>
      <family val="2"/>
      <scheme val="minor"/>
    </font>
    <font>
      <b/>
      <sz val="9"/>
      <color rgb="FFFF0000"/>
      <name val="Calibri"/>
      <family val="2"/>
    </font>
    <font>
      <b/>
      <sz val="11"/>
      <color rgb="FFFF0000"/>
      <name val="Calibri"/>
      <family val="2"/>
      <scheme val="minor"/>
    </font>
    <font>
      <b/>
      <sz val="10"/>
      <color rgb="FFFF0000"/>
      <name val="Calibri"/>
      <family val="2"/>
      <scheme val="minor"/>
    </font>
    <font>
      <b/>
      <sz val="11"/>
      <color rgb="FFFF0000"/>
      <name val="Calibri"/>
      <family val="2"/>
    </font>
  </fonts>
  <fills count="1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4" fontId="11" fillId="0" borderId="0" applyFont="0" applyFill="0" applyBorder="0" applyAlignment="0" applyProtection="0"/>
    <xf numFmtId="9" fontId="11" fillId="0" borderId="0" applyFont="0" applyFill="0" applyBorder="0" applyAlignment="0" applyProtection="0"/>
  </cellStyleXfs>
  <cellXfs count="615">
    <xf numFmtId="0" fontId="0" fillId="0" borderId="0" xfId="0"/>
    <xf numFmtId="0" fontId="0" fillId="0" borderId="1" xfId="0" applyBorder="1"/>
    <xf numFmtId="0" fontId="0" fillId="0" borderId="1" xfId="0" applyBorder="1" applyAlignment="1">
      <alignment wrapText="1"/>
    </xf>
    <xf numFmtId="0" fontId="13" fillId="0" borderId="1" xfId="0" applyFont="1" applyBorder="1"/>
    <xf numFmtId="0" fontId="13" fillId="0" borderId="1" xfId="0" applyFont="1" applyBorder="1" applyAlignment="1">
      <alignment wrapText="1"/>
    </xf>
    <xf numFmtId="0" fontId="13" fillId="0" borderId="0" xfId="0" applyFont="1"/>
    <xf numFmtId="0" fontId="13" fillId="0" borderId="0" xfId="0" applyFont="1" applyAlignment="1">
      <alignment wrapText="1"/>
    </xf>
    <xf numFmtId="164" fontId="13" fillId="0" borderId="1" xfId="0" applyNumberFormat="1" applyFont="1" applyBorder="1"/>
    <xf numFmtId="0" fontId="13" fillId="0" borderId="2" xfId="0" applyFont="1" applyBorder="1"/>
    <xf numFmtId="0" fontId="13" fillId="0" borderId="3" xfId="0" applyFont="1" applyBorder="1"/>
    <xf numFmtId="0" fontId="13" fillId="0" borderId="3" xfId="0" applyFont="1" applyBorder="1" applyAlignment="1">
      <alignment wrapText="1"/>
    </xf>
    <xf numFmtId="9" fontId="13" fillId="0" borderId="0" xfId="2" applyFont="1" applyAlignment="1">
      <alignment horizontal="center"/>
    </xf>
    <xf numFmtId="0" fontId="13" fillId="0" borderId="1" xfId="0" applyFont="1" applyFill="1" applyBorder="1"/>
    <xf numFmtId="0" fontId="13" fillId="0" borderId="0" xfId="0" applyFont="1" applyBorder="1"/>
    <xf numFmtId="0" fontId="13" fillId="0" borderId="0" xfId="0" applyFont="1" applyBorder="1" applyAlignment="1">
      <alignment wrapText="1"/>
    </xf>
    <xf numFmtId="9" fontId="13" fillId="0" borderId="0" xfId="2" applyFont="1" applyBorder="1" applyAlignment="1">
      <alignment horizontal="center"/>
    </xf>
    <xf numFmtId="0" fontId="14" fillId="0" borderId="1" xfId="0" applyFont="1" applyBorder="1"/>
    <xf numFmtId="0" fontId="14" fillId="0" borderId="1" xfId="0" applyFont="1" applyBorder="1" applyAlignment="1">
      <alignment wrapText="1"/>
    </xf>
    <xf numFmtId="164" fontId="13" fillId="0" borderId="0" xfId="1" applyNumberFormat="1" applyFont="1"/>
    <xf numFmtId="0" fontId="13" fillId="0" borderId="0" xfId="0" applyFont="1" applyAlignment="1">
      <alignment horizontal="right"/>
    </xf>
    <xf numFmtId="0" fontId="13" fillId="0" borderId="1" xfId="0" applyFont="1" applyBorder="1" applyAlignment="1">
      <alignment horizontal="right"/>
    </xf>
    <xf numFmtId="0" fontId="13" fillId="3" borderId="1" xfId="0" applyFont="1" applyFill="1" applyBorder="1" applyAlignment="1">
      <alignment vertical="top" wrapText="1"/>
    </xf>
    <xf numFmtId="0" fontId="13" fillId="3" borderId="1" xfId="0" applyFont="1" applyFill="1" applyBorder="1" applyAlignment="1">
      <alignment vertical="top"/>
    </xf>
    <xf numFmtId="49" fontId="13" fillId="3" borderId="1" xfId="0" applyNumberFormat="1" applyFont="1" applyFill="1" applyBorder="1" applyAlignment="1">
      <alignment horizontal="right" vertical="top"/>
    </xf>
    <xf numFmtId="0" fontId="13" fillId="3" borderId="1" xfId="0" applyFont="1" applyFill="1" applyBorder="1" applyAlignment="1">
      <alignment wrapText="1"/>
    </xf>
    <xf numFmtId="0" fontId="13" fillId="3" borderId="1" xfId="0" applyFont="1" applyFill="1" applyBorder="1" applyAlignment="1">
      <alignment horizontal="left" vertical="top"/>
    </xf>
    <xf numFmtId="164" fontId="13" fillId="3" borderId="1" xfId="1" applyNumberFormat="1" applyFont="1" applyFill="1" applyBorder="1" applyAlignment="1">
      <alignment vertical="top"/>
    </xf>
    <xf numFmtId="5" fontId="13" fillId="3" borderId="1" xfId="1" applyNumberFormat="1" applyFont="1" applyFill="1" applyBorder="1" applyAlignment="1">
      <alignment vertical="top"/>
    </xf>
    <xf numFmtId="9" fontId="13" fillId="3" borderId="1" xfId="2" applyFont="1" applyFill="1" applyBorder="1" applyAlignment="1">
      <alignment horizontal="center" vertical="top"/>
    </xf>
    <xf numFmtId="0" fontId="13" fillId="3" borderId="0" xfId="0" applyFont="1" applyFill="1"/>
    <xf numFmtId="0" fontId="13" fillId="3" borderId="4" xfId="0" applyFont="1" applyFill="1" applyBorder="1" applyAlignment="1">
      <alignment vertical="top" wrapText="1"/>
    </xf>
    <xf numFmtId="0" fontId="13" fillId="3" borderId="1" xfId="0" applyFont="1" applyFill="1" applyBorder="1" applyAlignment="1">
      <alignment horizontal="right"/>
    </xf>
    <xf numFmtId="0" fontId="13" fillId="3" borderId="1" xfId="0" applyFont="1" applyFill="1" applyBorder="1"/>
    <xf numFmtId="0" fontId="13" fillId="3" borderId="1" xfId="0" applyFont="1" applyFill="1" applyBorder="1" applyAlignment="1">
      <alignment horizontal="right" vertical="top"/>
    </xf>
    <xf numFmtId="164" fontId="13" fillId="3" borderId="1" xfId="1" applyNumberFormat="1" applyFont="1" applyFill="1" applyBorder="1"/>
    <xf numFmtId="49" fontId="13" fillId="3" borderId="4" xfId="0" applyNumberFormat="1" applyFont="1" applyFill="1" applyBorder="1" applyAlignment="1">
      <alignment horizontal="right" vertical="top"/>
    </xf>
    <xf numFmtId="0" fontId="13" fillId="3" borderId="5" xfId="0" applyFont="1" applyFill="1" applyBorder="1" applyAlignment="1">
      <alignment wrapText="1"/>
    </xf>
    <xf numFmtId="0" fontId="13" fillId="3" borderId="4" xfId="0" applyFont="1" applyFill="1" applyBorder="1" applyAlignment="1">
      <alignment vertical="top"/>
    </xf>
    <xf numFmtId="0" fontId="13" fillId="3" borderId="4" xfId="0" applyFont="1" applyFill="1" applyBorder="1"/>
    <xf numFmtId="164" fontId="13" fillId="3" borderId="1" xfId="0" applyNumberFormat="1" applyFont="1" applyFill="1" applyBorder="1"/>
    <xf numFmtId="0" fontId="13" fillId="3" borderId="0" xfId="0" applyFont="1" applyFill="1" applyAlignment="1">
      <alignment vertical="top"/>
    </xf>
    <xf numFmtId="0" fontId="14" fillId="0" borderId="0" xfId="0" applyFont="1"/>
    <xf numFmtId="0" fontId="14" fillId="4" borderId="4" xfId="0" applyFont="1" applyFill="1" applyBorder="1"/>
    <xf numFmtId="49" fontId="14" fillId="4" borderId="4" xfId="0" applyNumberFormat="1" applyFont="1" applyFill="1" applyBorder="1" applyAlignment="1">
      <alignment horizontal="right"/>
    </xf>
    <xf numFmtId="0" fontId="14" fillId="4" borderId="4" xfId="0" applyFont="1" applyFill="1" applyBorder="1" applyAlignment="1">
      <alignment wrapText="1"/>
    </xf>
    <xf numFmtId="0" fontId="14" fillId="4" borderId="4" xfId="0" applyFont="1" applyFill="1" applyBorder="1" applyAlignment="1">
      <alignment horizontal="left" wrapText="1"/>
    </xf>
    <xf numFmtId="0" fontId="0" fillId="3" borderId="0" xfId="0" applyFill="1" applyAlignment="1">
      <alignment vertical="top"/>
    </xf>
    <xf numFmtId="49" fontId="13" fillId="3" borderId="1" xfId="0" applyNumberFormat="1" applyFont="1" applyFill="1" applyBorder="1" applyAlignment="1">
      <alignment horizontal="center" vertical="top"/>
    </xf>
    <xf numFmtId="0" fontId="0" fillId="3" borderId="0" xfId="0" applyFill="1"/>
    <xf numFmtId="0" fontId="13" fillId="3" borderId="4" xfId="0" applyFont="1" applyFill="1" applyBorder="1" applyAlignment="1">
      <alignment wrapText="1"/>
    </xf>
    <xf numFmtId="0" fontId="13" fillId="3" borderId="1" xfId="0" applyFont="1" applyFill="1" applyBorder="1" applyAlignment="1">
      <alignment horizontal="left" vertical="top" wrapText="1"/>
    </xf>
    <xf numFmtId="9" fontId="13" fillId="3" borderId="3" xfId="2" applyFont="1" applyFill="1" applyBorder="1" applyAlignment="1">
      <alignment horizontal="center" vertical="top"/>
    </xf>
    <xf numFmtId="0" fontId="13" fillId="3" borderId="3" xfId="0" applyFont="1" applyFill="1" applyBorder="1" applyAlignment="1">
      <alignment vertical="top"/>
    </xf>
    <xf numFmtId="0" fontId="13" fillId="3" borderId="3" xfId="0" applyFont="1" applyFill="1" applyBorder="1" applyAlignment="1">
      <alignment vertical="top" wrapText="1"/>
    </xf>
    <xf numFmtId="0" fontId="13" fillId="3" borderId="3" xfId="0" applyFont="1" applyFill="1" applyBorder="1"/>
    <xf numFmtId="0" fontId="13" fillId="3" borderId="2" xfId="0" applyFont="1" applyFill="1" applyBorder="1" applyAlignment="1">
      <alignment vertical="top"/>
    </xf>
    <xf numFmtId="0" fontId="13" fillId="3" borderId="2" xfId="0" applyFont="1" applyFill="1" applyBorder="1" applyAlignment="1">
      <alignment wrapText="1"/>
    </xf>
    <xf numFmtId="9" fontId="13" fillId="3" borderId="4" xfId="2" applyFont="1" applyFill="1" applyBorder="1" applyAlignment="1">
      <alignment horizontal="center" vertical="top"/>
    </xf>
    <xf numFmtId="0" fontId="13" fillId="3" borderId="2" xfId="0" applyFont="1" applyFill="1" applyBorder="1" applyAlignment="1">
      <alignment vertical="top" wrapText="1"/>
    </xf>
    <xf numFmtId="0" fontId="13" fillId="3" borderId="2" xfId="0" applyFont="1" applyFill="1" applyBorder="1"/>
    <xf numFmtId="0" fontId="13" fillId="3" borderId="1" xfId="0" applyFont="1" applyFill="1" applyBorder="1" applyAlignment="1">
      <alignment horizontal="left"/>
    </xf>
    <xf numFmtId="0" fontId="13" fillId="3" borderId="6" xfId="0" applyFont="1" applyFill="1" applyBorder="1" applyAlignment="1">
      <alignment vertical="top"/>
    </xf>
    <xf numFmtId="0" fontId="13" fillId="3" borderId="6" xfId="0" applyFont="1" applyFill="1" applyBorder="1"/>
    <xf numFmtId="0" fontId="13" fillId="3" borderId="5" xfId="0" applyFont="1" applyFill="1" applyBorder="1"/>
    <xf numFmtId="0" fontId="13" fillId="3" borderId="5" xfId="0" applyFont="1" applyFill="1" applyBorder="1" applyAlignment="1">
      <alignment vertical="top"/>
    </xf>
    <xf numFmtId="44" fontId="14" fillId="4" borderId="4" xfId="1" applyFont="1" applyFill="1" applyBorder="1" applyAlignment="1">
      <alignment wrapText="1"/>
    </xf>
    <xf numFmtId="165" fontId="13" fillId="0" borderId="0" xfId="1" applyNumberFormat="1" applyFont="1"/>
    <xf numFmtId="9" fontId="14" fillId="4" borderId="4" xfId="2" applyFont="1" applyFill="1" applyBorder="1" applyAlignment="1">
      <alignment horizontal="center" wrapText="1"/>
    </xf>
    <xf numFmtId="165" fontId="13" fillId="0" borderId="1" xfId="1" applyNumberFormat="1" applyFont="1" applyBorder="1"/>
    <xf numFmtId="44" fontId="13" fillId="0" borderId="1" xfId="1" applyFont="1" applyBorder="1"/>
    <xf numFmtId="44" fontId="13" fillId="0" borderId="0" xfId="1" applyFont="1"/>
    <xf numFmtId="165" fontId="13" fillId="3" borderId="1" xfId="1" applyNumberFormat="1" applyFont="1" applyFill="1" applyBorder="1"/>
    <xf numFmtId="165" fontId="13" fillId="0" borderId="1" xfId="1" applyNumberFormat="1" applyFont="1" applyFill="1" applyBorder="1"/>
    <xf numFmtId="165" fontId="14" fillId="4" borderId="4" xfId="1" applyNumberFormat="1" applyFont="1" applyFill="1" applyBorder="1" applyAlignment="1">
      <alignment wrapText="1"/>
    </xf>
    <xf numFmtId="9" fontId="13" fillId="0" borderId="1" xfId="2" applyFont="1" applyBorder="1"/>
    <xf numFmtId="9" fontId="13" fillId="0" borderId="0" xfId="2" applyFont="1"/>
    <xf numFmtId="165" fontId="14" fillId="0" borderId="1" xfId="1" applyNumberFormat="1" applyFont="1" applyBorder="1"/>
    <xf numFmtId="9" fontId="14" fillId="0" borderId="1" xfId="2" applyFont="1" applyBorder="1"/>
    <xf numFmtId="0" fontId="15" fillId="0" borderId="0" xfId="0" applyFont="1" applyFill="1" applyBorder="1" applyAlignment="1">
      <alignment horizontal="left" wrapText="1"/>
    </xf>
    <xf numFmtId="0" fontId="15" fillId="0" borderId="1" xfId="0" applyFont="1" applyFill="1" applyBorder="1" applyAlignment="1">
      <alignment horizontal="left" wrapText="1"/>
    </xf>
    <xf numFmtId="0" fontId="13" fillId="0" borderId="1" xfId="0" applyFont="1" applyBorder="1" applyAlignment="1">
      <alignment horizontal="left"/>
    </xf>
    <xf numFmtId="44" fontId="14" fillId="0" borderId="1" xfId="1" applyFont="1" applyBorder="1"/>
    <xf numFmtId="165" fontId="11" fillId="0" borderId="0" xfId="1" applyNumberFormat="1" applyFont="1"/>
    <xf numFmtId="0" fontId="14" fillId="0" borderId="0" xfId="0" applyFont="1" applyBorder="1"/>
    <xf numFmtId="165" fontId="14" fillId="0" borderId="0" xfId="1" applyNumberFormat="1" applyFont="1" applyBorder="1"/>
    <xf numFmtId="9" fontId="14" fillId="0" borderId="0" xfId="2" applyFont="1" applyBorder="1"/>
    <xf numFmtId="0" fontId="13" fillId="3" borderId="5" xfId="0" applyFont="1" applyFill="1" applyBorder="1" applyAlignment="1">
      <alignment vertical="top" wrapText="1"/>
    </xf>
    <xf numFmtId="164" fontId="13" fillId="3" borderId="4" xfId="1" applyNumberFormat="1" applyFont="1" applyFill="1" applyBorder="1" applyAlignment="1">
      <alignment vertical="top"/>
    </xf>
    <xf numFmtId="0" fontId="13" fillId="3" borderId="4" xfId="0" applyFont="1" applyFill="1" applyBorder="1" applyAlignment="1">
      <alignment horizontal="right"/>
    </xf>
    <xf numFmtId="0" fontId="14" fillId="3" borderId="1" xfId="0" applyFont="1" applyFill="1" applyBorder="1" applyAlignment="1">
      <alignment wrapText="1"/>
    </xf>
    <xf numFmtId="164" fontId="14" fillId="3" borderId="1" xfId="1" applyNumberFormat="1" applyFont="1" applyFill="1" applyBorder="1" applyAlignment="1">
      <alignment vertical="top"/>
    </xf>
    <xf numFmtId="9" fontId="14" fillId="3" borderId="1" xfId="2" applyFont="1" applyFill="1" applyBorder="1" applyAlignment="1">
      <alignment horizontal="center" vertical="top"/>
    </xf>
    <xf numFmtId="164" fontId="14" fillId="3" borderId="4" xfId="1" applyNumberFormat="1" applyFont="1" applyFill="1" applyBorder="1" applyAlignment="1">
      <alignment vertical="top"/>
    </xf>
    <xf numFmtId="164" fontId="14" fillId="3" borderId="1" xfId="1" applyNumberFormat="1" applyFont="1" applyFill="1" applyBorder="1"/>
    <xf numFmtId="165" fontId="13" fillId="3" borderId="1" xfId="1" applyNumberFormat="1" applyFont="1" applyFill="1" applyBorder="1" applyAlignment="1">
      <alignment vertical="top"/>
    </xf>
    <xf numFmtId="165" fontId="14" fillId="3" borderId="1" xfId="1" applyNumberFormat="1" applyFont="1" applyFill="1" applyBorder="1" applyAlignment="1">
      <alignment vertical="top"/>
    </xf>
    <xf numFmtId="165" fontId="13" fillId="3" borderId="4" xfId="1" applyNumberFormat="1" applyFont="1" applyFill="1" applyBorder="1"/>
    <xf numFmtId="165" fontId="13" fillId="3" borderId="4" xfId="1" applyNumberFormat="1" applyFont="1" applyFill="1" applyBorder="1" applyAlignment="1">
      <alignment vertical="top"/>
    </xf>
    <xf numFmtId="165" fontId="14" fillId="3" borderId="1" xfId="1" applyNumberFormat="1" applyFont="1" applyFill="1" applyBorder="1"/>
    <xf numFmtId="165" fontId="13" fillId="0" borderId="1" xfId="0" applyNumberFormat="1" applyFont="1" applyBorder="1" applyAlignment="1">
      <alignment wrapText="1"/>
    </xf>
    <xf numFmtId="0" fontId="12" fillId="0" borderId="0" xfId="0" applyFont="1"/>
    <xf numFmtId="165" fontId="12" fillId="0" borderId="0" xfId="1" applyNumberFormat="1" applyFont="1"/>
    <xf numFmtId="0" fontId="13" fillId="3" borderId="4" xfId="0" applyFont="1" applyFill="1" applyBorder="1" applyAlignment="1">
      <alignment horizontal="center" vertical="top"/>
    </xf>
    <xf numFmtId="0" fontId="13" fillId="3" borderId="6" xfId="0" applyFont="1" applyFill="1" applyBorder="1" applyAlignment="1">
      <alignment vertical="top" wrapText="1"/>
    </xf>
    <xf numFmtId="0" fontId="13" fillId="3" borderId="0" xfId="0" applyFont="1" applyFill="1" applyAlignment="1">
      <alignment vertical="top" wrapText="1"/>
    </xf>
    <xf numFmtId="0" fontId="13" fillId="3" borderId="7" xfId="0" applyFont="1" applyFill="1" applyBorder="1" applyAlignment="1">
      <alignment vertical="top" wrapText="1"/>
    </xf>
    <xf numFmtId="0" fontId="13" fillId="3" borderId="8" xfId="0" applyFont="1" applyFill="1" applyBorder="1" applyAlignment="1">
      <alignment vertical="top" wrapText="1"/>
    </xf>
    <xf numFmtId="0" fontId="13" fillId="3" borderId="1" xfId="0" applyFont="1" applyFill="1" applyBorder="1" applyAlignment="1">
      <alignment horizontal="center"/>
    </xf>
    <xf numFmtId="0" fontId="0" fillId="3" borderId="1" xfId="0" applyFill="1" applyBorder="1" applyAlignment="1">
      <alignment vertical="top"/>
    </xf>
    <xf numFmtId="0" fontId="0" fillId="3" borderId="1" xfId="0" applyFill="1" applyBorder="1"/>
    <xf numFmtId="0" fontId="13" fillId="3" borderId="9" xfId="0" applyFont="1" applyFill="1" applyBorder="1" applyAlignment="1">
      <alignment vertical="top"/>
    </xf>
    <xf numFmtId="9" fontId="13" fillId="3" borderId="9" xfId="2" applyFont="1" applyFill="1" applyBorder="1" applyAlignment="1">
      <alignment horizontal="center" vertical="top"/>
    </xf>
    <xf numFmtId="9" fontId="14" fillId="3" borderId="4" xfId="2" applyFont="1" applyFill="1" applyBorder="1" applyAlignment="1">
      <alignment horizontal="center" vertical="top"/>
    </xf>
    <xf numFmtId="0" fontId="13" fillId="3" borderId="9" xfId="0" applyFont="1" applyFill="1" applyBorder="1"/>
    <xf numFmtId="0" fontId="13" fillId="3" borderId="9" xfId="0" applyFont="1" applyFill="1" applyBorder="1" applyAlignment="1">
      <alignment vertical="top" wrapText="1"/>
    </xf>
    <xf numFmtId="0" fontId="0" fillId="3" borderId="0" xfId="0" applyFill="1" applyBorder="1" applyAlignment="1">
      <alignment vertical="top"/>
    </xf>
    <xf numFmtId="0" fontId="0" fillId="3" borderId="0" xfId="0" applyFill="1" applyBorder="1"/>
    <xf numFmtId="0" fontId="13" fillId="0" borderId="4" xfId="0" applyFont="1" applyFill="1" applyBorder="1"/>
    <xf numFmtId="9" fontId="13" fillId="0" borderId="1" xfId="2" applyFont="1" applyBorder="1" applyAlignment="1">
      <alignment horizontal="center"/>
    </xf>
    <xf numFmtId="9" fontId="14" fillId="3" borderId="3" xfId="2" applyFont="1" applyFill="1" applyBorder="1" applyAlignment="1">
      <alignment horizontal="center" vertical="top"/>
    </xf>
    <xf numFmtId="165" fontId="13" fillId="0" borderId="1" xfId="0" applyNumberFormat="1" applyFont="1" applyBorder="1"/>
    <xf numFmtId="0" fontId="16" fillId="0" borderId="1" xfId="0" applyFont="1" applyBorder="1"/>
    <xf numFmtId="49" fontId="13" fillId="5" borderId="1" xfId="0" applyNumberFormat="1" applyFont="1" applyFill="1" applyBorder="1" applyAlignment="1">
      <alignment horizontal="right" vertical="top"/>
    </xf>
    <xf numFmtId="0" fontId="13" fillId="5" borderId="1" xfId="0" applyFont="1" applyFill="1" applyBorder="1"/>
    <xf numFmtId="0" fontId="13" fillId="3" borderId="10" xfId="0" applyFont="1" applyFill="1" applyBorder="1"/>
    <xf numFmtId="0" fontId="0" fillId="3" borderId="11" xfId="0" applyFill="1" applyBorder="1"/>
    <xf numFmtId="0" fontId="0" fillId="0" borderId="11" xfId="0" applyBorder="1"/>
    <xf numFmtId="0" fontId="0" fillId="0" borderId="0" xfId="0" applyBorder="1"/>
    <xf numFmtId="0" fontId="13" fillId="3" borderId="11" xfId="0" applyFont="1" applyFill="1" applyBorder="1" applyAlignment="1">
      <alignment vertical="top"/>
    </xf>
    <xf numFmtId="9" fontId="13" fillId="0" borderId="1" xfId="2" applyFont="1" applyFill="1" applyBorder="1"/>
    <xf numFmtId="165" fontId="11" fillId="0" borderId="0" xfId="1" applyNumberFormat="1" applyFont="1"/>
    <xf numFmtId="0" fontId="13" fillId="0" borderId="4" xfId="0" applyFont="1" applyBorder="1"/>
    <xf numFmtId="165" fontId="13" fillId="3" borderId="2" xfId="1" applyNumberFormat="1" applyFont="1" applyFill="1" applyBorder="1" applyAlignment="1">
      <alignment vertical="top"/>
    </xf>
    <xf numFmtId="165" fontId="13" fillId="3" borderId="3" xfId="1" applyNumberFormat="1" applyFont="1" applyFill="1" applyBorder="1" applyAlignment="1">
      <alignment vertical="top"/>
    </xf>
    <xf numFmtId="165" fontId="13" fillId="3" borderId="9" xfId="1" applyNumberFormat="1" applyFont="1" applyFill="1" applyBorder="1" applyAlignment="1">
      <alignment vertical="top"/>
    </xf>
    <xf numFmtId="165" fontId="13" fillId="3" borderId="2" xfId="1" applyNumberFormat="1" applyFont="1" applyFill="1" applyBorder="1"/>
    <xf numFmtId="165" fontId="13" fillId="3" borderId="3" xfId="1" applyNumberFormat="1" applyFont="1" applyFill="1" applyBorder="1"/>
    <xf numFmtId="165" fontId="13" fillId="3" borderId="1" xfId="1" applyNumberFormat="1" applyFont="1" applyFill="1" applyBorder="1" applyAlignment="1">
      <alignment horizontal="right" vertical="top"/>
    </xf>
    <xf numFmtId="165" fontId="13" fillId="3" borderId="9" xfId="1" applyNumberFormat="1" applyFont="1" applyFill="1" applyBorder="1"/>
    <xf numFmtId="165" fontId="13" fillId="3" borderId="6" xfId="1" applyNumberFormat="1" applyFont="1" applyFill="1" applyBorder="1"/>
    <xf numFmtId="165" fontId="13" fillId="3" borderId="6" xfId="1" applyNumberFormat="1" applyFont="1" applyFill="1" applyBorder="1" applyAlignment="1">
      <alignment vertical="top"/>
    </xf>
    <xf numFmtId="165" fontId="13" fillId="0" borderId="0" xfId="1" applyNumberFormat="1" applyFont="1" applyBorder="1"/>
    <xf numFmtId="0" fontId="13" fillId="3" borderId="0" xfId="0" applyFont="1" applyFill="1" applyBorder="1" applyAlignment="1">
      <alignment vertical="top"/>
    </xf>
    <xf numFmtId="0" fontId="13" fillId="0" borderId="0" xfId="0" applyFont="1" applyFill="1" applyBorder="1"/>
    <xf numFmtId="0" fontId="13" fillId="0" borderId="12" xfId="0" applyFont="1" applyFill="1" applyBorder="1"/>
    <xf numFmtId="0" fontId="13" fillId="0" borderId="2" xfId="0" applyFont="1" applyFill="1" applyBorder="1"/>
    <xf numFmtId="0" fontId="14" fillId="0" borderId="2" xfId="0" applyFont="1" applyBorder="1"/>
    <xf numFmtId="165" fontId="14" fillId="3" borderId="10" xfId="1" applyNumberFormat="1" applyFont="1" applyFill="1" applyBorder="1"/>
    <xf numFmtId="9" fontId="14" fillId="3" borderId="9" xfId="2" applyFont="1" applyFill="1" applyBorder="1" applyAlignment="1">
      <alignment horizontal="center" vertical="top"/>
    </xf>
    <xf numFmtId="0" fontId="17" fillId="3" borderId="0" xfId="0" applyFont="1" applyFill="1"/>
    <xf numFmtId="0" fontId="17" fillId="0" borderId="3" xfId="0" applyFont="1" applyBorder="1"/>
    <xf numFmtId="0" fontId="18" fillId="3" borderId="4" xfId="0" applyFont="1" applyFill="1" applyBorder="1" applyAlignment="1">
      <alignment wrapText="1"/>
    </xf>
    <xf numFmtId="0" fontId="14" fillId="3" borderId="1" xfId="0" applyFont="1" applyFill="1" applyBorder="1"/>
    <xf numFmtId="0" fontId="14" fillId="5" borderId="1" xfId="0" applyFont="1" applyFill="1" applyBorder="1"/>
    <xf numFmtId="0" fontId="18" fillId="3" borderId="1" xfId="0" applyFont="1" applyFill="1" applyBorder="1" applyAlignment="1">
      <alignment wrapText="1"/>
    </xf>
    <xf numFmtId="0" fontId="13" fillId="0" borderId="4" xfId="0" applyFont="1" applyBorder="1" applyAlignment="1">
      <alignment wrapText="1"/>
    </xf>
    <xf numFmtId="165" fontId="13" fillId="0" borderId="13" xfId="1" applyNumberFormat="1" applyFont="1" applyBorder="1"/>
    <xf numFmtId="9" fontId="13" fillId="0" borderId="3" xfId="2" applyFont="1" applyBorder="1"/>
    <xf numFmtId="9" fontId="14" fillId="0" borderId="1" xfId="2" applyFont="1" applyFill="1" applyBorder="1"/>
    <xf numFmtId="0" fontId="14" fillId="0" borderId="1" xfId="0" applyFont="1" applyFill="1" applyBorder="1"/>
    <xf numFmtId="0" fontId="13" fillId="0" borderId="4" xfId="0" applyFont="1" applyBorder="1" applyAlignment="1">
      <alignment horizontal="right"/>
    </xf>
    <xf numFmtId="0" fontId="14" fillId="3" borderId="1" xfId="0" applyFont="1" applyFill="1" applyBorder="1" applyAlignment="1">
      <alignment vertical="top"/>
    </xf>
    <xf numFmtId="49" fontId="14" fillId="3" borderId="1" xfId="0" applyNumberFormat="1" applyFont="1" applyFill="1" applyBorder="1" applyAlignment="1">
      <alignment horizontal="right" vertical="top"/>
    </xf>
    <xf numFmtId="0" fontId="19" fillId="3" borderId="1" xfId="0" applyFont="1" applyFill="1" applyBorder="1" applyAlignment="1">
      <alignment wrapText="1"/>
    </xf>
    <xf numFmtId="0" fontId="14" fillId="3" borderId="1" xfId="0" applyFont="1" applyFill="1" applyBorder="1" applyAlignment="1">
      <alignment horizontal="left"/>
    </xf>
    <xf numFmtId="0" fontId="14" fillId="3" borderId="1" xfId="0" applyFont="1" applyFill="1" applyBorder="1" applyAlignment="1">
      <alignment horizontal="left" vertical="top"/>
    </xf>
    <xf numFmtId="0" fontId="14" fillId="0" borderId="1" xfId="0" applyFont="1" applyBorder="1" applyAlignment="1">
      <alignment horizontal="right"/>
    </xf>
    <xf numFmtId="0" fontId="14" fillId="3" borderId="0" xfId="0" applyFont="1" applyFill="1" applyAlignment="1">
      <alignment vertical="top"/>
    </xf>
    <xf numFmtId="0" fontId="14" fillId="3" borderId="4" xfId="0" applyFont="1" applyFill="1" applyBorder="1" applyAlignment="1">
      <alignment vertical="top" wrapText="1"/>
    </xf>
    <xf numFmtId="0" fontId="14" fillId="3" borderId="1" xfId="0" applyFont="1" applyFill="1" applyBorder="1" applyAlignment="1">
      <alignment horizontal="right"/>
    </xf>
    <xf numFmtId="0" fontId="14" fillId="3" borderId="0" xfId="0" applyFont="1" applyFill="1"/>
    <xf numFmtId="0" fontId="14" fillId="3" borderId="1" xfId="0" applyFont="1" applyFill="1" applyBorder="1" applyAlignment="1">
      <alignment vertical="top" wrapText="1"/>
    </xf>
    <xf numFmtId="165" fontId="12" fillId="0" borderId="14" xfId="1" applyNumberFormat="1" applyFont="1" applyBorder="1"/>
    <xf numFmtId="0" fontId="12" fillId="0" borderId="15" xfId="0" applyFont="1" applyBorder="1"/>
    <xf numFmtId="0" fontId="0" fillId="0" borderId="16" xfId="0" applyBorder="1"/>
    <xf numFmtId="0" fontId="13" fillId="0" borderId="1" xfId="0" applyFont="1" applyBorder="1" applyAlignment="1">
      <alignment horizontal="left" wrapText="1"/>
    </xf>
    <xf numFmtId="0" fontId="14" fillId="3" borderId="1" xfId="0" applyFont="1" applyFill="1" applyBorder="1" applyAlignment="1">
      <alignment horizontal="left" vertical="top" wrapText="1"/>
    </xf>
    <xf numFmtId="165" fontId="20" fillId="0" borderId="1" xfId="1" applyNumberFormat="1" applyFont="1" applyBorder="1"/>
    <xf numFmtId="9" fontId="20" fillId="0" borderId="1" xfId="2" applyFont="1" applyBorder="1"/>
    <xf numFmtId="165" fontId="20" fillId="0" borderId="0" xfId="1" applyNumberFormat="1" applyFont="1"/>
    <xf numFmtId="165" fontId="20" fillId="0" borderId="1" xfId="0" applyNumberFormat="1" applyFont="1" applyBorder="1"/>
    <xf numFmtId="0" fontId="20" fillId="0" borderId="1" xfId="0" applyFont="1" applyBorder="1"/>
    <xf numFmtId="165" fontId="20" fillId="3" borderId="1" xfId="1" applyNumberFormat="1" applyFont="1" applyFill="1" applyBorder="1"/>
    <xf numFmtId="9" fontId="20" fillId="3" borderId="1" xfId="2" applyFont="1" applyFill="1" applyBorder="1" applyAlignment="1">
      <alignment horizontal="center" vertical="top"/>
    </xf>
    <xf numFmtId="164" fontId="20" fillId="3" borderId="1" xfId="1" applyNumberFormat="1" applyFont="1" applyFill="1" applyBorder="1" applyAlignment="1">
      <alignment vertical="top"/>
    </xf>
    <xf numFmtId="164" fontId="20" fillId="3" borderId="4" xfId="1" applyNumberFormat="1" applyFont="1" applyFill="1" applyBorder="1" applyAlignment="1">
      <alignment vertical="top"/>
    </xf>
    <xf numFmtId="5" fontId="20" fillId="3" borderId="1" xfId="1" applyNumberFormat="1" applyFont="1" applyFill="1" applyBorder="1" applyAlignment="1">
      <alignment vertical="top"/>
    </xf>
    <xf numFmtId="164" fontId="20" fillId="3" borderId="1" xfId="1" applyNumberFormat="1" applyFont="1" applyFill="1" applyBorder="1"/>
    <xf numFmtId="165" fontId="20" fillId="3" borderId="2" xfId="1" applyNumberFormat="1" applyFont="1" applyFill="1" applyBorder="1" applyAlignment="1">
      <alignment vertical="top"/>
    </xf>
    <xf numFmtId="0" fontId="14" fillId="3" borderId="4" xfId="0" applyFont="1" applyFill="1" applyBorder="1" applyAlignment="1">
      <alignment horizontal="right"/>
    </xf>
    <xf numFmtId="0" fontId="14" fillId="3" borderId="4" xfId="0" applyFont="1" applyFill="1" applyBorder="1" applyAlignment="1">
      <alignment wrapText="1"/>
    </xf>
    <xf numFmtId="0" fontId="14" fillId="3" borderId="5" xfId="0" applyFont="1" applyFill="1" applyBorder="1" applyAlignment="1">
      <alignment wrapText="1"/>
    </xf>
    <xf numFmtId="165" fontId="13" fillId="5" borderId="1" xfId="1" applyNumberFormat="1" applyFont="1" applyFill="1" applyBorder="1"/>
    <xf numFmtId="0" fontId="14" fillId="0" borderId="4" xfId="0" applyFont="1" applyBorder="1"/>
    <xf numFmtId="0" fontId="14" fillId="0" borderId="4" xfId="0" applyFont="1" applyBorder="1" applyAlignment="1">
      <alignment horizontal="right"/>
    </xf>
    <xf numFmtId="0" fontId="14" fillId="0" borderId="4" xfId="0" applyFont="1" applyBorder="1" applyAlignment="1">
      <alignment wrapText="1"/>
    </xf>
    <xf numFmtId="165" fontId="20" fillId="0" borderId="13" xfId="1" applyNumberFormat="1" applyFont="1" applyBorder="1"/>
    <xf numFmtId="9" fontId="20" fillId="0" borderId="3" xfId="2" applyFont="1" applyBorder="1"/>
    <xf numFmtId="49" fontId="13" fillId="3" borderId="1" xfId="0" applyNumberFormat="1" applyFont="1" applyFill="1" applyBorder="1" applyAlignment="1">
      <alignment horizontal="right"/>
    </xf>
    <xf numFmtId="0" fontId="13" fillId="6" borderId="1" xfId="0" applyFont="1" applyFill="1" applyBorder="1"/>
    <xf numFmtId="165" fontId="13" fillId="6" borderId="1" xfId="1" applyNumberFormat="1" applyFont="1" applyFill="1" applyBorder="1"/>
    <xf numFmtId="0" fontId="13" fillId="6" borderId="1" xfId="0" applyFont="1" applyFill="1" applyBorder="1" applyAlignment="1">
      <alignment horizontal="right"/>
    </xf>
    <xf numFmtId="0" fontId="17" fillId="0" borderId="1" xfId="0" applyFont="1" applyBorder="1"/>
    <xf numFmtId="0" fontId="13" fillId="3" borderId="3" xfId="0" applyFont="1" applyFill="1" applyBorder="1" applyAlignment="1">
      <alignment wrapText="1"/>
    </xf>
    <xf numFmtId="9" fontId="17" fillId="3" borderId="1" xfId="2" applyFont="1" applyFill="1" applyBorder="1" applyAlignment="1">
      <alignment horizontal="center" vertical="top"/>
    </xf>
    <xf numFmtId="9" fontId="17" fillId="3" borderId="5" xfId="2" applyFont="1" applyFill="1" applyBorder="1" applyAlignment="1">
      <alignment horizontal="center" vertical="top"/>
    </xf>
    <xf numFmtId="0" fontId="13" fillId="3" borderId="0" xfId="0" applyFont="1" applyFill="1" applyAlignment="1">
      <alignment wrapText="1"/>
    </xf>
    <xf numFmtId="0" fontId="18" fillId="3" borderId="2" xfId="0" applyFont="1" applyFill="1" applyBorder="1" applyAlignment="1">
      <alignment wrapText="1"/>
    </xf>
    <xf numFmtId="0" fontId="13" fillId="0" borderId="2" xfId="0" applyFont="1" applyBorder="1" applyAlignment="1">
      <alignment wrapText="1"/>
    </xf>
    <xf numFmtId="0" fontId="16" fillId="3" borderId="1" xfId="0" applyFont="1" applyFill="1" applyBorder="1" applyAlignment="1">
      <alignment wrapText="1"/>
    </xf>
    <xf numFmtId="0" fontId="13" fillId="3" borderId="9" xfId="0" applyFont="1" applyFill="1" applyBorder="1" applyAlignment="1">
      <alignment wrapText="1"/>
    </xf>
    <xf numFmtId="0" fontId="16" fillId="3" borderId="2" xfId="0" applyFont="1" applyFill="1" applyBorder="1" applyAlignment="1">
      <alignment wrapText="1"/>
    </xf>
    <xf numFmtId="0" fontId="16" fillId="3" borderId="4" xfId="0" applyFont="1" applyFill="1" applyBorder="1" applyAlignment="1">
      <alignment wrapText="1"/>
    </xf>
    <xf numFmtId="0" fontId="16" fillId="3" borderId="3" xfId="0" applyFont="1" applyFill="1" applyBorder="1" applyAlignment="1">
      <alignment wrapText="1"/>
    </xf>
    <xf numFmtId="0" fontId="13" fillId="3" borderId="7" xfId="0" applyFont="1" applyFill="1" applyBorder="1" applyAlignment="1">
      <alignment wrapText="1"/>
    </xf>
    <xf numFmtId="0" fontId="16" fillId="3" borderId="17" xfId="0" applyFont="1" applyFill="1" applyBorder="1" applyAlignment="1">
      <alignment wrapText="1"/>
    </xf>
    <xf numFmtId="0" fontId="16" fillId="3" borderId="6" xfId="0" applyFont="1" applyFill="1" applyBorder="1" applyAlignment="1">
      <alignment wrapText="1"/>
    </xf>
    <xf numFmtId="0" fontId="16" fillId="3" borderId="18" xfId="0" applyFont="1" applyFill="1" applyBorder="1" applyAlignment="1">
      <alignment wrapText="1"/>
    </xf>
    <xf numFmtId="0" fontId="16" fillId="3" borderId="9" xfId="0" applyFont="1" applyFill="1" applyBorder="1" applyAlignment="1">
      <alignment wrapText="1"/>
    </xf>
    <xf numFmtId="0" fontId="16" fillId="3" borderId="0" xfId="0" applyFont="1" applyFill="1" applyAlignment="1">
      <alignment wrapText="1"/>
    </xf>
    <xf numFmtId="0" fontId="13" fillId="3" borderId="13" xfId="0" applyFont="1" applyFill="1" applyBorder="1"/>
    <xf numFmtId="0" fontId="13" fillId="3" borderId="19" xfId="0" applyFont="1" applyFill="1" applyBorder="1"/>
    <xf numFmtId="0" fontId="13" fillId="3" borderId="19" xfId="0" applyFont="1" applyFill="1" applyBorder="1" applyAlignment="1">
      <alignment vertical="top"/>
    </xf>
    <xf numFmtId="0" fontId="13" fillId="3" borderId="20" xfId="0" applyFont="1" applyFill="1" applyBorder="1" applyAlignment="1">
      <alignment vertical="top"/>
    </xf>
    <xf numFmtId="0" fontId="13" fillId="3" borderId="21" xfId="0" applyFont="1" applyFill="1" applyBorder="1"/>
    <xf numFmtId="0" fontId="13" fillId="3" borderId="20" xfId="0" applyFont="1" applyFill="1" applyBorder="1"/>
    <xf numFmtId="0" fontId="13" fillId="3" borderId="22" xfId="0" applyFont="1" applyFill="1" applyBorder="1"/>
    <xf numFmtId="0" fontId="13" fillId="3" borderId="23" xfId="0" applyFont="1" applyFill="1" applyBorder="1"/>
    <xf numFmtId="0" fontId="6" fillId="2" borderId="4" xfId="0" applyFont="1" applyFill="1" applyBorder="1" applyAlignment="1">
      <alignment vertical="center" wrapText="1"/>
    </xf>
    <xf numFmtId="0" fontId="17" fillId="3" borderId="1" xfId="0" applyFont="1" applyFill="1" applyBorder="1"/>
    <xf numFmtId="49" fontId="21" fillId="7" borderId="4" xfId="0" applyNumberFormat="1" applyFont="1" applyFill="1" applyBorder="1" applyAlignment="1">
      <alignment horizontal="center" wrapText="1"/>
    </xf>
    <xf numFmtId="0" fontId="6" fillId="8" borderId="4" xfId="0" applyFont="1" applyFill="1" applyBorder="1" applyAlignment="1">
      <alignment vertical="center" wrapText="1"/>
    </xf>
    <xf numFmtId="0" fontId="0" fillId="3" borderId="13" xfId="0" applyFill="1" applyBorder="1"/>
    <xf numFmtId="0" fontId="0" fillId="3" borderId="13" xfId="0" applyFill="1" applyBorder="1" applyAlignment="1">
      <alignment vertical="top"/>
    </xf>
    <xf numFmtId="0" fontId="18" fillId="3" borderId="3" xfId="0" applyFont="1" applyFill="1" applyBorder="1" applyAlignment="1">
      <alignment wrapText="1"/>
    </xf>
    <xf numFmtId="0" fontId="0" fillId="3" borderId="2" xfId="0" applyFill="1" applyBorder="1" applyAlignment="1">
      <alignment vertical="top"/>
    </xf>
    <xf numFmtId="0" fontId="0" fillId="3" borderId="19" xfId="0" applyFill="1" applyBorder="1" applyAlignment="1">
      <alignment vertical="top"/>
    </xf>
    <xf numFmtId="0" fontId="13" fillId="3" borderId="6" xfId="0" applyFont="1" applyFill="1" applyBorder="1" applyAlignment="1">
      <alignment wrapText="1"/>
    </xf>
    <xf numFmtId="0" fontId="13" fillId="3" borderId="10" xfId="0" applyFont="1" applyFill="1" applyBorder="1" applyAlignment="1">
      <alignment wrapText="1"/>
    </xf>
    <xf numFmtId="0" fontId="14" fillId="3" borderId="2" xfId="0" applyFont="1" applyFill="1" applyBorder="1" applyAlignment="1">
      <alignment wrapText="1"/>
    </xf>
    <xf numFmtId="0" fontId="14" fillId="0" borderId="3" xfId="0" applyFont="1" applyBorder="1" applyAlignment="1">
      <alignment wrapText="1"/>
    </xf>
    <xf numFmtId="0" fontId="22" fillId="0" borderId="0" xfId="0" applyFont="1" applyAlignment="1">
      <alignment horizontal="left" indent="8"/>
    </xf>
    <xf numFmtId="165" fontId="11" fillId="3" borderId="1" xfId="1" applyNumberFormat="1" applyFont="1" applyFill="1" applyBorder="1"/>
    <xf numFmtId="165" fontId="11" fillId="3" borderId="0" xfId="1" applyNumberFormat="1" applyFont="1" applyFill="1" applyAlignment="1">
      <alignment vertical="top"/>
    </xf>
    <xf numFmtId="165" fontId="11" fillId="3" borderId="0" xfId="1" applyNumberFormat="1" applyFont="1" applyFill="1"/>
    <xf numFmtId="165" fontId="17" fillId="3" borderId="1" xfId="1" applyNumberFormat="1" applyFont="1" applyFill="1" applyBorder="1"/>
    <xf numFmtId="165" fontId="11" fillId="3" borderId="1" xfId="1" applyNumberFormat="1" applyFont="1" applyFill="1" applyBorder="1" applyAlignment="1">
      <alignment vertical="top"/>
    </xf>
    <xf numFmtId="165" fontId="11" fillId="0" borderId="0" xfId="1" applyNumberFormat="1" applyFont="1"/>
    <xf numFmtId="165" fontId="11" fillId="0" borderId="0" xfId="1" applyNumberFormat="1" applyFont="1" applyBorder="1"/>
    <xf numFmtId="165" fontId="6" fillId="8" borderId="4" xfId="1" applyNumberFormat="1" applyFont="1" applyFill="1" applyBorder="1" applyAlignment="1">
      <alignment vertical="center" wrapText="1"/>
    </xf>
    <xf numFmtId="165" fontId="11" fillId="0" borderId="1" xfId="1" applyNumberFormat="1" applyFont="1" applyBorder="1"/>
    <xf numFmtId="165" fontId="11" fillId="3" borderId="0" xfId="1" applyNumberFormat="1" applyFont="1" applyFill="1" applyBorder="1"/>
    <xf numFmtId="165" fontId="17" fillId="3" borderId="0" xfId="1" applyNumberFormat="1" applyFont="1" applyFill="1"/>
    <xf numFmtId="165" fontId="13" fillId="0" borderId="0" xfId="1" applyNumberFormat="1" applyFont="1" applyFill="1" applyBorder="1"/>
    <xf numFmtId="0" fontId="21" fillId="4" borderId="24" xfId="0" applyFont="1" applyFill="1" applyBorder="1" applyAlignment="1">
      <alignment horizontal="left" vertical="center" wrapText="1"/>
    </xf>
    <xf numFmtId="0" fontId="21" fillId="4" borderId="2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164" fontId="6" fillId="2" borderId="4" xfId="1" applyNumberFormat="1" applyFont="1" applyFill="1" applyBorder="1" applyAlignment="1">
      <alignment vertical="center" wrapText="1"/>
    </xf>
    <xf numFmtId="164" fontId="11" fillId="3" borderId="4" xfId="1" applyNumberFormat="1" applyFont="1" applyFill="1" applyBorder="1" applyAlignment="1">
      <alignment vertical="top"/>
    </xf>
    <xf numFmtId="164" fontId="11" fillId="3" borderId="1" xfId="1" applyNumberFormat="1" applyFont="1" applyFill="1" applyBorder="1" applyAlignment="1">
      <alignment vertical="top"/>
    </xf>
    <xf numFmtId="164" fontId="11" fillId="3" borderId="1" xfId="1" applyNumberFormat="1" applyFont="1" applyFill="1" applyBorder="1"/>
    <xf numFmtId="164" fontId="17" fillId="3" borderId="1" xfId="1" applyNumberFormat="1" applyFont="1" applyFill="1" applyBorder="1"/>
    <xf numFmtId="164" fontId="11" fillId="0" borderId="1" xfId="1" applyNumberFormat="1" applyFont="1" applyBorder="1"/>
    <xf numFmtId="164" fontId="11" fillId="3" borderId="0" xfId="1" applyNumberFormat="1" applyFont="1" applyFill="1"/>
    <xf numFmtId="164" fontId="11" fillId="3" borderId="11" xfId="1" applyNumberFormat="1" applyFont="1" applyFill="1" applyBorder="1"/>
    <xf numFmtId="164" fontId="11" fillId="3" borderId="0" xfId="1" applyNumberFormat="1" applyFont="1" applyFill="1" applyAlignment="1">
      <alignment vertical="top"/>
    </xf>
    <xf numFmtId="164" fontId="11" fillId="0" borderId="0" xfId="1" applyNumberFormat="1" applyFont="1"/>
    <xf numFmtId="164" fontId="13" fillId="0" borderId="0" xfId="1" applyNumberFormat="1" applyFont="1" applyFill="1" applyBorder="1"/>
    <xf numFmtId="164" fontId="11" fillId="0" borderId="0" xfId="1" applyNumberFormat="1" applyFont="1" applyBorder="1"/>
    <xf numFmtId="164" fontId="6" fillId="2" borderId="4" xfId="0" applyNumberFormat="1" applyFont="1" applyFill="1" applyBorder="1" applyAlignment="1">
      <alignment vertical="center" wrapText="1"/>
    </xf>
    <xf numFmtId="164" fontId="0" fillId="3" borderId="1" xfId="0" applyNumberFormat="1" applyFill="1" applyBorder="1" applyAlignment="1">
      <alignment vertical="top"/>
    </xf>
    <xf numFmtId="164" fontId="0" fillId="3" borderId="1" xfId="0" applyNumberFormat="1" applyFill="1" applyBorder="1"/>
    <xf numFmtId="164" fontId="17" fillId="3" borderId="1" xfId="0" applyNumberFormat="1" applyFont="1" applyFill="1" applyBorder="1"/>
    <xf numFmtId="164" fontId="0" fillId="0" borderId="1" xfId="0" applyNumberFormat="1" applyBorder="1"/>
    <xf numFmtId="164" fontId="0" fillId="3" borderId="0" xfId="0" applyNumberFormat="1" applyFill="1"/>
    <xf numFmtId="164" fontId="0" fillId="3" borderId="11" xfId="0" applyNumberFormat="1" applyFill="1" applyBorder="1"/>
    <xf numFmtId="164" fontId="0" fillId="3" borderId="0" xfId="0" applyNumberFormat="1" applyFill="1" applyAlignment="1">
      <alignment vertical="top"/>
    </xf>
    <xf numFmtId="164" fontId="0" fillId="0" borderId="0" xfId="0" applyNumberFormat="1"/>
    <xf numFmtId="164" fontId="13" fillId="0" borderId="0" xfId="0" applyNumberFormat="1" applyFont="1" applyFill="1" applyBorder="1"/>
    <xf numFmtId="164" fontId="0" fillId="0" borderId="0" xfId="0" applyNumberFormat="1" applyBorder="1"/>
    <xf numFmtId="0" fontId="12" fillId="3" borderId="0" xfId="0" applyFont="1" applyFill="1" applyBorder="1"/>
    <xf numFmtId="0" fontId="12" fillId="3" borderId="0" xfId="0" applyFont="1" applyFill="1"/>
    <xf numFmtId="0" fontId="12" fillId="3" borderId="1" xfId="0" applyFont="1" applyFill="1" applyBorder="1" applyAlignment="1">
      <alignment vertical="top"/>
    </xf>
    <xf numFmtId="0" fontId="12" fillId="3" borderId="2" xfId="0" applyFont="1" applyFill="1" applyBorder="1" applyAlignment="1">
      <alignment vertical="top" wrapText="1"/>
    </xf>
    <xf numFmtId="0" fontId="12" fillId="0" borderId="2" xfId="0" applyFont="1" applyBorder="1"/>
    <xf numFmtId="0" fontId="12" fillId="0" borderId="2" xfId="0" applyFont="1" applyBorder="1" applyAlignment="1">
      <alignment wrapText="1"/>
    </xf>
    <xf numFmtId="49" fontId="12" fillId="0" borderId="2" xfId="0" applyNumberFormat="1" applyFont="1" applyBorder="1" applyAlignment="1">
      <alignment horizontal="center"/>
    </xf>
    <xf numFmtId="49" fontId="12" fillId="0" borderId="1" xfId="0" applyNumberFormat="1" applyFont="1" applyBorder="1" applyAlignment="1">
      <alignment horizontal="center"/>
    </xf>
    <xf numFmtId="9" fontId="12" fillId="3" borderId="1" xfId="2" applyFont="1" applyFill="1" applyBorder="1" applyAlignment="1">
      <alignment horizontal="center" vertical="top"/>
    </xf>
    <xf numFmtId="165" fontId="12" fillId="3" borderId="2" xfId="1" applyNumberFormat="1" applyFont="1" applyFill="1" applyBorder="1" applyAlignment="1">
      <alignment vertical="top"/>
    </xf>
    <xf numFmtId="0" fontId="12" fillId="3" borderId="4" xfId="0" applyFont="1" applyFill="1" applyBorder="1" applyAlignment="1">
      <alignment wrapText="1"/>
    </xf>
    <xf numFmtId="165" fontId="12" fillId="3" borderId="1" xfId="0" applyNumberFormat="1" applyFont="1" applyFill="1" applyBorder="1" applyAlignment="1">
      <alignment vertical="top"/>
    </xf>
    <xf numFmtId="0" fontId="13" fillId="3" borderId="2" xfId="0" applyFont="1" applyFill="1" applyBorder="1" applyAlignment="1">
      <alignment horizontal="center"/>
    </xf>
    <xf numFmtId="0" fontId="12" fillId="3" borderId="2" xfId="0" applyFont="1" applyFill="1" applyBorder="1" applyAlignment="1">
      <alignment horizontal="center" vertical="top"/>
    </xf>
    <xf numFmtId="0" fontId="13" fillId="3" borderId="19" xfId="0" applyFont="1" applyFill="1" applyBorder="1" applyAlignment="1">
      <alignment horizontal="center" vertical="top"/>
    </xf>
    <xf numFmtId="0" fontId="0" fillId="3" borderId="1" xfId="0" applyFont="1" applyFill="1" applyBorder="1" applyAlignment="1">
      <alignment horizontal="center" vertical="top"/>
    </xf>
    <xf numFmtId="0" fontId="0" fillId="4" borderId="1" xfId="0" applyFont="1" applyFill="1" applyBorder="1" applyAlignment="1">
      <alignment horizontal="center" vertical="top"/>
    </xf>
    <xf numFmtId="0" fontId="0" fillId="3" borderId="4" xfId="0" applyFont="1" applyFill="1" applyBorder="1" applyAlignment="1">
      <alignment horizontal="center" vertical="top"/>
    </xf>
    <xf numFmtId="165" fontId="11" fillId="3" borderId="4" xfId="1" applyNumberFormat="1" applyFont="1" applyFill="1" applyBorder="1" applyAlignment="1">
      <alignment vertical="top"/>
    </xf>
    <xf numFmtId="9" fontId="11" fillId="3" borderId="1" xfId="2" applyFont="1" applyFill="1" applyBorder="1" applyAlignment="1">
      <alignment horizontal="center" vertical="top"/>
    </xf>
    <xf numFmtId="0" fontId="0" fillId="3" borderId="1" xfId="0" applyFont="1" applyFill="1" applyBorder="1"/>
    <xf numFmtId="164" fontId="11" fillId="3" borderId="4" xfId="1" applyNumberFormat="1" applyFont="1" applyFill="1" applyBorder="1" applyAlignment="1">
      <alignment vertical="top"/>
    </xf>
    <xf numFmtId="0" fontId="0" fillId="4" borderId="1" xfId="0" applyFont="1" applyFill="1" applyBorder="1" applyAlignment="1">
      <alignment horizontal="center"/>
    </xf>
    <xf numFmtId="0" fontId="0" fillId="4" borderId="4" xfId="0" applyFont="1" applyFill="1" applyBorder="1" applyAlignment="1">
      <alignment horizontal="center" vertical="top"/>
    </xf>
    <xf numFmtId="165" fontId="11" fillId="3" borderId="1" xfId="1" applyNumberFormat="1" applyFont="1" applyFill="1" applyBorder="1"/>
    <xf numFmtId="164" fontId="0" fillId="3" borderId="4" xfId="0" applyNumberFormat="1" applyFont="1" applyFill="1" applyBorder="1" applyAlignment="1">
      <alignment vertical="top"/>
    </xf>
    <xf numFmtId="0" fontId="0" fillId="3" borderId="13" xfId="0" applyFont="1" applyFill="1" applyBorder="1" applyAlignment="1">
      <alignment vertical="top"/>
    </xf>
    <xf numFmtId="165" fontId="11" fillId="3" borderId="1" xfId="1" applyNumberFormat="1" applyFont="1" applyFill="1" applyBorder="1" applyAlignment="1">
      <alignment vertical="top"/>
    </xf>
    <xf numFmtId="0" fontId="23" fillId="3" borderId="1" xfId="0" applyFont="1" applyFill="1" applyBorder="1" applyAlignment="1">
      <alignment vertical="top"/>
    </xf>
    <xf numFmtId="0" fontId="0" fillId="3" borderId="1" xfId="0" applyFont="1" applyFill="1" applyBorder="1" applyAlignment="1">
      <alignment vertical="top"/>
    </xf>
    <xf numFmtId="164" fontId="0" fillId="3" borderId="1" xfId="0" applyNumberFormat="1" applyFont="1" applyFill="1" applyBorder="1" applyAlignment="1">
      <alignment vertical="top"/>
    </xf>
    <xf numFmtId="164" fontId="11" fillId="3" borderId="1" xfId="1" applyNumberFormat="1" applyFont="1" applyFill="1" applyBorder="1" applyAlignment="1">
      <alignment vertical="top"/>
    </xf>
    <xf numFmtId="0" fontId="0" fillId="3" borderId="1" xfId="0" applyFont="1" applyFill="1" applyBorder="1" applyAlignment="1">
      <alignment horizontal="center"/>
    </xf>
    <xf numFmtId="49" fontId="0" fillId="0" borderId="0" xfId="0" applyNumberFormat="1" applyFont="1" applyAlignment="1">
      <alignment horizontal="center"/>
    </xf>
    <xf numFmtId="49" fontId="24" fillId="7" borderId="4" xfId="0" applyNumberFormat="1" applyFont="1" applyFill="1" applyBorder="1" applyAlignment="1">
      <alignment horizontal="center" wrapText="1"/>
    </xf>
    <xf numFmtId="49" fontId="0" fillId="3" borderId="4" xfId="0" applyNumberFormat="1" applyFont="1" applyFill="1" applyBorder="1" applyAlignment="1">
      <alignment horizontal="center" vertical="top"/>
    </xf>
    <xf numFmtId="49" fontId="0" fillId="3" borderId="1" xfId="0" applyNumberFormat="1" applyFont="1" applyFill="1" applyBorder="1" applyAlignment="1">
      <alignment horizontal="center" vertical="top"/>
    </xf>
    <xf numFmtId="49" fontId="0" fillId="3" borderId="1" xfId="0" applyNumberFormat="1" applyFont="1" applyFill="1" applyBorder="1" applyAlignment="1">
      <alignment horizontal="center"/>
    </xf>
    <xf numFmtId="49" fontId="0" fillId="3" borderId="2" xfId="0" applyNumberFormat="1" applyFont="1" applyFill="1" applyBorder="1" applyAlignment="1">
      <alignment horizontal="center" vertical="top"/>
    </xf>
    <xf numFmtId="49" fontId="0" fillId="3" borderId="4" xfId="0" applyNumberFormat="1" applyFont="1" applyFill="1" applyBorder="1" applyAlignment="1">
      <alignment horizontal="center"/>
    </xf>
    <xf numFmtId="49" fontId="0" fillId="3" borderId="3" xfId="0" applyNumberFormat="1" applyFont="1" applyFill="1" applyBorder="1" applyAlignment="1">
      <alignment horizontal="center" vertical="top"/>
    </xf>
    <xf numFmtId="0" fontId="25" fillId="3" borderId="1" xfId="0" applyFont="1" applyFill="1" applyBorder="1" applyAlignment="1">
      <alignment horizontal="center"/>
    </xf>
    <xf numFmtId="49" fontId="0" fillId="0" borderId="2" xfId="0" applyNumberFormat="1" applyFont="1" applyBorder="1" applyAlignment="1">
      <alignment horizontal="center"/>
    </xf>
    <xf numFmtId="49" fontId="12" fillId="3" borderId="2" xfId="0" applyNumberFormat="1" applyFont="1" applyFill="1" applyBorder="1" applyAlignment="1">
      <alignment horizontal="center" vertical="top"/>
    </xf>
    <xf numFmtId="49" fontId="0" fillId="3" borderId="6" xfId="0" applyNumberFormat="1" applyFont="1" applyFill="1" applyBorder="1" applyAlignment="1">
      <alignment horizontal="center" vertical="top"/>
    </xf>
    <xf numFmtId="0" fontId="0" fillId="3" borderId="6" xfId="0" applyFont="1" applyFill="1" applyBorder="1" applyAlignment="1">
      <alignment horizontal="center" vertical="top"/>
    </xf>
    <xf numFmtId="0" fontId="0" fillId="3" borderId="5" xfId="0" applyFont="1" applyFill="1" applyBorder="1" applyAlignment="1">
      <alignment horizontal="center" vertical="top"/>
    </xf>
    <xf numFmtId="0" fontId="25" fillId="3" borderId="2" xfId="0" applyFont="1" applyFill="1" applyBorder="1" applyAlignment="1">
      <alignment horizontal="center"/>
    </xf>
    <xf numFmtId="49" fontId="0" fillId="3" borderId="9" xfId="0" applyNumberFormat="1" applyFont="1" applyFill="1" applyBorder="1" applyAlignment="1">
      <alignment horizontal="center" vertical="top"/>
    </xf>
    <xf numFmtId="49" fontId="0" fillId="3" borderId="10" xfId="0" applyNumberFormat="1" applyFont="1" applyFill="1" applyBorder="1" applyAlignment="1">
      <alignment horizontal="center" vertical="top"/>
    </xf>
    <xf numFmtId="49" fontId="0" fillId="0" borderId="1" xfId="0" applyNumberFormat="1" applyFont="1" applyBorder="1" applyAlignment="1">
      <alignment horizontal="center"/>
    </xf>
    <xf numFmtId="49" fontId="0" fillId="0" borderId="0" xfId="0" applyNumberFormat="1" applyFont="1" applyBorder="1" applyAlignment="1">
      <alignment horizontal="center"/>
    </xf>
    <xf numFmtId="49" fontId="0" fillId="0" borderId="0" xfId="0" applyNumberFormat="1" applyFont="1" applyAlignment="1">
      <alignment horizontal="left"/>
    </xf>
    <xf numFmtId="49" fontId="0" fillId="3" borderId="5" xfId="0" applyNumberFormat="1" applyFont="1" applyFill="1" applyBorder="1" applyAlignment="1">
      <alignment horizontal="center" vertical="top"/>
    </xf>
    <xf numFmtId="0" fontId="0" fillId="3" borderId="2" xfId="0" applyFont="1" applyFill="1" applyBorder="1" applyAlignment="1">
      <alignment horizontal="center" vertical="top"/>
    </xf>
    <xf numFmtId="49" fontId="0" fillId="3" borderId="2" xfId="0" applyNumberFormat="1" applyFont="1" applyFill="1" applyBorder="1" applyAlignment="1">
      <alignment horizontal="center"/>
    </xf>
    <xf numFmtId="49" fontId="0" fillId="5" borderId="0" xfId="0" applyNumberFormat="1" applyFont="1" applyFill="1" applyAlignment="1">
      <alignment horizontal="center"/>
    </xf>
    <xf numFmtId="49" fontId="0" fillId="9" borderId="0" xfId="0" applyNumberFormat="1" applyFont="1" applyFill="1" applyAlignment="1">
      <alignment horizontal="center"/>
    </xf>
    <xf numFmtId="0" fontId="24" fillId="7" borderId="4" xfId="0" applyFont="1" applyFill="1" applyBorder="1"/>
    <xf numFmtId="0" fontId="0" fillId="3" borderId="4" xfId="0" applyFont="1" applyFill="1" applyBorder="1" applyAlignment="1">
      <alignment vertical="top"/>
    </xf>
    <xf numFmtId="0" fontId="0" fillId="3" borderId="1" xfId="0" applyFont="1" applyFill="1" applyBorder="1" applyAlignment="1">
      <alignment vertical="top" wrapText="1"/>
    </xf>
    <xf numFmtId="0" fontId="0" fillId="0" borderId="1" xfId="0" applyFont="1" applyBorder="1"/>
    <xf numFmtId="0" fontId="0" fillId="3" borderId="2" xfId="0" applyFont="1" applyFill="1" applyBorder="1" applyAlignment="1">
      <alignment vertical="top"/>
    </xf>
    <xf numFmtId="0" fontId="0" fillId="3" borderId="9" xfId="0" applyFont="1" applyFill="1" applyBorder="1" applyAlignment="1">
      <alignment vertical="top"/>
    </xf>
    <xf numFmtId="0" fontId="0" fillId="3" borderId="3" xfId="0" applyFont="1" applyFill="1" applyBorder="1" applyAlignment="1">
      <alignment vertical="top"/>
    </xf>
    <xf numFmtId="0" fontId="0" fillId="3" borderId="2" xfId="0" applyFont="1" applyFill="1" applyBorder="1"/>
    <xf numFmtId="0" fontId="0" fillId="3" borderId="4" xfId="0" applyFont="1" applyFill="1" applyBorder="1"/>
    <xf numFmtId="0" fontId="0" fillId="3" borderId="2" xfId="0" applyFont="1" applyFill="1" applyBorder="1" applyAlignment="1">
      <alignment vertical="top" wrapText="1"/>
    </xf>
    <xf numFmtId="0" fontId="12" fillId="0" borderId="1" xfId="0" applyFont="1" applyBorder="1"/>
    <xf numFmtId="0" fontId="0" fillId="0" borderId="2" xfId="0" applyFont="1" applyBorder="1"/>
    <xf numFmtId="0" fontId="0" fillId="3" borderId="6" xfId="0" applyFont="1" applyFill="1" applyBorder="1" applyAlignment="1">
      <alignment vertical="top"/>
    </xf>
    <xf numFmtId="0" fontId="0" fillId="3" borderId="10" xfId="0" applyFont="1" applyFill="1" applyBorder="1"/>
    <xf numFmtId="0" fontId="0" fillId="0" borderId="0" xfId="0" applyFont="1" applyBorder="1"/>
    <xf numFmtId="0" fontId="0" fillId="0" borderId="0" xfId="0" applyFont="1"/>
    <xf numFmtId="0" fontId="0" fillId="3" borderId="2" xfId="0" applyFont="1" applyFill="1" applyBorder="1" applyAlignment="1">
      <alignment horizontal="center"/>
    </xf>
    <xf numFmtId="9" fontId="11" fillId="3" borderId="2" xfId="2" applyFont="1" applyFill="1" applyBorder="1" applyAlignment="1">
      <alignment horizontal="center" vertical="top"/>
    </xf>
    <xf numFmtId="164" fontId="11" fillId="3" borderId="2" xfId="1" applyNumberFormat="1" applyFont="1" applyFill="1" applyBorder="1" applyAlignment="1">
      <alignment vertical="top"/>
    </xf>
    <xf numFmtId="165" fontId="11" fillId="3" borderId="13" xfId="1" applyNumberFormat="1" applyFont="1" applyFill="1" applyBorder="1" applyAlignment="1">
      <alignment vertical="top"/>
    </xf>
    <xf numFmtId="164" fontId="12" fillId="3" borderId="1" xfId="0" applyNumberFormat="1" applyFont="1" applyFill="1" applyBorder="1"/>
    <xf numFmtId="165" fontId="12" fillId="3" borderId="1" xfId="1" applyNumberFormat="1" applyFont="1" applyFill="1" applyBorder="1"/>
    <xf numFmtId="0" fontId="0" fillId="3" borderId="13" xfId="0" applyFont="1" applyFill="1" applyBorder="1" applyAlignment="1">
      <alignment horizontal="center" vertical="top"/>
    </xf>
    <xf numFmtId="164" fontId="11" fillId="3" borderId="13" xfId="1" applyNumberFormat="1" applyFont="1" applyFill="1" applyBorder="1" applyAlignment="1">
      <alignment vertical="top"/>
    </xf>
    <xf numFmtId="165" fontId="11" fillId="3" borderId="2" xfId="1" applyNumberFormat="1" applyFont="1" applyFill="1" applyBorder="1" applyAlignment="1">
      <alignment vertical="top"/>
    </xf>
    <xf numFmtId="165" fontId="11" fillId="3" borderId="0" xfId="1" applyNumberFormat="1" applyFont="1" applyFill="1"/>
    <xf numFmtId="9" fontId="11" fillId="3" borderId="4" xfId="2" applyFont="1" applyFill="1" applyBorder="1" applyAlignment="1">
      <alignment horizontal="center" vertical="top"/>
    </xf>
    <xf numFmtId="165" fontId="11" fillId="3" borderId="3" xfId="1" applyNumberFormat="1" applyFont="1" applyFill="1" applyBorder="1" applyAlignment="1">
      <alignment vertical="top"/>
    </xf>
    <xf numFmtId="165" fontId="11" fillId="3" borderId="1" xfId="1" applyNumberFormat="1" applyFont="1" applyFill="1" applyBorder="1" applyAlignment="1">
      <alignment horizontal="right" vertical="top"/>
    </xf>
    <xf numFmtId="0" fontId="0" fillId="4" borderId="2" xfId="0" applyFont="1" applyFill="1" applyBorder="1" applyAlignment="1">
      <alignment horizontal="center" vertical="top"/>
    </xf>
    <xf numFmtId="165" fontId="11" fillId="3" borderId="1" xfId="1" applyNumberFormat="1" applyFont="1" applyFill="1" applyBorder="1" applyAlignment="1">
      <alignment vertical="top" wrapText="1"/>
    </xf>
    <xf numFmtId="164" fontId="0" fillId="3" borderId="2" xfId="0" applyNumberFormat="1" applyFont="1" applyFill="1" applyBorder="1" applyAlignment="1">
      <alignment vertical="top"/>
    </xf>
    <xf numFmtId="164" fontId="12" fillId="3" borderId="1" xfId="0" applyNumberFormat="1" applyFont="1" applyFill="1" applyBorder="1" applyAlignment="1">
      <alignment vertical="top"/>
    </xf>
    <xf numFmtId="165" fontId="12" fillId="3" borderId="1" xfId="1" applyNumberFormat="1" applyFont="1" applyFill="1" applyBorder="1" applyAlignment="1">
      <alignment vertical="top"/>
    </xf>
    <xf numFmtId="165" fontId="11" fillId="0" borderId="1" xfId="1" applyNumberFormat="1" applyFont="1" applyBorder="1" applyAlignment="1">
      <alignment vertical="top"/>
    </xf>
    <xf numFmtId="37" fontId="0" fillId="3" borderId="1" xfId="0" applyNumberFormat="1" applyFont="1" applyFill="1" applyBorder="1" applyAlignment="1">
      <alignment vertical="top"/>
    </xf>
    <xf numFmtId="164" fontId="0" fillId="3" borderId="13" xfId="0" applyNumberFormat="1" applyFont="1" applyFill="1" applyBorder="1" applyAlignment="1">
      <alignment vertical="top"/>
    </xf>
    <xf numFmtId="0" fontId="0" fillId="3" borderId="0" xfId="0" applyFont="1" applyFill="1" applyAlignment="1">
      <alignment vertical="top"/>
    </xf>
    <xf numFmtId="165" fontId="11" fillId="3" borderId="0" xfId="1" applyNumberFormat="1" applyFont="1" applyFill="1" applyAlignment="1">
      <alignment vertical="top"/>
    </xf>
    <xf numFmtId="164" fontId="11" fillId="0" borderId="1" xfId="1" applyNumberFormat="1" applyFont="1" applyBorder="1" applyAlignment="1">
      <alignment vertical="top"/>
    </xf>
    <xf numFmtId="165" fontId="11" fillId="3" borderId="5" xfId="1" applyNumberFormat="1" applyFont="1" applyFill="1" applyBorder="1" applyAlignment="1">
      <alignment vertical="top"/>
    </xf>
    <xf numFmtId="164" fontId="0" fillId="3" borderId="3" xfId="0" applyNumberFormat="1" applyFont="1" applyFill="1" applyBorder="1" applyAlignment="1">
      <alignment vertical="top"/>
    </xf>
    <xf numFmtId="165" fontId="11" fillId="0" borderId="13" xfId="1" applyNumberFormat="1" applyFont="1" applyBorder="1" applyAlignment="1">
      <alignment vertical="top"/>
    </xf>
    <xf numFmtId="164" fontId="0" fillId="3" borderId="4" xfId="0" applyNumberFormat="1" applyFont="1" applyFill="1" applyBorder="1" applyAlignment="1">
      <alignment horizontal="center" vertical="top"/>
    </xf>
    <xf numFmtId="0" fontId="0" fillId="0" borderId="1" xfId="0" applyFont="1" applyBorder="1" applyAlignment="1">
      <alignment vertical="top"/>
    </xf>
    <xf numFmtId="164" fontId="0" fillId="0" borderId="1" xfId="0" applyNumberFormat="1" applyFont="1" applyBorder="1" applyAlignment="1">
      <alignment vertical="top"/>
    </xf>
    <xf numFmtId="0" fontId="0" fillId="0" borderId="21" xfId="0" applyFont="1" applyBorder="1" applyAlignment="1">
      <alignment vertical="top"/>
    </xf>
    <xf numFmtId="165" fontId="21" fillId="10" borderId="4" xfId="1" applyNumberFormat="1" applyFont="1" applyFill="1" applyBorder="1" applyAlignment="1">
      <alignment vertical="center" wrapText="1"/>
    </xf>
    <xf numFmtId="9" fontId="21" fillId="10" borderId="4" xfId="2" applyFont="1" applyFill="1" applyBorder="1" applyAlignment="1">
      <alignment horizontal="center" vertical="center" wrapText="1"/>
    </xf>
    <xf numFmtId="0" fontId="26" fillId="7" borderId="4" xfId="0" applyFont="1" applyFill="1" applyBorder="1" applyAlignment="1">
      <alignment wrapText="1"/>
    </xf>
    <xf numFmtId="0" fontId="23" fillId="3" borderId="4" xfId="0" applyFont="1" applyFill="1" applyBorder="1" applyAlignment="1">
      <alignment wrapText="1"/>
    </xf>
    <xf numFmtId="0" fontId="23" fillId="3" borderId="4" xfId="0" applyFont="1" applyFill="1" applyBorder="1" applyAlignment="1">
      <alignment vertical="top" wrapText="1"/>
    </xf>
    <xf numFmtId="0" fontId="23" fillId="3" borderId="1" xfId="0" applyFont="1" applyFill="1" applyBorder="1" applyAlignment="1">
      <alignment vertical="top" wrapText="1"/>
    </xf>
    <xf numFmtId="0" fontId="23" fillId="3" borderId="0" xfId="0" applyFont="1" applyFill="1" applyAlignment="1">
      <alignment vertical="top" wrapText="1"/>
    </xf>
    <xf numFmtId="0" fontId="27" fillId="3" borderId="1" xfId="0" applyFont="1" applyFill="1" applyBorder="1" applyAlignment="1">
      <alignment wrapText="1"/>
    </xf>
    <xf numFmtId="0" fontId="23" fillId="3" borderId="1" xfId="0" applyFont="1" applyFill="1" applyBorder="1" applyAlignment="1">
      <alignment wrapText="1"/>
    </xf>
    <xf numFmtId="0" fontId="23" fillId="0" borderId="0" xfId="0" applyFont="1" applyAlignment="1">
      <alignment vertical="top" wrapText="1"/>
    </xf>
    <xf numFmtId="0" fontId="23" fillId="3" borderId="0" xfId="0" applyFont="1" applyFill="1" applyAlignment="1">
      <alignment wrapText="1"/>
    </xf>
    <xf numFmtId="0" fontId="23" fillId="0" borderId="1" xfId="0" applyFont="1" applyBorder="1" applyAlignment="1">
      <alignment wrapText="1"/>
    </xf>
    <xf numFmtId="0" fontId="23" fillId="3" borderId="2" xfId="0" applyFont="1" applyFill="1" applyBorder="1" applyAlignment="1">
      <alignment wrapText="1"/>
    </xf>
    <xf numFmtId="0" fontId="23" fillId="3" borderId="2" xfId="0" applyFont="1" applyFill="1" applyBorder="1" applyAlignment="1">
      <alignment vertical="top" wrapText="1"/>
    </xf>
    <xf numFmtId="0" fontId="23" fillId="3" borderId="9" xfId="0" applyFont="1" applyFill="1" applyBorder="1" applyAlignment="1">
      <alignment vertical="top" wrapText="1"/>
    </xf>
    <xf numFmtId="0" fontId="27" fillId="3" borderId="2" xfId="0" applyFont="1" applyFill="1" applyBorder="1" applyAlignment="1">
      <alignment wrapText="1"/>
    </xf>
    <xf numFmtId="0" fontId="0" fillId="3" borderId="21" xfId="0" applyFont="1" applyFill="1" applyBorder="1" applyAlignment="1">
      <alignment vertical="top"/>
    </xf>
    <xf numFmtId="0" fontId="0" fillId="3" borderId="3" xfId="0" applyFont="1" applyFill="1" applyBorder="1" applyAlignment="1">
      <alignment horizontal="center" vertical="top"/>
    </xf>
    <xf numFmtId="164" fontId="11" fillId="3" borderId="3" xfId="1" applyNumberFormat="1" applyFont="1" applyFill="1" applyBorder="1" applyAlignment="1">
      <alignment vertical="top"/>
    </xf>
    <xf numFmtId="0" fontId="0" fillId="3" borderId="20" xfId="0" applyFont="1" applyFill="1" applyBorder="1" applyAlignment="1">
      <alignment vertical="top"/>
    </xf>
    <xf numFmtId="164" fontId="14" fillId="10" borderId="4" xfId="1" applyNumberFormat="1" applyFont="1" applyFill="1" applyBorder="1" applyAlignment="1">
      <alignment vertical="center" wrapText="1"/>
    </xf>
    <xf numFmtId="9" fontId="14" fillId="10" borderId="1" xfId="2" applyFont="1" applyFill="1" applyBorder="1" applyAlignment="1">
      <alignment horizontal="center" vertical="center" wrapText="1"/>
    </xf>
    <xf numFmtId="49" fontId="0" fillId="3" borderId="1" xfId="0" applyNumberFormat="1" applyFont="1" applyFill="1" applyBorder="1" applyAlignment="1">
      <alignment horizontal="right" vertical="top"/>
    </xf>
    <xf numFmtId="0" fontId="0" fillId="3" borderId="1" xfId="0" applyFont="1" applyFill="1" applyBorder="1" applyAlignment="1">
      <alignment horizontal="right"/>
    </xf>
    <xf numFmtId="0" fontId="0" fillId="3" borderId="1" xfId="0" applyFont="1" applyFill="1" applyBorder="1" applyAlignment="1">
      <alignment horizontal="right" vertical="top"/>
    </xf>
    <xf numFmtId="49" fontId="0" fillId="3" borderId="1" xfId="0" applyNumberFormat="1" applyFont="1" applyFill="1" applyBorder="1" applyAlignment="1">
      <alignment horizontal="right"/>
    </xf>
    <xf numFmtId="49" fontId="0" fillId="4" borderId="1" xfId="0" applyNumberFormat="1" applyFont="1" applyFill="1" applyBorder="1" applyAlignment="1">
      <alignment horizontal="center" vertical="top"/>
    </xf>
    <xf numFmtId="9" fontId="0" fillId="4" borderId="1" xfId="0" applyNumberFormat="1" applyFont="1" applyFill="1" applyBorder="1" applyAlignment="1">
      <alignment horizontal="center" vertical="top"/>
    </xf>
    <xf numFmtId="9" fontId="0" fillId="3" borderId="1" xfId="0" applyNumberFormat="1" applyFont="1" applyFill="1" applyBorder="1" applyAlignment="1">
      <alignment horizontal="center" vertical="top"/>
    </xf>
    <xf numFmtId="9" fontId="11" fillId="3" borderId="1" xfId="2" applyFont="1" applyFill="1" applyBorder="1" applyAlignment="1">
      <alignment horizontal="center" vertical="top"/>
    </xf>
    <xf numFmtId="164" fontId="0" fillId="3" borderId="4" xfId="0" applyNumberFormat="1" applyFont="1" applyFill="1" applyBorder="1" applyAlignment="1">
      <alignment vertical="top"/>
    </xf>
    <xf numFmtId="165" fontId="11" fillId="3" borderId="1" xfId="1" applyNumberFormat="1" applyFont="1" applyFill="1" applyBorder="1" applyAlignment="1">
      <alignment vertical="top" wrapText="1"/>
    </xf>
    <xf numFmtId="0" fontId="0" fillId="3" borderId="1" xfId="0" applyFont="1" applyFill="1" applyBorder="1" applyAlignment="1">
      <alignment vertical="top"/>
    </xf>
    <xf numFmtId="164" fontId="0" fillId="3" borderId="1" xfId="0" applyNumberFormat="1" applyFont="1" applyFill="1" applyBorder="1" applyAlignment="1">
      <alignment vertical="top"/>
    </xf>
    <xf numFmtId="5" fontId="11" fillId="3" borderId="1" xfId="1" applyNumberFormat="1" applyFont="1" applyFill="1" applyBorder="1" applyAlignment="1">
      <alignment vertical="top"/>
    </xf>
    <xf numFmtId="164" fontId="11" fillId="3" borderId="2" xfId="1" applyNumberFormat="1" applyFont="1" applyFill="1" applyBorder="1" applyAlignment="1">
      <alignment vertical="top"/>
    </xf>
    <xf numFmtId="164" fontId="0" fillId="3" borderId="13" xfId="0" applyNumberFormat="1" applyFont="1" applyFill="1" applyBorder="1" applyAlignment="1">
      <alignment vertical="top"/>
    </xf>
    <xf numFmtId="164" fontId="0" fillId="3" borderId="2" xfId="0" applyNumberFormat="1" applyFont="1" applyFill="1" applyBorder="1" applyAlignment="1">
      <alignment vertical="top"/>
    </xf>
    <xf numFmtId="0" fontId="0" fillId="3" borderId="1" xfId="0" applyFont="1" applyFill="1" applyBorder="1" applyAlignment="1">
      <alignment wrapText="1"/>
    </xf>
    <xf numFmtId="5" fontId="11" fillId="3" borderId="4" xfId="1" applyNumberFormat="1" applyFont="1" applyFill="1" applyBorder="1" applyAlignment="1">
      <alignment vertical="top"/>
    </xf>
    <xf numFmtId="5" fontId="11" fillId="3" borderId="2" xfId="1" applyNumberFormat="1" applyFont="1" applyFill="1" applyBorder="1" applyAlignment="1">
      <alignment vertical="top"/>
    </xf>
    <xf numFmtId="0" fontId="22" fillId="0" borderId="1" xfId="0" applyFont="1" applyBorder="1" applyAlignment="1">
      <alignment horizontal="left" indent="8"/>
    </xf>
    <xf numFmtId="0" fontId="0" fillId="0" borderId="4" xfId="0" applyFont="1" applyBorder="1"/>
    <xf numFmtId="0" fontId="23" fillId="0" borderId="4" xfId="0" applyFont="1" applyBorder="1" applyAlignment="1">
      <alignment wrapText="1"/>
    </xf>
    <xf numFmtId="0" fontId="23" fillId="3" borderId="3" xfId="0" applyFont="1" applyFill="1" applyBorder="1" applyAlignment="1">
      <alignment vertical="top" wrapText="1"/>
    </xf>
    <xf numFmtId="0" fontId="23" fillId="0" borderId="1" xfId="0" applyFont="1" applyFill="1" applyBorder="1" applyAlignment="1">
      <alignment wrapText="1"/>
    </xf>
    <xf numFmtId="0" fontId="23" fillId="0" borderId="2" xfId="0" applyFont="1" applyBorder="1" applyAlignment="1">
      <alignment wrapText="1"/>
    </xf>
    <xf numFmtId="0" fontId="27" fillId="3" borderId="0" xfId="0" applyFont="1" applyFill="1" applyAlignment="1">
      <alignment wrapText="1"/>
    </xf>
    <xf numFmtId="49" fontId="0" fillId="0" borderId="4" xfId="0" applyNumberFormat="1" applyFont="1" applyBorder="1" applyAlignment="1">
      <alignment horizontal="center"/>
    </xf>
    <xf numFmtId="0" fontId="0" fillId="3" borderId="1" xfId="0" applyFont="1" applyFill="1" applyBorder="1" applyAlignment="1">
      <alignment horizontal="center" vertical="center"/>
    </xf>
    <xf numFmtId="0" fontId="0" fillId="4" borderId="2" xfId="0" applyFont="1" applyFill="1" applyBorder="1" applyAlignment="1">
      <alignment horizontal="center"/>
    </xf>
    <xf numFmtId="164" fontId="0" fillId="3" borderId="1" xfId="0" applyNumberFormat="1" applyFont="1" applyFill="1" applyBorder="1" applyAlignment="1">
      <alignment horizontal="center" vertical="top"/>
    </xf>
    <xf numFmtId="0" fontId="23" fillId="3" borderId="3" xfId="0" applyFont="1" applyFill="1" applyBorder="1" applyAlignment="1">
      <alignment wrapText="1"/>
    </xf>
    <xf numFmtId="0" fontId="0" fillId="3" borderId="5" xfId="0" applyFont="1" applyFill="1" applyBorder="1" applyAlignment="1">
      <alignment vertical="top" wrapText="1"/>
    </xf>
    <xf numFmtId="0" fontId="0" fillId="3" borderId="9" xfId="0" applyFont="1" applyFill="1" applyBorder="1" applyAlignment="1">
      <alignment vertical="top" wrapText="1"/>
    </xf>
    <xf numFmtId="164" fontId="12" fillId="3" borderId="21" xfId="1" applyNumberFormat="1" applyFont="1" applyFill="1" applyBorder="1" applyAlignment="1">
      <alignment vertical="top"/>
    </xf>
    <xf numFmtId="0" fontId="23" fillId="5" borderId="0" xfId="0" applyFont="1" applyFill="1" applyAlignment="1">
      <alignment wrapText="1"/>
    </xf>
    <xf numFmtId="0" fontId="13" fillId="4" borderId="1" xfId="0" applyFont="1" applyFill="1" applyBorder="1" applyAlignment="1">
      <alignment vertical="top" wrapText="1"/>
    </xf>
    <xf numFmtId="0" fontId="23" fillId="4" borderId="1" xfId="0" applyFont="1" applyFill="1" applyBorder="1" applyAlignment="1">
      <alignment vertical="top" wrapText="1"/>
    </xf>
    <xf numFmtId="0" fontId="23" fillId="4" borderId="0" xfId="0" applyFont="1" applyFill="1" applyAlignment="1">
      <alignment wrapText="1"/>
    </xf>
    <xf numFmtId="0" fontId="23" fillId="4" borderId="1" xfId="0" applyFont="1" applyFill="1" applyBorder="1" applyAlignment="1">
      <alignment wrapText="1"/>
    </xf>
    <xf numFmtId="0" fontId="23" fillId="5" borderId="1" xfId="0" applyFont="1" applyFill="1" applyBorder="1" applyAlignment="1">
      <alignment wrapText="1"/>
    </xf>
    <xf numFmtId="165" fontId="11" fillId="0" borderId="0" xfId="1" applyNumberFormat="1" applyFont="1"/>
    <xf numFmtId="165" fontId="11" fillId="0" borderId="0" xfId="1" applyNumberFormat="1" applyFont="1" applyBorder="1"/>
    <xf numFmtId="49" fontId="0" fillId="3" borderId="1" xfId="0" applyNumberFormat="1" applyFill="1" applyBorder="1" applyAlignment="1">
      <alignment horizontal="right" vertical="top"/>
    </xf>
    <xf numFmtId="0" fontId="23" fillId="3" borderId="1" xfId="0" applyFont="1" applyFill="1" applyBorder="1" applyAlignment="1">
      <alignment horizontal="left" wrapText="1"/>
    </xf>
    <xf numFmtId="164" fontId="13" fillId="0" borderId="0" xfId="0" applyNumberFormat="1" applyFont="1"/>
    <xf numFmtId="0" fontId="13" fillId="0" borderId="1" xfId="0" applyFont="1" applyFill="1" applyBorder="1" applyAlignment="1">
      <alignment wrapText="1"/>
    </xf>
    <xf numFmtId="0" fontId="0" fillId="0" borderId="1" xfId="0" applyFont="1" applyFill="1" applyBorder="1"/>
    <xf numFmtId="0" fontId="0" fillId="0" borderId="1" xfId="0" applyFont="1" applyBorder="1" applyAlignment="1">
      <alignment horizontal="center"/>
    </xf>
    <xf numFmtId="0" fontId="0" fillId="0" borderId="4" xfId="0" applyFont="1" applyBorder="1" applyAlignment="1">
      <alignment horizontal="center"/>
    </xf>
    <xf numFmtId="0" fontId="0" fillId="0" borderId="1" xfId="0" applyFont="1" applyFill="1" applyBorder="1" applyAlignment="1">
      <alignment horizontal="center"/>
    </xf>
    <xf numFmtId="0" fontId="0" fillId="0" borderId="3" xfId="0" applyFont="1" applyBorder="1" applyAlignment="1">
      <alignment horizontal="center"/>
    </xf>
    <xf numFmtId="0" fontId="0" fillId="3" borderId="3" xfId="0" applyFont="1" applyFill="1" applyBorder="1"/>
    <xf numFmtId="0" fontId="0" fillId="0" borderId="2" xfId="0" applyFont="1" applyBorder="1" applyAlignment="1">
      <alignment horizontal="center"/>
    </xf>
    <xf numFmtId="49" fontId="0" fillId="3" borderId="3" xfId="0" applyNumberFormat="1" applyFont="1" applyFill="1" applyBorder="1" applyAlignment="1">
      <alignment horizontal="right" vertical="top"/>
    </xf>
    <xf numFmtId="9" fontId="11" fillId="0" borderId="1" xfId="2" applyFont="1" applyBorder="1"/>
    <xf numFmtId="164" fontId="0" fillId="0" borderId="1" xfId="0" applyNumberFormat="1" applyFont="1" applyBorder="1"/>
    <xf numFmtId="0" fontId="0" fillId="0" borderId="1" xfId="0" applyFont="1" applyBorder="1"/>
    <xf numFmtId="164" fontId="0" fillId="3" borderId="1" xfId="0" applyNumberFormat="1" applyFont="1" applyFill="1" applyBorder="1"/>
    <xf numFmtId="165" fontId="11" fillId="0" borderId="3" xfId="1" applyNumberFormat="1" applyFont="1" applyBorder="1"/>
    <xf numFmtId="164" fontId="11" fillId="0" borderId="3" xfId="1" applyNumberFormat="1" applyFont="1" applyBorder="1"/>
    <xf numFmtId="164" fontId="0" fillId="0" borderId="3" xfId="0" applyNumberFormat="1" applyFont="1" applyBorder="1"/>
    <xf numFmtId="0" fontId="0" fillId="0" borderId="3" xfId="0" applyFont="1" applyBorder="1"/>
    <xf numFmtId="165" fontId="11" fillId="0" borderId="2" xfId="1" applyNumberFormat="1" applyFont="1" applyBorder="1"/>
    <xf numFmtId="164" fontId="0" fillId="3" borderId="2" xfId="0" applyNumberFormat="1" applyFont="1" applyFill="1" applyBorder="1"/>
    <xf numFmtId="164" fontId="11" fillId="0" borderId="2" xfId="1" applyNumberFormat="1" applyFont="1" applyBorder="1"/>
    <xf numFmtId="0" fontId="0" fillId="3" borderId="2" xfId="0" applyFont="1" applyFill="1" applyBorder="1"/>
    <xf numFmtId="165" fontId="11" fillId="0" borderId="13" xfId="1" applyNumberFormat="1" applyFont="1" applyBorder="1"/>
    <xf numFmtId="164" fontId="11" fillId="0" borderId="13" xfId="1" applyNumberFormat="1" applyFont="1" applyBorder="1"/>
    <xf numFmtId="0" fontId="0" fillId="3" borderId="1" xfId="0" applyFont="1" applyFill="1" applyBorder="1"/>
    <xf numFmtId="165" fontId="11" fillId="0" borderId="1" xfId="1" applyNumberFormat="1" applyFont="1" applyFill="1" applyBorder="1"/>
    <xf numFmtId="164" fontId="0" fillId="0" borderId="13" xfId="0" applyNumberFormat="1" applyFont="1" applyBorder="1"/>
    <xf numFmtId="0" fontId="12" fillId="0" borderId="3" xfId="0" applyFont="1" applyBorder="1"/>
    <xf numFmtId="164" fontId="0" fillId="0" borderId="2" xfId="0" applyNumberFormat="1" applyFont="1" applyBorder="1"/>
    <xf numFmtId="0" fontId="0" fillId="0" borderId="2" xfId="0" applyFont="1" applyBorder="1"/>
    <xf numFmtId="164" fontId="12" fillId="0" borderId="1" xfId="0" applyNumberFormat="1" applyFont="1" applyBorder="1"/>
    <xf numFmtId="165" fontId="11" fillId="3" borderId="3" xfId="1" applyNumberFormat="1" applyFont="1" applyFill="1" applyBorder="1"/>
    <xf numFmtId="49" fontId="14" fillId="3" borderId="1" xfId="0" applyNumberFormat="1" applyFont="1" applyFill="1" applyBorder="1" applyAlignment="1">
      <alignment horizontal="right"/>
    </xf>
    <xf numFmtId="49" fontId="14" fillId="3" borderId="1" xfId="0" applyNumberFormat="1" applyFont="1" applyFill="1" applyBorder="1" applyAlignment="1">
      <alignment horizontal="center" vertical="top"/>
    </xf>
    <xf numFmtId="0" fontId="23" fillId="4" borderId="0" xfId="0" applyFont="1" applyFill="1" applyAlignment="1">
      <alignment vertical="top" wrapText="1"/>
    </xf>
    <xf numFmtId="0" fontId="0" fillId="4" borderId="1" xfId="0" applyFont="1" applyFill="1" applyBorder="1" applyAlignment="1">
      <alignment horizontal="center" vertical="top" wrapText="1"/>
    </xf>
    <xf numFmtId="0" fontId="0" fillId="4" borderId="1" xfId="0" applyFont="1" applyFill="1" applyBorder="1" applyAlignment="1">
      <alignment horizontal="center" wrapText="1"/>
    </xf>
    <xf numFmtId="9" fontId="0" fillId="4" borderId="3" xfId="0" applyNumberFormat="1" applyFont="1" applyFill="1" applyBorder="1" applyAlignment="1">
      <alignment horizontal="center" vertical="top"/>
    </xf>
    <xf numFmtId="164" fontId="0" fillId="3" borderId="0" xfId="0" applyNumberFormat="1" applyFont="1" applyFill="1"/>
    <xf numFmtId="9" fontId="14" fillId="10" borderId="4" xfId="2" applyFont="1" applyFill="1" applyBorder="1" applyAlignment="1">
      <alignment horizontal="center" vertical="center" wrapText="1"/>
    </xf>
    <xf numFmtId="165" fontId="14" fillId="10" borderId="4" xfId="1" applyNumberFormat="1" applyFont="1" applyFill="1" applyBorder="1" applyAlignment="1">
      <alignment horizontal="center" vertical="center" wrapText="1"/>
    </xf>
    <xf numFmtId="0" fontId="13" fillId="4" borderId="1" xfId="0" applyFont="1" applyFill="1" applyBorder="1"/>
    <xf numFmtId="0" fontId="6" fillId="4"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center" vertical="center" wrapText="1"/>
    </xf>
    <xf numFmtId="0" fontId="0" fillId="0" borderId="1" xfId="0" applyFont="1" applyBorder="1" applyAlignment="1">
      <alignment horizontal="right"/>
    </xf>
    <xf numFmtId="0" fontId="23" fillId="0" borderId="1" xfId="0" applyFont="1" applyBorder="1"/>
    <xf numFmtId="9" fontId="11" fillId="0" borderId="1" xfId="2" applyFont="1" applyFill="1" applyBorder="1"/>
    <xf numFmtId="0" fontId="0" fillId="0" borderId="1" xfId="0" applyFont="1" applyBorder="1"/>
    <xf numFmtId="0" fontId="12" fillId="0" borderId="7" xfId="0" applyFont="1" applyBorder="1"/>
    <xf numFmtId="165" fontId="12" fillId="3" borderId="21" xfId="1" applyNumberFormat="1" applyFont="1" applyFill="1" applyBorder="1" applyAlignment="1">
      <alignment vertical="top"/>
    </xf>
    <xf numFmtId="165" fontId="12" fillId="0" borderId="17" xfId="1" applyNumberFormat="1" applyFont="1" applyBorder="1" applyAlignment="1">
      <alignment wrapText="1"/>
    </xf>
    <xf numFmtId="165" fontId="12" fillId="0" borderId="1" xfId="1" applyNumberFormat="1" applyFont="1" applyBorder="1"/>
    <xf numFmtId="0" fontId="5" fillId="5" borderId="1" xfId="0" applyFont="1" applyFill="1" applyBorder="1" applyAlignment="1">
      <alignment horizontal="left" vertical="top" wrapText="1"/>
    </xf>
    <xf numFmtId="0" fontId="20" fillId="5" borderId="1" xfId="0" applyFont="1" applyFill="1" applyBorder="1" applyAlignment="1">
      <alignment wrapText="1"/>
    </xf>
    <xf numFmtId="0" fontId="23" fillId="5" borderId="1" xfId="0" applyFont="1" applyFill="1" applyBorder="1" applyAlignment="1">
      <alignment horizontal="left" vertical="top" wrapText="1"/>
    </xf>
    <xf numFmtId="0" fontId="23" fillId="5" borderId="1" xfId="0" applyFont="1" applyFill="1" applyBorder="1" applyAlignment="1">
      <alignment vertical="top" wrapText="1"/>
    </xf>
    <xf numFmtId="0" fontId="23" fillId="5" borderId="1" xfId="0" applyFont="1" applyFill="1" applyBorder="1" applyAlignment="1">
      <alignment horizontal="left" wrapText="1"/>
    </xf>
    <xf numFmtId="0" fontId="23" fillId="4" borderId="4" xfId="0" applyFont="1" applyFill="1" applyBorder="1" applyAlignment="1">
      <alignment vertical="top" wrapText="1"/>
    </xf>
    <xf numFmtId="0" fontId="20" fillId="5" borderId="4" xfId="0" applyFont="1" applyFill="1" applyBorder="1" applyAlignment="1">
      <alignment wrapText="1"/>
    </xf>
    <xf numFmtId="0" fontId="20" fillId="5" borderId="1" xfId="0" applyFont="1" applyFill="1" applyBorder="1" applyAlignment="1">
      <alignment vertical="top" wrapText="1"/>
    </xf>
    <xf numFmtId="0" fontId="23" fillId="4" borderId="1" xfId="0" applyFont="1" applyFill="1" applyBorder="1" applyAlignment="1">
      <alignment horizontal="left" vertical="top" wrapText="1"/>
    </xf>
    <xf numFmtId="49" fontId="0" fillId="3" borderId="1" xfId="0" applyNumberFormat="1" applyFill="1" applyBorder="1" applyAlignment="1">
      <alignment horizontal="center" vertical="top"/>
    </xf>
    <xf numFmtId="49" fontId="0" fillId="4" borderId="1" xfId="0" applyNumberFormat="1" applyFill="1" applyBorder="1" applyAlignment="1">
      <alignment horizontal="center" vertical="top"/>
    </xf>
    <xf numFmtId="49" fontId="0" fillId="4" borderId="1" xfId="0" applyNumberFormat="1" applyFill="1" applyBorder="1" applyAlignment="1">
      <alignment horizontal="center" vertical="top" wrapText="1"/>
    </xf>
    <xf numFmtId="0" fontId="0" fillId="3" borderId="1" xfId="0" applyFill="1" applyBorder="1" applyAlignment="1">
      <alignment horizontal="right"/>
    </xf>
    <xf numFmtId="165" fontId="11" fillId="3" borderId="2" xfId="1" applyNumberFormat="1" applyFont="1" applyFill="1" applyBorder="1"/>
    <xf numFmtId="0" fontId="28" fillId="0" borderId="1" xfId="0" applyFont="1" applyBorder="1"/>
    <xf numFmtId="0" fontId="28" fillId="0" borderId="1" xfId="0" applyFont="1" applyBorder="1" applyAlignment="1">
      <alignment wrapText="1"/>
    </xf>
    <xf numFmtId="165" fontId="12" fillId="3" borderId="9" xfId="1" applyNumberFormat="1" applyFont="1" applyFill="1" applyBorder="1" applyAlignment="1">
      <alignment vertical="top"/>
    </xf>
    <xf numFmtId="0" fontId="20" fillId="3" borderId="9" xfId="0" applyFont="1" applyFill="1" applyBorder="1" applyAlignment="1">
      <alignment wrapText="1"/>
    </xf>
    <xf numFmtId="9" fontId="20" fillId="3" borderId="5" xfId="2" applyFont="1" applyFill="1" applyBorder="1" applyAlignment="1">
      <alignment horizontal="center" vertical="top"/>
    </xf>
    <xf numFmtId="0" fontId="0" fillId="4" borderId="1" xfId="0" applyFill="1" applyBorder="1" applyAlignment="1">
      <alignment horizontal="center" vertical="top"/>
    </xf>
    <xf numFmtId="0" fontId="0" fillId="0" borderId="0" xfId="0" applyAlignment="1">
      <alignment wrapText="1"/>
    </xf>
    <xf numFmtId="0" fontId="13" fillId="4" borderId="1" xfId="0" applyFont="1" applyFill="1" applyBorder="1" applyAlignment="1">
      <alignment wrapText="1"/>
    </xf>
    <xf numFmtId="0" fontId="0" fillId="4" borderId="1" xfId="0" applyFill="1" applyBorder="1" applyAlignment="1">
      <alignment horizontal="center" vertical="top" wrapText="1"/>
    </xf>
    <xf numFmtId="0" fontId="13" fillId="4" borderId="1" xfId="0" applyFont="1" applyFill="1" applyBorder="1" applyAlignment="1">
      <alignment horizontal="right"/>
    </xf>
    <xf numFmtId="0" fontId="13" fillId="0" borderId="1" xfId="0" applyFont="1" applyBorder="1" applyAlignment="1">
      <alignment horizontal="center"/>
    </xf>
    <xf numFmtId="0" fontId="0" fillId="4" borderId="0" xfId="0" applyFont="1" applyFill="1" applyAlignment="1">
      <alignment horizontal="center" wrapText="1"/>
    </xf>
    <xf numFmtId="0" fontId="0" fillId="4" borderId="1" xfId="0" applyFill="1" applyBorder="1" applyAlignment="1">
      <alignment horizontal="center"/>
    </xf>
    <xf numFmtId="0" fontId="29" fillId="0" borderId="0" xfId="0" applyFont="1"/>
    <xf numFmtId="44" fontId="29" fillId="0" borderId="0" xfId="1" applyFont="1"/>
    <xf numFmtId="44" fontId="29" fillId="0" borderId="0" xfId="1" applyNumberFormat="1" applyFont="1"/>
    <xf numFmtId="165" fontId="29" fillId="0" borderId="0" xfId="1" applyNumberFormat="1" applyFont="1"/>
    <xf numFmtId="0" fontId="24" fillId="7" borderId="4" xfId="0" applyFont="1" applyFill="1" applyBorder="1" applyAlignment="1">
      <alignment vertical="center" textRotation="180"/>
    </xf>
    <xf numFmtId="49" fontId="0" fillId="3" borderId="1" xfId="0" applyNumberFormat="1" applyFill="1" applyBorder="1" applyAlignment="1">
      <alignment horizontal="center"/>
    </xf>
    <xf numFmtId="165" fontId="0" fillId="11" borderId="1" xfId="0" applyNumberFormat="1" applyFill="1" applyBorder="1"/>
    <xf numFmtId="165" fontId="11" fillId="11" borderId="1" xfId="1" applyNumberFormat="1" applyFont="1" applyFill="1" applyBorder="1" applyAlignment="1">
      <alignment vertical="top"/>
    </xf>
    <xf numFmtId="165" fontId="11" fillId="11" borderId="1" xfId="1" applyNumberFormat="1" applyFont="1" applyFill="1" applyBorder="1"/>
    <xf numFmtId="165" fontId="12" fillId="11" borderId="14" xfId="0" applyNumberFormat="1" applyFont="1" applyFill="1" applyBorder="1"/>
    <xf numFmtId="165" fontId="12" fillId="11" borderId="14" xfId="1" applyNumberFormat="1" applyFont="1" applyFill="1" applyBorder="1"/>
    <xf numFmtId="165" fontId="12" fillId="11" borderId="1" xfId="1" applyNumberFormat="1" applyFont="1" applyFill="1" applyBorder="1" applyAlignment="1">
      <alignment wrapText="1"/>
    </xf>
    <xf numFmtId="165" fontId="12" fillId="11" borderId="1" xfId="1" applyNumberFormat="1" applyFont="1" applyFill="1" applyBorder="1"/>
    <xf numFmtId="165" fontId="12" fillId="12" borderId="25" xfId="1" applyNumberFormat="1" applyFont="1" applyFill="1" applyBorder="1" applyAlignment="1">
      <alignment wrapText="1"/>
    </xf>
    <xf numFmtId="44" fontId="11" fillId="12" borderId="1" xfId="1" applyFont="1" applyFill="1" applyBorder="1"/>
    <xf numFmtId="165" fontId="12" fillId="12" borderId="1" xfId="1" applyNumberFormat="1" applyFont="1" applyFill="1" applyBorder="1"/>
    <xf numFmtId="44" fontId="11" fillId="13" borderId="1" xfId="1" applyFont="1" applyFill="1" applyBorder="1"/>
    <xf numFmtId="165" fontId="12" fillId="13" borderId="1" xfId="1" applyNumberFormat="1" applyFont="1" applyFill="1" applyBorder="1"/>
    <xf numFmtId="0" fontId="5" fillId="5" borderId="2" xfId="0" applyFont="1" applyFill="1" applyBorder="1" applyAlignment="1">
      <alignment horizontal="left" vertical="top" wrapText="1"/>
    </xf>
    <xf numFmtId="0" fontId="5" fillId="5" borderId="1" xfId="0" applyFont="1" applyFill="1" applyBorder="1" applyAlignment="1">
      <alignment vertical="top" wrapText="1"/>
    </xf>
    <xf numFmtId="49" fontId="0" fillId="3" borderId="2" xfId="0" applyNumberFormat="1" applyFill="1" applyBorder="1" applyAlignment="1">
      <alignment horizontal="center" vertical="top" wrapText="1"/>
    </xf>
    <xf numFmtId="49" fontId="12" fillId="3" borderId="1" xfId="0" applyNumberFormat="1" applyFont="1" applyFill="1" applyBorder="1" applyAlignment="1">
      <alignment horizontal="center" vertical="top"/>
    </xf>
    <xf numFmtId="0" fontId="5" fillId="5" borderId="1" xfId="0" applyFont="1" applyFill="1" applyBorder="1" applyAlignment="1">
      <alignment horizontal="left" wrapText="1"/>
    </xf>
    <xf numFmtId="0" fontId="20" fillId="5" borderId="0" xfId="0" applyFont="1" applyFill="1" applyAlignment="1">
      <alignment wrapText="1"/>
    </xf>
    <xf numFmtId="0" fontId="23" fillId="5" borderId="0" xfId="0" applyFont="1" applyFill="1" applyAlignment="1">
      <alignment horizontal="left" wrapText="1"/>
    </xf>
    <xf numFmtId="0" fontId="27" fillId="5" borderId="0" xfId="0" applyFont="1" applyFill="1" applyAlignment="1">
      <alignment horizontal="left" wrapText="1"/>
    </xf>
    <xf numFmtId="0" fontId="27" fillId="5" borderId="1" xfId="0" applyFont="1" applyFill="1" applyBorder="1" applyAlignment="1">
      <alignment horizontal="left" wrapText="1"/>
    </xf>
    <xf numFmtId="0" fontId="35" fillId="5" borderId="1" xfId="0" applyFont="1" applyFill="1" applyBorder="1" applyAlignment="1">
      <alignment wrapText="1"/>
    </xf>
    <xf numFmtId="0" fontId="23" fillId="3" borderId="1" xfId="0" applyFont="1" applyFill="1" applyBorder="1"/>
    <xf numFmtId="49" fontId="0" fillId="3" borderId="4" xfId="0" applyNumberFormat="1" applyFill="1" applyBorder="1" applyAlignment="1">
      <alignment horizontal="center" vertical="top"/>
    </xf>
    <xf numFmtId="165" fontId="11" fillId="3" borderId="1" xfId="1" applyNumberFormat="1" applyFont="1" applyFill="1" applyBorder="1" applyAlignment="1">
      <alignment vertical="top"/>
    </xf>
    <xf numFmtId="0" fontId="23" fillId="5" borderId="0" xfId="0" applyFont="1" applyFill="1" applyAlignment="1">
      <alignment horizontal="left" wrapText="1" indent="1"/>
    </xf>
    <xf numFmtId="0" fontId="6" fillId="14" borderId="24" xfId="0" applyFont="1" applyFill="1" applyBorder="1" applyAlignment="1">
      <alignment vertical="center" wrapText="1"/>
    </xf>
    <xf numFmtId="164" fontId="6" fillId="14" borderId="24" xfId="0" applyNumberFormat="1" applyFont="1" applyFill="1" applyBorder="1" applyAlignment="1">
      <alignment vertical="center" wrapText="1"/>
    </xf>
    <xf numFmtId="0" fontId="5" fillId="4" borderId="1" xfId="0" applyFont="1" applyFill="1" applyBorder="1" applyAlignment="1">
      <alignment vertical="top" wrapText="1"/>
    </xf>
    <xf numFmtId="164" fontId="12" fillId="3" borderId="1" xfId="1" applyNumberFormat="1" applyFont="1" applyFill="1" applyBorder="1"/>
    <xf numFmtId="165" fontId="11" fillId="13" borderId="1" xfId="1" applyNumberFormat="1" applyFont="1" applyFill="1" applyBorder="1"/>
    <xf numFmtId="165" fontId="12" fillId="13" borderId="1" xfId="1" applyNumberFormat="1" applyFont="1" applyFill="1" applyBorder="1" applyAlignment="1">
      <alignment wrapText="1"/>
    </xf>
    <xf numFmtId="0" fontId="29" fillId="0" borderId="13" xfId="0" applyFont="1" applyBorder="1" applyAlignment="1"/>
    <xf numFmtId="164" fontId="11" fillId="3" borderId="0" xfId="1" applyNumberFormat="1" applyFont="1" applyFill="1" applyBorder="1" applyAlignment="1">
      <alignment vertical="top"/>
    </xf>
    <xf numFmtId="164" fontId="6" fillId="14" borderId="4" xfId="1" applyNumberFormat="1" applyFont="1" applyFill="1" applyBorder="1" applyAlignment="1">
      <alignment vertical="center" wrapText="1"/>
    </xf>
    <xf numFmtId="0" fontId="36" fillId="4" borderId="1" xfId="0" applyFont="1" applyFill="1" applyBorder="1" applyAlignment="1">
      <alignment vertical="top" wrapText="1"/>
    </xf>
    <xf numFmtId="0" fontId="38" fillId="4" borderId="1" xfId="0" applyFont="1" applyFill="1" applyBorder="1" applyAlignment="1">
      <alignment horizontal="center" vertical="top"/>
    </xf>
    <xf numFmtId="165" fontId="38" fillId="3" borderId="1" xfId="1" applyNumberFormat="1" applyFont="1" applyFill="1" applyBorder="1" applyAlignment="1">
      <alignment vertical="top"/>
    </xf>
    <xf numFmtId="0" fontId="31" fillId="0" borderId="0" xfId="0" applyFont="1" applyBorder="1" applyAlignment="1">
      <alignment wrapText="1"/>
    </xf>
    <xf numFmtId="0" fontId="0" fillId="0" borderId="0" xfId="0" applyBorder="1" applyAlignment="1"/>
    <xf numFmtId="49" fontId="33" fillId="0" borderId="4" xfId="0" applyNumberFormat="1" applyFont="1" applyBorder="1" applyAlignment="1">
      <alignment horizontal="center" wrapText="1"/>
    </xf>
    <xf numFmtId="0" fontId="32" fillId="0" borderId="5" xfId="0" applyFont="1" applyBorder="1" applyAlignment="1"/>
    <xf numFmtId="0" fontId="0" fillId="0" borderId="24" xfId="0" applyBorder="1" applyAlignment="1"/>
    <xf numFmtId="0" fontId="0" fillId="0" borderId="5" xfId="0" applyBorder="1" applyAlignment="1"/>
    <xf numFmtId="0" fontId="9" fillId="2" borderId="4" xfId="0" applyFont="1" applyFill="1" applyBorder="1" applyAlignment="1">
      <alignment horizontal="center" vertical="center" wrapText="1"/>
    </xf>
    <xf numFmtId="0" fontId="29" fillId="0" borderId="4" xfId="0" applyFont="1" applyBorder="1" applyAlignment="1"/>
    <xf numFmtId="0" fontId="29" fillId="0" borderId="19" xfId="0" applyFont="1" applyBorder="1" applyAlignment="1"/>
    <xf numFmtId="0" fontId="8" fillId="8" borderId="19"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2" xfId="0" applyFont="1" applyBorder="1" applyAlignment="1">
      <alignment horizontal="center" vertical="center" wrapText="1"/>
    </xf>
    <xf numFmtId="0" fontId="38" fillId="3" borderId="4" xfId="0" applyFont="1" applyFill="1" applyBorder="1" applyAlignment="1">
      <alignment vertical="top"/>
    </xf>
    <xf numFmtId="0" fontId="38" fillId="4" borderId="1" xfId="0" applyFont="1" applyFill="1" applyBorder="1" applyAlignment="1">
      <alignment horizontal="center" vertical="top" wrapText="1"/>
    </xf>
    <xf numFmtId="49" fontId="38" fillId="3" borderId="1" xfId="0" applyNumberFormat="1" applyFont="1" applyFill="1" applyBorder="1" applyAlignment="1">
      <alignment horizontal="center" vertical="top"/>
    </xf>
    <xf numFmtId="49" fontId="38" fillId="3" borderId="1" xfId="0" applyNumberFormat="1" applyFont="1" applyFill="1" applyBorder="1" applyAlignment="1">
      <alignment horizontal="center" vertical="top" wrapText="1"/>
    </xf>
    <xf numFmtId="0" fontId="39" fillId="3" borderId="4" xfId="0" applyFont="1" applyFill="1" applyBorder="1" applyAlignment="1">
      <alignment vertical="top" wrapText="1"/>
    </xf>
    <xf numFmtId="0" fontId="38" fillId="3" borderId="1" xfId="0" applyFont="1" applyFill="1" applyBorder="1" applyAlignment="1">
      <alignment vertical="top"/>
    </xf>
    <xf numFmtId="6" fontId="38" fillId="3" borderId="1" xfId="0" applyNumberFormat="1" applyFont="1" applyFill="1" applyBorder="1" applyAlignment="1">
      <alignment vertical="top"/>
    </xf>
    <xf numFmtId="0" fontId="38" fillId="5" borderId="4" xfId="0" applyFont="1" applyFill="1" applyBorder="1" applyAlignment="1">
      <alignment vertical="top" wrapText="1"/>
    </xf>
    <xf numFmtId="0" fontId="34" fillId="0" borderId="0" xfId="0" applyFont="1"/>
    <xf numFmtId="14" fontId="0" fillId="0" borderId="0" xfId="0" applyNumberFormat="1"/>
    <xf numFmtId="0" fontId="34" fillId="5" borderId="0" xfId="0" applyFont="1" applyFill="1"/>
    <xf numFmtId="0" fontId="34" fillId="3" borderId="13" xfId="0" applyFont="1" applyFill="1" applyBorder="1" applyAlignment="1">
      <alignment wrapText="1"/>
    </xf>
    <xf numFmtId="0" fontId="0" fillId="0" borderId="26" xfId="0" applyBorder="1" applyAlignment="1"/>
    <xf numFmtId="0" fontId="0" fillId="0" borderId="11" xfId="0" applyBorder="1" applyAlignment="1"/>
    <xf numFmtId="0" fontId="8" fillId="8" borderId="13" xfId="0" applyFont="1" applyFill="1" applyBorder="1" applyAlignment="1">
      <alignment horizontal="center" vertical="center" wrapText="1"/>
    </xf>
    <xf numFmtId="0" fontId="30" fillId="0" borderId="26" xfId="0" applyFont="1" applyBorder="1" applyAlignment="1">
      <alignment horizontal="center" vertical="center" wrapText="1"/>
    </xf>
    <xf numFmtId="0" fontId="30" fillId="0" borderId="11" xfId="0" applyFont="1" applyBorder="1" applyAlignment="1">
      <alignment horizontal="center" vertical="center" wrapText="1"/>
    </xf>
    <xf numFmtId="0" fontId="31" fillId="0" borderId="27" xfId="0" applyFont="1" applyBorder="1" applyAlignment="1">
      <alignment wrapText="1"/>
    </xf>
    <xf numFmtId="0" fontId="0" fillId="0" borderId="27" xfId="0" applyBorder="1" applyAlignment="1"/>
    <xf numFmtId="0" fontId="32" fillId="0" borderId="1" xfId="0" applyFont="1" applyBorder="1" applyAlignment="1"/>
    <xf numFmtId="0" fontId="0" fillId="0" borderId="1" xfId="0" applyBorder="1" applyAlignment="1"/>
    <xf numFmtId="0" fontId="9" fillId="2" borderId="1" xfId="0" applyFont="1" applyFill="1" applyBorder="1" applyAlignment="1">
      <alignment horizontal="center" vertical="center" wrapText="1"/>
    </xf>
    <xf numFmtId="0" fontId="29" fillId="0" borderId="1" xfId="0" applyFont="1" applyBorder="1" applyAlignment="1"/>
    <xf numFmtId="49" fontId="33" fillId="0" borderId="1" xfId="0" applyNumberFormat="1" applyFont="1" applyBorder="1" applyAlignment="1">
      <alignment horizontal="center" wrapText="1"/>
    </xf>
    <xf numFmtId="0" fontId="8" fillId="8" borderId="26"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31" fillId="0" borderId="1" xfId="0" applyFont="1" applyBorder="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7292942981533868"/>
          <c:y val="4.7711169437153693E-2"/>
          <c:w val="0.71827347990996659"/>
          <c:h val="0.70223855351414499"/>
        </c:manualLayout>
      </c:layout>
      <c:barChart>
        <c:barDir val="col"/>
        <c:grouping val="stacked"/>
        <c:ser>
          <c:idx val="0"/>
          <c:order val="0"/>
          <c:tx>
            <c:strRef>
              <c:f>'Summary Sheet'!$H$3</c:f>
              <c:strCache>
                <c:ptCount val="1"/>
                <c:pt idx="0">
                  <c:v>VSP </c:v>
                </c:pt>
              </c:strCache>
            </c:strRef>
          </c:tx>
          <c:cat>
            <c:strRef>
              <c:f>'Summary Sheet'!$D$4:$D$8</c:f>
              <c:strCache>
                <c:ptCount val="5"/>
                <c:pt idx="0">
                  <c:v>Snake</c:v>
                </c:pt>
                <c:pt idx="1">
                  <c:v>Upper Columbia</c:v>
                </c:pt>
                <c:pt idx="2">
                  <c:v>Mid Columbia</c:v>
                </c:pt>
                <c:pt idx="3">
                  <c:v>Lower Columbia</c:v>
                </c:pt>
                <c:pt idx="4">
                  <c:v>Mainstem-Basinwide</c:v>
                </c:pt>
              </c:strCache>
            </c:strRef>
          </c:cat>
          <c:val>
            <c:numRef>
              <c:f>'Summary Sheet'!$H$4:$H$8</c:f>
              <c:numCache>
                <c:formatCode>_("$"* #,##0_);_("$"* \(#,##0\);_("$"* "-"??_);_(@_)</c:formatCode>
                <c:ptCount val="5"/>
                <c:pt idx="0">
                  <c:v>10991732</c:v>
                </c:pt>
                <c:pt idx="1">
                  <c:v>3167589</c:v>
                </c:pt>
                <c:pt idx="2">
                  <c:v>15296593</c:v>
                </c:pt>
                <c:pt idx="3">
                  <c:v>1916127</c:v>
                </c:pt>
                <c:pt idx="4">
                  <c:v>18081755</c:v>
                </c:pt>
              </c:numCache>
            </c:numRef>
          </c:val>
        </c:ser>
        <c:ser>
          <c:idx val="1"/>
          <c:order val="1"/>
          <c:tx>
            <c:strRef>
              <c:f>'Summary Sheet'!$I$3</c:f>
              <c:strCache>
                <c:ptCount val="1"/>
                <c:pt idx="0">
                  <c:v>Habitat</c:v>
                </c:pt>
              </c:strCache>
            </c:strRef>
          </c:tx>
          <c:cat>
            <c:strRef>
              <c:f>'Summary Sheet'!$D$4:$D$8</c:f>
              <c:strCache>
                <c:ptCount val="5"/>
                <c:pt idx="0">
                  <c:v>Snake</c:v>
                </c:pt>
                <c:pt idx="1">
                  <c:v>Upper Columbia</c:v>
                </c:pt>
                <c:pt idx="2">
                  <c:v>Mid Columbia</c:v>
                </c:pt>
                <c:pt idx="3">
                  <c:v>Lower Columbia</c:v>
                </c:pt>
                <c:pt idx="4">
                  <c:v>Mainstem-Basinwide</c:v>
                </c:pt>
              </c:strCache>
            </c:strRef>
          </c:cat>
          <c:val>
            <c:numRef>
              <c:f>'Summary Sheet'!$I$4:$I$8</c:f>
              <c:numCache>
                <c:formatCode>_("$"* #,##0_);_("$"* \(#,##0\);_("$"* "-"??_);_(@_)</c:formatCode>
                <c:ptCount val="5"/>
                <c:pt idx="0">
                  <c:v>1670807</c:v>
                </c:pt>
                <c:pt idx="1">
                  <c:v>912968</c:v>
                </c:pt>
                <c:pt idx="2">
                  <c:v>1590153</c:v>
                </c:pt>
                <c:pt idx="3">
                  <c:v>454082</c:v>
                </c:pt>
                <c:pt idx="4">
                  <c:v>3495492</c:v>
                </c:pt>
              </c:numCache>
            </c:numRef>
          </c:val>
        </c:ser>
        <c:ser>
          <c:idx val="2"/>
          <c:order val="2"/>
          <c:tx>
            <c:strRef>
              <c:f>'Summary Sheet'!$J$3</c:f>
              <c:strCache>
                <c:ptCount val="1"/>
                <c:pt idx="0">
                  <c:v>Hatchery</c:v>
                </c:pt>
              </c:strCache>
            </c:strRef>
          </c:tx>
          <c:cat>
            <c:strRef>
              <c:f>'Summary Sheet'!$D$4:$D$8</c:f>
              <c:strCache>
                <c:ptCount val="5"/>
                <c:pt idx="0">
                  <c:v>Snake</c:v>
                </c:pt>
                <c:pt idx="1">
                  <c:v>Upper Columbia</c:v>
                </c:pt>
                <c:pt idx="2">
                  <c:v>Mid Columbia</c:v>
                </c:pt>
                <c:pt idx="3">
                  <c:v>Lower Columbia</c:v>
                </c:pt>
                <c:pt idx="4">
                  <c:v>Mainstem-Basinwide</c:v>
                </c:pt>
              </c:strCache>
            </c:strRef>
          </c:cat>
          <c:val>
            <c:numRef>
              <c:f>'Summary Sheet'!$J$4:$J$8</c:f>
              <c:numCache>
                <c:formatCode>_("$"* #,##0_);_("$"* \(#,##0\);_("$"* "-"??_);_(@_)</c:formatCode>
                <c:ptCount val="5"/>
                <c:pt idx="0">
                  <c:v>6054744</c:v>
                </c:pt>
                <c:pt idx="1">
                  <c:v>25188</c:v>
                </c:pt>
                <c:pt idx="2">
                  <c:v>1830232</c:v>
                </c:pt>
                <c:pt idx="3">
                  <c:v>235177</c:v>
                </c:pt>
                <c:pt idx="4">
                  <c:v>233693</c:v>
                </c:pt>
              </c:numCache>
            </c:numRef>
          </c:val>
        </c:ser>
        <c:overlap val="100"/>
        <c:axId val="78883840"/>
        <c:axId val="78889728"/>
      </c:barChart>
      <c:catAx>
        <c:axId val="7888384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78889728"/>
        <c:crosses val="autoZero"/>
        <c:auto val="1"/>
        <c:lblAlgn val="ctr"/>
        <c:lblOffset val="100"/>
      </c:catAx>
      <c:valAx>
        <c:axId val="78889728"/>
        <c:scaling>
          <c:orientation val="minMax"/>
        </c:scaling>
        <c:axPos val="l"/>
        <c:majorGridlines/>
        <c:numFmt formatCode="_(&quot;$&quot;* #,##0_);_(&quot;$&quot;* \(#,##0\);_(&quot;$&quot;* &quot;-&quot;??_);_(@_)"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883840"/>
        <c:crosses val="autoZero"/>
        <c:crossBetween val="between"/>
      </c:valAx>
    </c:plotArea>
    <c:legend>
      <c:legendPos val="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062" r="0.70000000000000062" t="0.750000000000001" header="0.30000000000000032" footer="0.30000000000000032"/>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view3D>
      <c:rotX val="30"/>
      <c:perspective val="30"/>
    </c:view3D>
    <c:plotArea>
      <c:layout>
        <c:manualLayout>
          <c:layoutTarget val="inner"/>
          <c:xMode val="edge"/>
          <c:yMode val="edge"/>
          <c:x val="7.4214348206474157E-2"/>
          <c:y val="0.11342592592592604"/>
          <c:w val="0.5945588363954506"/>
          <c:h val="0.8333333333333337"/>
        </c:manualLayout>
      </c:layout>
      <c:pie3DChart>
        <c:varyColors val="1"/>
        <c:ser>
          <c:idx val="0"/>
          <c:order val="0"/>
          <c:dPt>
            <c:idx val="2"/>
            <c:spPr>
              <a:solidFill>
                <a:schemeClr val="accent3">
                  <a:lumMod val="40000"/>
                  <a:lumOff val="60000"/>
                </a:schemeClr>
              </a:solidFill>
            </c:spPr>
          </c:dPt>
          <c:dPt>
            <c:idx val="4"/>
            <c:spPr>
              <a:solidFill>
                <a:schemeClr val="accent1">
                  <a:lumMod val="20000"/>
                  <a:lumOff val="80000"/>
                </a:schemeClr>
              </a:solidFill>
            </c:spPr>
          </c:dPt>
          <c:dLbls>
            <c:showCatName val="1"/>
            <c:showPercent val="1"/>
          </c:dLbls>
          <c:cat>
            <c:strRef>
              <c:f>'Summary Sheet'!$D$4:$D$8</c:f>
              <c:strCache>
                <c:ptCount val="5"/>
                <c:pt idx="0">
                  <c:v>Snake</c:v>
                </c:pt>
                <c:pt idx="1">
                  <c:v>Upper Columbia</c:v>
                </c:pt>
                <c:pt idx="2">
                  <c:v>Mid Columbia</c:v>
                </c:pt>
                <c:pt idx="3">
                  <c:v>Lower Columbia</c:v>
                </c:pt>
                <c:pt idx="4">
                  <c:v>Mainstem-Basinwide</c:v>
                </c:pt>
              </c:strCache>
            </c:strRef>
          </c:cat>
          <c:val>
            <c:numRef>
              <c:f>'Summary Sheet'!$G$4:$G$8</c:f>
              <c:numCache>
                <c:formatCode>_("$"* #,##0_);_("$"* \(#,##0\);_("$"* "-"??_);_(@_)</c:formatCode>
                <c:ptCount val="5"/>
                <c:pt idx="0">
                  <c:v>18717283</c:v>
                </c:pt>
                <c:pt idx="1">
                  <c:v>4105745</c:v>
                </c:pt>
                <c:pt idx="2">
                  <c:v>18716978</c:v>
                </c:pt>
                <c:pt idx="3">
                  <c:v>2605386</c:v>
                </c:pt>
                <c:pt idx="4">
                  <c:v>21810940</c:v>
                </c:pt>
              </c:numCache>
            </c:numRef>
          </c:val>
        </c:ser>
      </c:pie3DChart>
      <c:spPr>
        <a:noFill/>
        <a:ln w="25400">
          <a:noFill/>
        </a:ln>
      </c:spPr>
    </c:plotArea>
    <c:plotVisOnly val="1"/>
    <c:dispBlanksAs val="zero"/>
  </c:chart>
  <c:printSettings>
    <c:headerFooter/>
    <c:pageMargins b="0.750000000000001" l="0.70000000000000062" r="0.70000000000000062" t="0.750000000000001" header="0.30000000000000032" footer="0.30000000000000032"/>
    <c:pageSetup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57150</xdr:colOff>
      <xdr:row>10</xdr:row>
      <xdr:rowOff>180975</xdr:rowOff>
    </xdr:from>
    <xdr:to>
      <xdr:col>8</xdr:col>
      <xdr:colOff>619125</xdr:colOff>
      <xdr:row>27</xdr:row>
      <xdr:rowOff>114300</xdr:rowOff>
    </xdr:to>
    <xdr:graphicFrame macro="">
      <xdr:nvGraphicFramePr>
        <xdr:cNvPr id="891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10</xdr:row>
      <xdr:rowOff>180975</xdr:rowOff>
    </xdr:from>
    <xdr:to>
      <xdr:col>14</xdr:col>
      <xdr:colOff>581025</xdr:colOff>
      <xdr:row>27</xdr:row>
      <xdr:rowOff>104775</xdr:rowOff>
    </xdr:to>
    <xdr:graphicFrame macro="">
      <xdr:nvGraphicFramePr>
        <xdr:cNvPr id="891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13" Type="http://schemas.openxmlformats.org/officeDocument/2006/relationships/revisionLog" Target="NULL"/><Relationship Id="rId18" Type="http://schemas.openxmlformats.org/officeDocument/2006/relationships/revisionLog" Target="NULL"/><Relationship Id="rId26" Type="http://schemas.openxmlformats.org/officeDocument/2006/relationships/revisionLog" Target="NULL"/><Relationship Id="rId39" Type="http://schemas.openxmlformats.org/officeDocument/2006/relationships/revisionLog" Target="NULL"/><Relationship Id="rId21" Type="http://schemas.openxmlformats.org/officeDocument/2006/relationships/revisionLog" Target="NULL"/><Relationship Id="rId34" Type="http://schemas.openxmlformats.org/officeDocument/2006/relationships/revisionLog" Target="NULL"/><Relationship Id="rId42" Type="http://schemas.openxmlformats.org/officeDocument/2006/relationships/revisionLog" Target="NULL"/><Relationship Id="rId47" Type="http://schemas.openxmlformats.org/officeDocument/2006/relationships/revisionLog" Target="NULL"/><Relationship Id="rId50" Type="http://schemas.openxmlformats.org/officeDocument/2006/relationships/revisionLog" Target="NULL"/><Relationship Id="rId55" Type="http://schemas.openxmlformats.org/officeDocument/2006/relationships/revisionLog" Target="revisionLog11.xml"/><Relationship Id="rId7" Type="http://schemas.openxmlformats.org/officeDocument/2006/relationships/revisionLog" Target="NULL"/><Relationship Id="rId12" Type="http://schemas.openxmlformats.org/officeDocument/2006/relationships/revisionLog" Target="NULL"/><Relationship Id="rId17" Type="http://schemas.openxmlformats.org/officeDocument/2006/relationships/revisionLog" Target="NULL"/><Relationship Id="rId25" Type="http://schemas.openxmlformats.org/officeDocument/2006/relationships/revisionLog" Target="NULL"/><Relationship Id="rId33" Type="http://schemas.openxmlformats.org/officeDocument/2006/relationships/revisionLog" Target="NULL"/><Relationship Id="rId38" Type="http://schemas.openxmlformats.org/officeDocument/2006/relationships/revisionLog" Target="NULL"/><Relationship Id="rId46" Type="http://schemas.openxmlformats.org/officeDocument/2006/relationships/revisionLog" Target="NULL"/><Relationship Id="rId2" Type="http://schemas.openxmlformats.org/officeDocument/2006/relationships/revisionLog" Target="NULL"/><Relationship Id="rId16" Type="http://schemas.openxmlformats.org/officeDocument/2006/relationships/revisionLog" Target="NULL"/><Relationship Id="rId20" Type="http://schemas.openxmlformats.org/officeDocument/2006/relationships/revisionLog" Target="NULL"/><Relationship Id="rId29" Type="http://schemas.openxmlformats.org/officeDocument/2006/relationships/revisionLog" Target="NULL"/><Relationship Id="rId41" Type="http://schemas.openxmlformats.org/officeDocument/2006/relationships/revisionLog" Target="NULL"/><Relationship Id="rId54" Type="http://schemas.openxmlformats.org/officeDocument/2006/relationships/revisionLog" Target="revisionLog111.xml"/><Relationship Id="rId1" Type="http://schemas.openxmlformats.org/officeDocument/2006/relationships/revisionLog" Target="NULL"/><Relationship Id="rId6" Type="http://schemas.openxmlformats.org/officeDocument/2006/relationships/revisionLog" Target="NULL"/><Relationship Id="rId11" Type="http://schemas.openxmlformats.org/officeDocument/2006/relationships/revisionLog" Target="NULL"/><Relationship Id="rId24" Type="http://schemas.openxmlformats.org/officeDocument/2006/relationships/revisionLog" Target="NULL"/><Relationship Id="rId32" Type="http://schemas.openxmlformats.org/officeDocument/2006/relationships/revisionLog" Target="NULL"/><Relationship Id="rId37" Type="http://schemas.openxmlformats.org/officeDocument/2006/relationships/revisionLog" Target="NULL"/><Relationship Id="rId40" Type="http://schemas.openxmlformats.org/officeDocument/2006/relationships/revisionLog" Target="NULL"/><Relationship Id="rId45" Type="http://schemas.openxmlformats.org/officeDocument/2006/relationships/revisionLog" Target="NULL"/><Relationship Id="rId53" Type="http://schemas.openxmlformats.org/officeDocument/2006/relationships/revisionLog" Target="revisionLog1111.xml"/><Relationship Id="rId5" Type="http://schemas.openxmlformats.org/officeDocument/2006/relationships/revisionLog" Target="NULL"/><Relationship Id="rId15" Type="http://schemas.openxmlformats.org/officeDocument/2006/relationships/revisionLog" Target="NULL"/><Relationship Id="rId23" Type="http://schemas.openxmlformats.org/officeDocument/2006/relationships/revisionLog" Target="NULL"/><Relationship Id="rId28" Type="http://schemas.openxmlformats.org/officeDocument/2006/relationships/revisionLog" Target="NULL"/><Relationship Id="rId36" Type="http://schemas.openxmlformats.org/officeDocument/2006/relationships/revisionLog" Target="NULL"/><Relationship Id="rId49" Type="http://schemas.openxmlformats.org/officeDocument/2006/relationships/revisionLog" Target="NULL"/><Relationship Id="rId57" Type="http://schemas.openxmlformats.org/officeDocument/2006/relationships/revisionLog" Target="revisionLog1.xml"/><Relationship Id="rId10" Type="http://schemas.openxmlformats.org/officeDocument/2006/relationships/revisionLog" Target="NULL"/><Relationship Id="rId19" Type="http://schemas.openxmlformats.org/officeDocument/2006/relationships/revisionLog" Target="NULL"/><Relationship Id="rId31" Type="http://schemas.openxmlformats.org/officeDocument/2006/relationships/revisionLog" Target="NULL"/><Relationship Id="rId44" Type="http://schemas.openxmlformats.org/officeDocument/2006/relationships/revisionLog" Target="NULL"/><Relationship Id="rId52" Type="http://schemas.openxmlformats.org/officeDocument/2006/relationships/revisionLog" Target="revisionLog11111.xml"/><Relationship Id="rId4" Type="http://schemas.openxmlformats.org/officeDocument/2006/relationships/revisionLog" Target="NULL"/><Relationship Id="rId9" Type="http://schemas.openxmlformats.org/officeDocument/2006/relationships/revisionLog" Target="NULL"/><Relationship Id="rId14" Type="http://schemas.openxmlformats.org/officeDocument/2006/relationships/revisionLog" Target="NULL"/><Relationship Id="rId22" Type="http://schemas.openxmlformats.org/officeDocument/2006/relationships/revisionLog" Target="NULL"/><Relationship Id="rId27" Type="http://schemas.openxmlformats.org/officeDocument/2006/relationships/revisionLog" Target="NULL"/><Relationship Id="rId30" Type="http://schemas.openxmlformats.org/officeDocument/2006/relationships/revisionLog" Target="NULL"/><Relationship Id="rId35" Type="http://schemas.openxmlformats.org/officeDocument/2006/relationships/revisionLog" Target="NULL"/><Relationship Id="rId43" Type="http://schemas.openxmlformats.org/officeDocument/2006/relationships/revisionLog" Target="NULL"/><Relationship Id="rId48" Type="http://schemas.openxmlformats.org/officeDocument/2006/relationships/revisionLog" Target="NULL"/><Relationship Id="rId56" Type="http://schemas.openxmlformats.org/officeDocument/2006/relationships/revisionLog" Target="revisionLog12.xml"/><Relationship Id="rId8" Type="http://schemas.openxmlformats.org/officeDocument/2006/relationships/revisionLog" Target="NULL"/><Relationship Id="rId51" Type="http://schemas.openxmlformats.org/officeDocument/2006/relationships/revisionLog" Target="revisionLog111111.xml"/><Relationship Id="rId3"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guid="{EC421D27-8AE5-408F-8270-A30D0ED25434}" diskRevisions="1" revisionId="1234" version="3">
  <header guid="{C0F55057-0447-49EE-AB8B-D8FC70FACCE6}" dateTime="2009-10-14T15:12:02" maxSheetId="12" userName="Schrader,Bill" r:id="rId1">
    <sheetIdMap count="11">
      <sheetId val="1"/>
      <sheetId val="2"/>
      <sheetId val="3"/>
      <sheetId val="4"/>
      <sheetId val="5"/>
      <sheetId val="6"/>
      <sheetId val="7"/>
      <sheetId val="8"/>
      <sheetId val="9"/>
      <sheetId val="10"/>
      <sheetId val="11"/>
    </sheetIdMap>
  </header>
  <header guid="{49700A85-F1C3-4AA6-AF5C-6D2B6C5BC18D}" dateTime="2009-10-14T15:15:46" maxSheetId="12" userName="Schrader,Bill" r:id="rId2" minRId="1" maxRId="11">
    <sheetIdMap count="11">
      <sheetId val="1"/>
      <sheetId val="2"/>
      <sheetId val="3"/>
      <sheetId val="4"/>
      <sheetId val="5"/>
      <sheetId val="6"/>
      <sheetId val="7"/>
      <sheetId val="8"/>
      <sheetId val="9"/>
      <sheetId val="10"/>
      <sheetId val="11"/>
    </sheetIdMap>
  </header>
  <header guid="{A4F2B8BE-5583-41F8-B8C5-8C0FC7A8AF08}" dateTime="2009-10-14T15:18:11" maxSheetId="12" userName="Schrader,Bill" r:id="rId3" minRId="30" maxRId="31">
    <sheetIdMap count="11">
      <sheetId val="1"/>
      <sheetId val="2"/>
      <sheetId val="3"/>
      <sheetId val="4"/>
      <sheetId val="5"/>
      <sheetId val="6"/>
      <sheetId val="7"/>
      <sheetId val="8"/>
      <sheetId val="9"/>
      <sheetId val="10"/>
      <sheetId val="11"/>
    </sheetIdMap>
  </header>
  <header guid="{95B8E742-4F13-4ED2-A2E0-209F37F8D963}" dateTime="2009-10-14T15:47:54" maxSheetId="12" userName="Schrader,Bill" r:id="rId4" minRId="50" maxRId="57">
    <sheetIdMap count="11">
      <sheetId val="1"/>
      <sheetId val="2"/>
      <sheetId val="3"/>
      <sheetId val="4"/>
      <sheetId val="5"/>
      <sheetId val="6"/>
      <sheetId val="7"/>
      <sheetId val="8"/>
      <sheetId val="9"/>
      <sheetId val="10"/>
      <sheetId val="11"/>
    </sheetIdMap>
  </header>
  <header guid="{3A1C90C8-B198-4DE2-A3A5-AC998409BD85}" dateTime="2009-10-14T16:10:51" maxSheetId="12" userName="Schrader,Bill" r:id="rId5" minRId="77" maxRId="79">
    <sheetIdMap count="11">
      <sheetId val="1"/>
      <sheetId val="2"/>
      <sheetId val="3"/>
      <sheetId val="4"/>
      <sheetId val="5"/>
      <sheetId val="6"/>
      <sheetId val="7"/>
      <sheetId val="8"/>
      <sheetId val="9"/>
      <sheetId val="10"/>
      <sheetId val="11"/>
    </sheetIdMap>
  </header>
  <header guid="{2C76A670-BEA8-477D-AE19-A13CF21190CA}" dateTime="2009-10-14T16:19:19" maxSheetId="12" userName="Schrader,Bill" r:id="rId6" minRId="99" maxRId="102">
    <sheetIdMap count="11">
      <sheetId val="1"/>
      <sheetId val="2"/>
      <sheetId val="3"/>
      <sheetId val="4"/>
      <sheetId val="5"/>
      <sheetId val="6"/>
      <sheetId val="7"/>
      <sheetId val="8"/>
      <sheetId val="9"/>
      <sheetId val="10"/>
      <sheetId val="11"/>
    </sheetIdMap>
  </header>
  <header guid="{FFBD306D-E317-48A7-8E1E-2DDA8C9B17C2}" dateTime="2009-10-14T16:40:00" maxSheetId="12" userName="Schrader,Bill" r:id="rId7" minRId="122" maxRId="125">
    <sheetIdMap count="11">
      <sheetId val="1"/>
      <sheetId val="2"/>
      <sheetId val="3"/>
      <sheetId val="4"/>
      <sheetId val="5"/>
      <sheetId val="6"/>
      <sheetId val="7"/>
      <sheetId val="8"/>
      <sheetId val="9"/>
      <sheetId val="10"/>
      <sheetId val="11"/>
    </sheetIdMap>
  </header>
  <header guid="{603BDD78-7827-4113-81FE-487BAC1D138A}" dateTime="2009-10-14T16:51:23" maxSheetId="12" userName="Schrader,Bill" r:id="rId8" minRId="149" maxRId="153">
    <sheetIdMap count="11">
      <sheetId val="1"/>
      <sheetId val="2"/>
      <sheetId val="3"/>
      <sheetId val="4"/>
      <sheetId val="5"/>
      <sheetId val="6"/>
      <sheetId val="7"/>
      <sheetId val="8"/>
      <sheetId val="9"/>
      <sheetId val="10"/>
      <sheetId val="11"/>
    </sheetIdMap>
  </header>
  <header guid="{B8EB2AC4-4F52-4966-98A1-18D4CDE85E7F}" dateTime="2009-10-14T16:55:17" maxSheetId="12" userName="Schrader,Bill" r:id="rId9" minRId="173">
    <sheetIdMap count="11">
      <sheetId val="1"/>
      <sheetId val="2"/>
      <sheetId val="3"/>
      <sheetId val="4"/>
      <sheetId val="5"/>
      <sheetId val="6"/>
      <sheetId val="7"/>
      <sheetId val="8"/>
      <sheetId val="9"/>
      <sheetId val="10"/>
      <sheetId val="11"/>
    </sheetIdMap>
  </header>
  <header guid="{6C41C0BB-88CA-402E-A2A9-F99CC3803FA8}" dateTime="2009-10-14T17:05:21" maxSheetId="12" userName="Schrader,Bill" r:id="rId10" minRId="193" maxRId="195">
    <sheetIdMap count="11">
      <sheetId val="1"/>
      <sheetId val="2"/>
      <sheetId val="3"/>
      <sheetId val="4"/>
      <sheetId val="5"/>
      <sheetId val="6"/>
      <sheetId val="7"/>
      <sheetId val="8"/>
      <sheetId val="9"/>
      <sheetId val="10"/>
      <sheetId val="11"/>
    </sheetIdMap>
  </header>
  <header guid="{12CD738B-A1DE-43CC-AC3C-DD184AC055E4}" dateTime="2009-10-14T17:13:31" maxSheetId="12" userName="Schrader,Bill" r:id="rId11" minRId="215">
    <sheetIdMap count="11">
      <sheetId val="1"/>
      <sheetId val="2"/>
      <sheetId val="3"/>
      <sheetId val="4"/>
      <sheetId val="5"/>
      <sheetId val="6"/>
      <sheetId val="7"/>
      <sheetId val="8"/>
      <sheetId val="9"/>
      <sheetId val="10"/>
      <sheetId val="11"/>
    </sheetIdMap>
  </header>
  <header guid="{B76E96E9-1EC1-482F-B64B-E7CD1E210A47}" dateTime="2009-10-14T17:39:55" maxSheetId="12" userName="Schrader,Bill" r:id="rId12" minRId="235" maxRId="240">
    <sheetIdMap count="11">
      <sheetId val="1"/>
      <sheetId val="2"/>
      <sheetId val="3"/>
      <sheetId val="4"/>
      <sheetId val="5"/>
      <sheetId val="6"/>
      <sheetId val="7"/>
      <sheetId val="8"/>
      <sheetId val="9"/>
      <sheetId val="10"/>
      <sheetId val="11"/>
    </sheetIdMap>
  </header>
  <header guid="{D648C382-D3C7-4FE0-B046-4260FE3FD80D}" dateTime="2009-10-14T17:48:14" maxSheetId="12" userName="Schrader,Bill" r:id="rId13" minRId="260" maxRId="261">
    <sheetIdMap count="11">
      <sheetId val="1"/>
      <sheetId val="2"/>
      <sheetId val="3"/>
      <sheetId val="4"/>
      <sheetId val="5"/>
      <sheetId val="6"/>
      <sheetId val="7"/>
      <sheetId val="8"/>
      <sheetId val="9"/>
      <sheetId val="10"/>
      <sheetId val="11"/>
    </sheetIdMap>
  </header>
  <header guid="{D318CAA7-1769-446E-999F-CFF2827D43EC}" dateTime="2009-10-14T17:52:52" maxSheetId="12" userName="Schrader,Bill" r:id="rId14" minRId="281">
    <sheetIdMap count="11">
      <sheetId val="1"/>
      <sheetId val="2"/>
      <sheetId val="3"/>
      <sheetId val="4"/>
      <sheetId val="5"/>
      <sheetId val="6"/>
      <sheetId val="7"/>
      <sheetId val="8"/>
      <sheetId val="9"/>
      <sheetId val="10"/>
      <sheetId val="11"/>
    </sheetIdMap>
  </header>
  <header guid="{1D057380-F0B6-404C-A341-7700B6A90099}" dateTime="2009-10-14T18:13:41" maxSheetId="12" userName="Schrader,Bill" r:id="rId15" minRId="301" maxRId="305">
    <sheetIdMap count="11">
      <sheetId val="1"/>
      <sheetId val="2"/>
      <sheetId val="3"/>
      <sheetId val="4"/>
      <sheetId val="5"/>
      <sheetId val="6"/>
      <sheetId val="7"/>
      <sheetId val="8"/>
      <sheetId val="9"/>
      <sheetId val="10"/>
      <sheetId val="11"/>
    </sheetIdMap>
  </header>
  <header guid="{5EC3FFCA-09E3-4B0E-BD36-01F61342635B}" dateTime="2009-10-14T18:37:29" maxSheetId="12" userName="Schrader,Bill" r:id="rId16" minRId="325" maxRId="328">
    <sheetIdMap count="11">
      <sheetId val="1"/>
      <sheetId val="2"/>
      <sheetId val="3"/>
      <sheetId val="4"/>
      <sheetId val="5"/>
      <sheetId val="6"/>
      <sheetId val="7"/>
      <sheetId val="8"/>
      <sheetId val="9"/>
      <sheetId val="10"/>
      <sheetId val="11"/>
    </sheetIdMap>
  </header>
  <header guid="{EC50AEA9-FCBC-4F62-B5A6-BAF6EC28FCCA}" dateTime="2009-10-14T18:40:18" maxSheetId="12" userName="Schrader,Bill" r:id="rId17" minRId="348" maxRId="350">
    <sheetIdMap count="11">
      <sheetId val="1"/>
      <sheetId val="2"/>
      <sheetId val="3"/>
      <sheetId val="4"/>
      <sheetId val="5"/>
      <sheetId val="6"/>
      <sheetId val="7"/>
      <sheetId val="8"/>
      <sheetId val="9"/>
      <sheetId val="10"/>
      <sheetId val="11"/>
    </sheetIdMap>
  </header>
  <header guid="{46505355-5F29-46E4-A668-231A5371A459}" dateTime="2009-10-14T18:43:45" maxSheetId="12" userName="Schrader,Bill" r:id="rId18" minRId="370" maxRId="371">
    <sheetIdMap count="11">
      <sheetId val="1"/>
      <sheetId val="2"/>
      <sheetId val="3"/>
      <sheetId val="4"/>
      <sheetId val="5"/>
      <sheetId val="6"/>
      <sheetId val="7"/>
      <sheetId val="8"/>
      <sheetId val="9"/>
      <sheetId val="10"/>
      <sheetId val="11"/>
    </sheetIdMap>
  </header>
  <header guid="{0C8FA149-BDC1-41D7-9AE4-5E06C7BC4C48}" dateTime="2009-10-14T18:50:24" maxSheetId="12" userName="Schrader,Bill" r:id="rId19" minRId="391" maxRId="393">
    <sheetIdMap count="11">
      <sheetId val="1"/>
      <sheetId val="2"/>
      <sheetId val="3"/>
      <sheetId val="4"/>
      <sheetId val="5"/>
      <sheetId val="6"/>
      <sheetId val="7"/>
      <sheetId val="8"/>
      <sheetId val="9"/>
      <sheetId val="10"/>
      <sheetId val="11"/>
    </sheetIdMap>
  </header>
  <header guid="{FA9D651E-AD4F-47E0-B2F5-59848D6B5854}" dateTime="2009-10-14T19:05:39" maxSheetId="12" userName="Schrader,Bill" r:id="rId20" minRId="413" maxRId="418">
    <sheetIdMap count="11">
      <sheetId val="1"/>
      <sheetId val="2"/>
      <sheetId val="3"/>
      <sheetId val="4"/>
      <sheetId val="5"/>
      <sheetId val="6"/>
      <sheetId val="7"/>
      <sheetId val="8"/>
      <sheetId val="9"/>
      <sheetId val="10"/>
      <sheetId val="11"/>
    </sheetIdMap>
  </header>
  <header guid="{0E5142F5-8CC4-4E7E-89AE-CA3FF6B3972A}" dateTime="2009-10-14T19:09:36" maxSheetId="12" userName="Schrader,Bill" r:id="rId21" minRId="438" maxRId="439">
    <sheetIdMap count="11">
      <sheetId val="1"/>
      <sheetId val="2"/>
      <sheetId val="3"/>
      <sheetId val="4"/>
      <sheetId val="5"/>
      <sheetId val="6"/>
      <sheetId val="7"/>
      <sheetId val="8"/>
      <sheetId val="9"/>
      <sheetId val="10"/>
      <sheetId val="11"/>
    </sheetIdMap>
  </header>
  <header guid="{240342BD-698F-4E2F-83A4-42C5CF1B7313}" dateTime="2009-10-14T19:13:51" maxSheetId="12" userName="Schrader,Bill" r:id="rId22" minRId="459">
    <sheetIdMap count="11">
      <sheetId val="1"/>
      <sheetId val="2"/>
      <sheetId val="3"/>
      <sheetId val="4"/>
      <sheetId val="5"/>
      <sheetId val="6"/>
      <sheetId val="7"/>
      <sheetId val="8"/>
      <sheetId val="9"/>
      <sheetId val="10"/>
      <sheetId val="11"/>
    </sheetIdMap>
  </header>
  <header guid="{27BB4978-EF60-4AF2-8657-D35A53DEB04E}" dateTime="2009-10-14T19:16:56" maxSheetId="12" userName="Schrader,Bill" r:id="rId23" minRId="479" maxRId="480">
    <sheetIdMap count="11">
      <sheetId val="1"/>
      <sheetId val="2"/>
      <sheetId val="3"/>
      <sheetId val="4"/>
      <sheetId val="5"/>
      <sheetId val="6"/>
      <sheetId val="7"/>
      <sheetId val="8"/>
      <sheetId val="9"/>
      <sheetId val="10"/>
      <sheetId val="11"/>
    </sheetIdMap>
  </header>
  <header guid="{B2B72C8D-F4A4-463C-9FBC-29F4B571DF63}" dateTime="2009-10-14T19:28:16" maxSheetId="12" userName="Schrader,Bill" r:id="rId24" minRId="500" maxRId="504">
    <sheetIdMap count="11">
      <sheetId val="1"/>
      <sheetId val="2"/>
      <sheetId val="3"/>
      <sheetId val="4"/>
      <sheetId val="5"/>
      <sheetId val="6"/>
      <sheetId val="7"/>
      <sheetId val="8"/>
      <sheetId val="9"/>
      <sheetId val="10"/>
      <sheetId val="11"/>
    </sheetIdMap>
  </header>
  <header guid="{6F133E03-8325-4855-9E5E-B3142BAA994E}" dateTime="2009-10-14T19:38:41" maxSheetId="12" userName="Schrader,Bill" r:id="rId25" minRId="524">
    <sheetIdMap count="11">
      <sheetId val="1"/>
      <sheetId val="2"/>
      <sheetId val="3"/>
      <sheetId val="4"/>
      <sheetId val="5"/>
      <sheetId val="6"/>
      <sheetId val="7"/>
      <sheetId val="8"/>
      <sheetId val="9"/>
      <sheetId val="10"/>
      <sheetId val="11"/>
    </sheetIdMap>
  </header>
  <header guid="{4ED2CEF7-42A2-4FE8-A44E-F6BBA3EBFB66}" dateTime="2009-10-14T19:46:40" maxSheetId="12" userName="Schrader,Bill" r:id="rId26" minRId="544" maxRId="547">
    <sheetIdMap count="11">
      <sheetId val="1"/>
      <sheetId val="2"/>
      <sheetId val="3"/>
      <sheetId val="4"/>
      <sheetId val="5"/>
      <sheetId val="6"/>
      <sheetId val="7"/>
      <sheetId val="8"/>
      <sheetId val="9"/>
      <sheetId val="10"/>
      <sheetId val="11"/>
    </sheetIdMap>
  </header>
  <header guid="{7BC7C384-3B65-48E4-9277-DDC133E7137F}" dateTime="2009-10-15T14:14:45" maxSheetId="12" userName="Schrader,Bill" r:id="rId27" minRId="567">
    <sheetIdMap count="11">
      <sheetId val="1"/>
      <sheetId val="2"/>
      <sheetId val="3"/>
      <sheetId val="4"/>
      <sheetId val="5"/>
      <sheetId val="6"/>
      <sheetId val="7"/>
      <sheetId val="8"/>
      <sheetId val="9"/>
      <sheetId val="10"/>
      <sheetId val="11"/>
    </sheetIdMap>
  </header>
  <header guid="{7019C5AC-E6E7-489B-82F0-F545E346889C}" dateTime="2009-10-15T14:15:39" maxSheetId="12" userName="Schrader,Bill" r:id="rId28" minRId="587">
    <sheetIdMap count="11">
      <sheetId val="1"/>
      <sheetId val="2"/>
      <sheetId val="3"/>
      <sheetId val="4"/>
      <sheetId val="5"/>
      <sheetId val="6"/>
      <sheetId val="7"/>
      <sheetId val="8"/>
      <sheetId val="9"/>
      <sheetId val="10"/>
      <sheetId val="11"/>
    </sheetIdMap>
  </header>
  <header guid="{C129EF5B-C1EF-47D2-8214-DD63D4507DE4}" dateTime="2009-10-15T14:24:50" maxSheetId="12" userName="Schrader,Bill" r:id="rId29">
    <sheetIdMap count="11">
      <sheetId val="1"/>
      <sheetId val="2"/>
      <sheetId val="3"/>
      <sheetId val="4"/>
      <sheetId val="5"/>
      <sheetId val="6"/>
      <sheetId val="7"/>
      <sheetId val="8"/>
      <sheetId val="9"/>
      <sheetId val="10"/>
      <sheetId val="11"/>
    </sheetIdMap>
  </header>
  <header guid="{96EED0EE-9000-49D9-8AFF-D6D588AF3FCE}" dateTime="2009-10-15T14:37:50" maxSheetId="12" userName="Schrader,Bill" r:id="rId30" minRId="626" maxRId="632">
    <sheetIdMap count="11">
      <sheetId val="1"/>
      <sheetId val="2"/>
      <sheetId val="3"/>
      <sheetId val="4"/>
      <sheetId val="5"/>
      <sheetId val="6"/>
      <sheetId val="7"/>
      <sheetId val="8"/>
      <sheetId val="9"/>
      <sheetId val="10"/>
      <sheetId val="11"/>
    </sheetIdMap>
  </header>
  <header guid="{C6D96CD6-2AD9-4E80-9F7E-EF9D4C75D646}" dateTime="2009-10-15T14:49:15" maxSheetId="12" userName="Schrader,Bill" r:id="rId31" minRId="652" maxRId="660">
    <sheetIdMap count="11">
      <sheetId val="1"/>
      <sheetId val="2"/>
      <sheetId val="3"/>
      <sheetId val="4"/>
      <sheetId val="5"/>
      <sheetId val="6"/>
      <sheetId val="7"/>
      <sheetId val="8"/>
      <sheetId val="9"/>
      <sheetId val="10"/>
      <sheetId val="11"/>
    </sheetIdMap>
  </header>
  <header guid="{20E535B8-EE2E-405E-A6E1-E4F277BA2F25}" dateTime="2009-10-15T15:06:27" maxSheetId="12" userName="Schrader,Bill" r:id="rId32" minRId="680" maxRId="685">
    <sheetIdMap count="11">
      <sheetId val="1"/>
      <sheetId val="2"/>
      <sheetId val="3"/>
      <sheetId val="4"/>
      <sheetId val="5"/>
      <sheetId val="6"/>
      <sheetId val="7"/>
      <sheetId val="8"/>
      <sheetId val="9"/>
      <sheetId val="10"/>
      <sheetId val="11"/>
    </sheetIdMap>
  </header>
  <header guid="{C7FB8AED-12D6-4EE4-BBBE-E063A365DEB6}" dateTime="2009-10-15T15:13:04" maxSheetId="12" userName="Schrader,Bill" r:id="rId33" minRId="705" maxRId="707">
    <sheetIdMap count="11">
      <sheetId val="1"/>
      <sheetId val="2"/>
      <sheetId val="3"/>
      <sheetId val="4"/>
      <sheetId val="5"/>
      <sheetId val="6"/>
      <sheetId val="7"/>
      <sheetId val="8"/>
      <sheetId val="9"/>
      <sheetId val="10"/>
      <sheetId val="11"/>
    </sheetIdMap>
  </header>
  <header guid="{A7648534-4CA0-4F9D-86B2-A918ABC2A3A4}" dateTime="2009-10-15T15:13:39" maxSheetId="12" userName="Schrader,Bill" r:id="rId34">
    <sheetIdMap count="11">
      <sheetId val="1"/>
      <sheetId val="2"/>
      <sheetId val="3"/>
      <sheetId val="4"/>
      <sheetId val="5"/>
      <sheetId val="6"/>
      <sheetId val="7"/>
      <sheetId val="8"/>
      <sheetId val="9"/>
      <sheetId val="10"/>
      <sheetId val="11"/>
    </sheetIdMap>
  </header>
  <header guid="{0D7155E6-A684-4516-B50A-2DCB91BF6E00}" dateTime="2009-10-15T15:22:55" maxSheetId="12" userName="Schrader,Bill" r:id="rId35" minRId="746" maxRId="747">
    <sheetIdMap count="11">
      <sheetId val="1"/>
      <sheetId val="2"/>
      <sheetId val="3"/>
      <sheetId val="4"/>
      <sheetId val="5"/>
      <sheetId val="6"/>
      <sheetId val="7"/>
      <sheetId val="8"/>
      <sheetId val="9"/>
      <sheetId val="10"/>
      <sheetId val="11"/>
    </sheetIdMap>
  </header>
  <header guid="{B0CB1F91-A869-4370-B5B5-C43183CC8F26}" dateTime="2009-10-15T15:25:23" maxSheetId="12" userName="Schrader,Bill" r:id="rId36" minRId="767">
    <sheetIdMap count="11">
      <sheetId val="1"/>
      <sheetId val="2"/>
      <sheetId val="3"/>
      <sheetId val="4"/>
      <sheetId val="5"/>
      <sheetId val="6"/>
      <sheetId val="7"/>
      <sheetId val="8"/>
      <sheetId val="9"/>
      <sheetId val="10"/>
      <sheetId val="11"/>
    </sheetIdMap>
  </header>
  <header guid="{B3EDC6D6-9189-435B-96C6-37727903ADF5}" dateTime="2009-10-15T15:33:27" maxSheetId="12" userName="Schrader,Bill" r:id="rId37" minRId="787" maxRId="791">
    <sheetIdMap count="11">
      <sheetId val="1"/>
      <sheetId val="2"/>
      <sheetId val="3"/>
      <sheetId val="4"/>
      <sheetId val="5"/>
      <sheetId val="6"/>
      <sheetId val="7"/>
      <sheetId val="8"/>
      <sheetId val="9"/>
      <sheetId val="10"/>
      <sheetId val="11"/>
    </sheetIdMap>
  </header>
  <header guid="{6D89C73F-95B6-4502-84A6-6C7409956F4B}" dateTime="2009-10-15T15:36:30" maxSheetId="12" userName="Schrader,Bill" r:id="rId38" minRId="811">
    <sheetIdMap count="11">
      <sheetId val="1"/>
      <sheetId val="2"/>
      <sheetId val="3"/>
      <sheetId val="4"/>
      <sheetId val="5"/>
      <sheetId val="6"/>
      <sheetId val="7"/>
      <sheetId val="8"/>
      <sheetId val="9"/>
      <sheetId val="10"/>
      <sheetId val="11"/>
    </sheetIdMap>
  </header>
  <header guid="{5748B793-C88C-424B-A794-C0080ACE8681}" dateTime="2009-10-15T16:00:03" maxSheetId="12" userName="Schrader,Bill" r:id="rId39" minRId="831" maxRId="835">
    <sheetIdMap count="11">
      <sheetId val="1"/>
      <sheetId val="2"/>
      <sheetId val="3"/>
      <sheetId val="4"/>
      <sheetId val="5"/>
      <sheetId val="6"/>
      <sheetId val="7"/>
      <sheetId val="8"/>
      <sheetId val="9"/>
      <sheetId val="10"/>
      <sheetId val="11"/>
    </sheetIdMap>
  </header>
  <header guid="{1DDF9BC2-3C91-400F-91A2-AC698FA37E88}" dateTime="2009-10-15T16:10:17" maxSheetId="12" userName="Schrader,Bill" r:id="rId40" minRId="855" maxRId="858">
    <sheetIdMap count="11">
      <sheetId val="1"/>
      <sheetId val="2"/>
      <sheetId val="3"/>
      <sheetId val="4"/>
      <sheetId val="5"/>
      <sheetId val="6"/>
      <sheetId val="7"/>
      <sheetId val="8"/>
      <sheetId val="9"/>
      <sheetId val="10"/>
      <sheetId val="11"/>
    </sheetIdMap>
  </header>
  <header guid="{024BBD03-1383-4479-813F-8B110329825C}" dateTime="2009-10-15T16:22:48" maxSheetId="12" userName="Schrader,Bill" r:id="rId41" minRId="878" maxRId="882">
    <sheetIdMap count="11">
      <sheetId val="1"/>
      <sheetId val="2"/>
      <sheetId val="3"/>
      <sheetId val="4"/>
      <sheetId val="5"/>
      <sheetId val="6"/>
      <sheetId val="7"/>
      <sheetId val="8"/>
      <sheetId val="9"/>
      <sheetId val="10"/>
      <sheetId val="11"/>
    </sheetIdMap>
  </header>
  <header guid="{64C1EEEB-BFAD-479E-ABD6-24CC8581AED2}" dateTime="2009-10-15T16:25:51" maxSheetId="12" userName="Schrader,Bill" r:id="rId42" minRId="902">
    <sheetIdMap count="11">
      <sheetId val="1"/>
      <sheetId val="2"/>
      <sheetId val="3"/>
      <sheetId val="4"/>
      <sheetId val="5"/>
      <sheetId val="6"/>
      <sheetId val="7"/>
      <sheetId val="8"/>
      <sheetId val="9"/>
      <sheetId val="10"/>
      <sheetId val="11"/>
    </sheetIdMap>
  </header>
  <header guid="{076C836B-678E-4A8C-9DB0-8014536A60CA}" dateTime="2009-10-15T16:27:06" maxSheetId="12" userName="Schrader,Bill" r:id="rId43" minRId="922">
    <sheetIdMap count="11">
      <sheetId val="1"/>
      <sheetId val="2"/>
      <sheetId val="3"/>
      <sheetId val="4"/>
      <sheetId val="5"/>
      <sheetId val="6"/>
      <sheetId val="7"/>
      <sheetId val="8"/>
      <sheetId val="9"/>
      <sheetId val="10"/>
      <sheetId val="11"/>
    </sheetIdMap>
  </header>
  <header guid="{AF13A163-E791-4DF7-B301-AB0E87F11F3D}" dateTime="2009-10-15T16:29:45" maxSheetId="12" userName="Schrader,Bill" r:id="rId44" minRId="942">
    <sheetIdMap count="11">
      <sheetId val="1"/>
      <sheetId val="2"/>
      <sheetId val="3"/>
      <sheetId val="4"/>
      <sheetId val="5"/>
      <sheetId val="6"/>
      <sheetId val="7"/>
      <sheetId val="8"/>
      <sheetId val="9"/>
      <sheetId val="10"/>
      <sheetId val="11"/>
    </sheetIdMap>
  </header>
  <header guid="{F6DF2781-8026-4D3B-B726-22D394850347}" dateTime="2009-10-15T16:32:28" maxSheetId="12" userName="Schrader,Bill" r:id="rId45" minRId="962" maxRId="963">
    <sheetIdMap count="11">
      <sheetId val="1"/>
      <sheetId val="2"/>
      <sheetId val="3"/>
      <sheetId val="4"/>
      <sheetId val="5"/>
      <sheetId val="6"/>
      <sheetId val="7"/>
      <sheetId val="8"/>
      <sheetId val="9"/>
      <sheetId val="10"/>
      <sheetId val="11"/>
    </sheetIdMap>
  </header>
  <header guid="{F23E35B9-1383-44CE-B31D-66C9F7A2B7F2}" dateTime="2009-10-15T16:41:39" maxSheetId="12" userName="Schrader,Bill" r:id="rId46" minRId="983" maxRId="987">
    <sheetIdMap count="11">
      <sheetId val="1"/>
      <sheetId val="2"/>
      <sheetId val="3"/>
      <sheetId val="4"/>
      <sheetId val="5"/>
      <sheetId val="6"/>
      <sheetId val="7"/>
      <sheetId val="8"/>
      <sheetId val="9"/>
      <sheetId val="10"/>
      <sheetId val="11"/>
    </sheetIdMap>
  </header>
  <header guid="{CA93AFBF-F02F-4160-8353-EA5370CFF40A}" dateTime="2009-10-15T17:00:10" maxSheetId="12" userName="Schrader,Bill" r:id="rId47" minRId="1007">
    <sheetIdMap count="11">
      <sheetId val="1"/>
      <sheetId val="2"/>
      <sheetId val="3"/>
      <sheetId val="4"/>
      <sheetId val="5"/>
      <sheetId val="6"/>
      <sheetId val="7"/>
      <sheetId val="8"/>
      <sheetId val="9"/>
      <sheetId val="10"/>
      <sheetId val="11"/>
    </sheetIdMap>
  </header>
  <header guid="{393CBD51-6278-4F6E-B5BB-61C8B386B0E5}" dateTime="2009-10-15T17:29:56" maxSheetId="12" userName="Schrader,Bill" r:id="rId48" minRId="1027" maxRId="1034">
    <sheetIdMap count="11">
      <sheetId val="1"/>
      <sheetId val="2"/>
      <sheetId val="3"/>
      <sheetId val="4"/>
      <sheetId val="5"/>
      <sheetId val="6"/>
      <sheetId val="7"/>
      <sheetId val="8"/>
      <sheetId val="9"/>
      <sheetId val="10"/>
      <sheetId val="11"/>
    </sheetIdMap>
  </header>
  <header guid="{362B36AB-BDFA-42CD-8393-D08817FC9C08}" dateTime="2009-10-15T18:14:06" maxSheetId="12" userName="Schrader,Bill" r:id="rId49">
    <sheetIdMap count="11">
      <sheetId val="1"/>
      <sheetId val="2"/>
      <sheetId val="3"/>
      <sheetId val="4"/>
      <sheetId val="5"/>
      <sheetId val="6"/>
      <sheetId val="7"/>
      <sheetId val="8"/>
      <sheetId val="9"/>
      <sheetId val="10"/>
      <sheetId val="11"/>
    </sheetIdMap>
  </header>
  <header guid="{951AC33F-F496-4DAE-8D82-2BE6BE187555}" dateTime="2009-10-16T10:07:06" maxSheetId="12" userName="bschrader" r:id="rId50" minRId="1073" maxRId="1075">
    <sheetIdMap count="11">
      <sheetId val="1"/>
      <sheetId val="2"/>
      <sheetId val="3"/>
      <sheetId val="4"/>
      <sheetId val="5"/>
      <sheetId val="6"/>
      <sheetId val="7"/>
      <sheetId val="8"/>
      <sheetId val="9"/>
      <sheetId val="10"/>
      <sheetId val="11"/>
    </sheetIdMap>
  </header>
  <header guid="{CBFDD8C9-797B-4FAE-A4A4-A2CF071D5613}" dateTime="2009-10-19T08:55:45" maxSheetId="12" userName="ab" r:id="rId51">
    <sheetIdMap count="11">
      <sheetId val="1"/>
      <sheetId val="2"/>
      <sheetId val="3"/>
      <sheetId val="4"/>
      <sheetId val="5"/>
      <sheetId val="6"/>
      <sheetId val="7"/>
      <sheetId val="8"/>
      <sheetId val="9"/>
      <sheetId val="10"/>
      <sheetId val="11"/>
    </sheetIdMap>
  </header>
  <header guid="{3CA48854-D49B-455E-B650-010908C4D2F2}" dateTime="2009-10-19T12:52:02" maxSheetId="12" userName="Anonomous" r:id="rId52" minRId="1114">
    <sheetIdMap count="11">
      <sheetId val="1"/>
      <sheetId val="2"/>
      <sheetId val="3"/>
      <sheetId val="4"/>
      <sheetId val="5"/>
      <sheetId val="6"/>
      <sheetId val="7"/>
      <sheetId val="8"/>
      <sheetId val="9"/>
      <sheetId val="10"/>
      <sheetId val="11"/>
    </sheetIdMap>
  </header>
  <header guid="{E6DF96D0-401D-46BF-9AAB-201F1576526B}" dateTime="2009-10-20T12:41:16" maxSheetId="12" userName="Anonomous" r:id="rId53" minRId="1134" maxRId="1139">
    <sheetIdMap count="11">
      <sheetId val="1"/>
      <sheetId val="2"/>
      <sheetId val="3"/>
      <sheetId val="4"/>
      <sheetId val="5"/>
      <sheetId val="6"/>
      <sheetId val="7"/>
      <sheetId val="8"/>
      <sheetId val="9"/>
      <sheetId val="10"/>
      <sheetId val="11"/>
    </sheetIdMap>
  </header>
  <header guid="{3CB733EA-E034-44D8-BBF5-1CE444483D0C}" dateTime="2009-10-20T12:45:48" maxSheetId="12" userName="Anonomous" r:id="rId54">
    <sheetIdMap count="11">
      <sheetId val="1"/>
      <sheetId val="2"/>
      <sheetId val="3"/>
      <sheetId val="4"/>
      <sheetId val="5"/>
      <sheetId val="6"/>
      <sheetId val="7"/>
      <sheetId val="8"/>
      <sheetId val="9"/>
      <sheetId val="10"/>
      <sheetId val="11"/>
    </sheetIdMap>
  </header>
  <header guid="{78B7E22F-3302-4FEB-BBF4-645F774894EC}" dateTime="2009-10-20T12:56:58" maxSheetId="12" userName="Anonomous" r:id="rId55">
    <sheetIdMap count="11">
      <sheetId val="1"/>
      <sheetId val="2"/>
      <sheetId val="3"/>
      <sheetId val="4"/>
      <sheetId val="5"/>
      <sheetId val="6"/>
      <sheetId val="7"/>
      <sheetId val="8"/>
      <sheetId val="9"/>
      <sheetId val="10"/>
      <sheetId val="11"/>
    </sheetIdMap>
  </header>
  <header guid="{D2B02BFC-DD55-44E2-8572-B43CD35577FC}" dateTime="2009-10-21T11:04:26" maxSheetId="12" userName="Anonomous" r:id="rId56">
    <sheetIdMap count="11">
      <sheetId val="1"/>
      <sheetId val="2"/>
      <sheetId val="3"/>
      <sheetId val="4"/>
      <sheetId val="5"/>
      <sheetId val="6"/>
      <sheetId val="7"/>
      <sheetId val="8"/>
      <sheetId val="9"/>
      <sheetId val="10"/>
      <sheetId val="11"/>
    </sheetIdMap>
  </header>
  <header guid="{EC421D27-8AE5-408F-8270-A30D0ED25434}" dateTime="2009-10-21T10:22:02" maxSheetId="12" userName=" " r:id="rId57">
    <sheetIdMap count="11">
      <sheetId val="1"/>
      <sheetId val="2"/>
      <sheetId val="3"/>
      <sheetId val="4"/>
      <sheetId val="5"/>
      <sheetId val="6"/>
      <sheetId val="7"/>
      <sheetId val="8"/>
      <sheetId val="9"/>
      <sheetId val="10"/>
      <sheetId val="11"/>
    </sheetIdMap>
  </header>
</headers>
</file>

<file path=xl/revisions/revisionLog1.xml><?xml version="1.0" encoding="utf-8"?>
<revisions xmlns="http://schemas.openxmlformats.org/spreadsheetml/2006/main" xmlns:r="http://schemas.openxmlformats.org/officeDocument/2006/relationships">
  <rdn rId="0" localSheetId="1" customView="1" name="Z_72D4720F_1968_49D1_A0C7_4926B7F6C999_.wvu.PrintArea" hidden="1" oldHidden="1">
    <formula>'Snake River'!$C$3:$V$144</formula>
  </rdn>
  <rdn rId="0" localSheetId="1" customView="1" name="Z_72D4720F_1968_49D1_A0C7_4926B7F6C999_.wvu.PrintTitles" hidden="1" oldHidden="1">
    <formula>'Snake River'!$5:$5</formula>
  </rdn>
  <rdn rId="0" localSheetId="1" customView="1" name="Z_72D4720F_1968_49D1_A0C7_4926B7F6C999_.wvu.Rows" hidden="1" oldHidden="1">
    <formula>'Snake River'!$129:$129</formula>
  </rdn>
  <rdn rId="0" localSheetId="1" customView="1" name="Z_72D4720F_1968_49D1_A0C7_4926B7F6C999_.wvu.FilterData" hidden="1" oldHidden="1">
    <formula>'Snake River'!$A$5:$V$160</formula>
  </rdn>
  <rdn rId="0" localSheetId="2" customView="1" name="Z_72D4720F_1968_49D1_A0C7_4926B7F6C999_.wvu.PrintArea" hidden="1" oldHidden="1">
    <formula>'Upper Columbia'!$D$3:$P$74</formula>
  </rdn>
  <rdn rId="0" localSheetId="2" customView="1" name="Z_72D4720F_1968_49D1_A0C7_4926B7F6C999_.wvu.PrintTitles" hidden="1" oldHidden="1">
    <formula>'Upper Columbia'!$4:$4</formula>
  </rdn>
  <rdn rId="0" localSheetId="3" customView="1" name="Z_72D4720F_1968_49D1_A0C7_4926B7F6C999_.wvu.PrintArea" hidden="1" oldHidden="1">
    <formula>'Mid Columbia'!$C$3:$O$47</formula>
  </rdn>
  <rdn rId="0" localSheetId="3" customView="1" name="Z_72D4720F_1968_49D1_A0C7_4926B7F6C999_.wvu.PrintTitles" hidden="1" oldHidden="1">
    <formula>'Mid Columbia'!$3:$3</formula>
  </rdn>
  <rdn rId="0" localSheetId="4" customView="1" name="Z_72D4720F_1968_49D1_A0C7_4926B7F6C999_.wvu.PrintArea" hidden="1" oldHidden="1">
    <formula>'Umatilla-WW'!$C$3:$R$57</formula>
  </rdn>
  <rdn rId="0" localSheetId="4" customView="1" name="Z_72D4720F_1968_49D1_A0C7_4926B7F6C999_.wvu.PrintTitles" hidden="1" oldHidden="1">
    <formula>'Umatilla-WW'!$3:$3</formula>
  </rdn>
  <rdn rId="0" localSheetId="5" customView="1" name="Z_72D4720F_1968_49D1_A0C7_4926B7F6C999_.wvu.PrintArea" hidden="1" oldHidden="1">
    <formula>Yakima!$C$3:$R$51</formula>
  </rdn>
  <rdn rId="0" localSheetId="5" customView="1" name="Z_72D4720F_1968_49D1_A0C7_4926B7F6C999_.wvu.PrintTitles" hidden="1" oldHidden="1">
    <formula>Yakima!$3:$3</formula>
  </rdn>
  <rdn rId="0" localSheetId="6" customView="1" name="Z_72D4720F_1968_49D1_A0C7_4926B7F6C999_.wvu.PrintArea" hidden="1" oldHidden="1">
    <formula>'East Slope'!$C$4:$R$53</formula>
  </rdn>
  <rdn rId="0" localSheetId="6" customView="1" name="Z_72D4720F_1968_49D1_A0C7_4926B7F6C999_.wvu.PrintTitles" hidden="1" oldHidden="1">
    <formula>'East Slope'!$4:$4</formula>
  </rdn>
  <rdn rId="0" localSheetId="7" customView="1" name="Z_72D4720F_1968_49D1_A0C7_4926B7F6C999_.wvu.PrintArea" hidden="1" oldHidden="1">
    <formula>'Lower Columbia'!$C$3:$O$53</formula>
  </rdn>
  <rdn rId="0" localSheetId="7" customView="1" name="Z_72D4720F_1968_49D1_A0C7_4926B7F6C999_.wvu.PrintTitles" hidden="1" oldHidden="1">
    <formula>'Lower Columbia'!$3:$3</formula>
  </rdn>
  <rdn rId="0" localSheetId="8" customView="1" name="Z_72D4720F_1968_49D1_A0C7_4926B7F6C999_.wvu.PrintArea" hidden="1" oldHidden="1">
    <formula>Mainstem!$C$3:$O$53</formula>
  </rdn>
  <rdn rId="0" localSheetId="8" customView="1" name="Z_72D4720F_1968_49D1_A0C7_4926B7F6C999_.wvu.PrintTitles" hidden="1" oldHidden="1">
    <formula>Mainstem!$3:$3</formula>
  </rdn>
  <rdn rId="0" localSheetId="10" customView="1" name="Z_72D4720F_1968_49D1_A0C7_4926B7F6C999_.wvu.PrintArea" hidden="1" oldHidden="1">
    <formula>'Summary Sheet'!$D$3:$R$66</formula>
  </rdn>
  <rcv guid="{72D4720F-1968-49D1-A0C7-4926B7F6C999}" action="add"/>
</revisions>
</file>

<file path=xl/revisions/revisionLog11.xml><?xml version="1.0" encoding="utf-8"?>
<revisions xmlns="http://schemas.openxmlformats.org/spreadsheetml/2006/main" xmlns:r="http://schemas.openxmlformats.org/officeDocument/2006/relationships">
  <rcv guid="{90CA0192-1FB3-44C1-BA83-055E5DF13F31}" action="delete"/>
  <rdn rId="0" localSheetId="1" customView="1" name="Z_90CA0192_1FB3_44C1_BA83_055E5DF13F31_.wvu.PrintArea" hidden="1" oldHidden="1">
    <formula>'Snake River'!$C$3:$V$144</formula>
    <oldFormula>'Snake River'!$C$3:$V$144</oldFormula>
  </rdn>
  <rdn rId="0" localSheetId="1" customView="1" name="Z_90CA0192_1FB3_44C1_BA83_055E5DF13F31_.wvu.PrintTitles" hidden="1" oldHidden="1">
    <formula>'Snake River'!$5:$5</formula>
    <oldFormula>'Snake River'!$5:$5</oldFormula>
  </rdn>
  <rdn rId="0" localSheetId="1" customView="1" name="Z_90CA0192_1FB3_44C1_BA83_055E5DF13F31_.wvu.Rows" hidden="1" oldHidden="1">
    <formula>'Snake River'!$129:$129</formula>
    <oldFormula>'Snake River'!$129:$129</oldFormula>
  </rdn>
  <rdn rId="0" localSheetId="1" customView="1" name="Z_90CA0192_1FB3_44C1_BA83_055E5DF13F31_.wvu.FilterData" hidden="1" oldHidden="1">
    <formula>'Snake River'!$A$5:$V$160</formula>
    <oldFormula>'Snake River'!$A$5:$V$160</oldFormula>
  </rdn>
  <rdn rId="0" localSheetId="2" customView="1" name="Z_90CA0192_1FB3_44C1_BA83_055E5DF13F31_.wvu.PrintArea" hidden="1" oldHidden="1">
    <formula>'Upper Columbia'!$D$3:$P$74</formula>
    <oldFormula>'Upper Columbia'!$D$3:$P$74</oldFormula>
  </rdn>
  <rdn rId="0" localSheetId="2" customView="1" name="Z_90CA0192_1FB3_44C1_BA83_055E5DF13F31_.wvu.PrintTitles" hidden="1" oldHidden="1">
    <formula>'Upper Columbia'!$4:$4</formula>
    <oldFormula>'Upper Columbia'!$4:$4</oldFormula>
  </rdn>
  <rdn rId="0" localSheetId="3" customView="1" name="Z_90CA0192_1FB3_44C1_BA83_055E5DF13F31_.wvu.PrintArea" hidden="1" oldHidden="1">
    <formula>'Mid Columbia'!$C$3:$O$47</formula>
    <oldFormula>'Mid Columbia'!$C$3:$O$47</oldFormula>
  </rdn>
  <rdn rId="0" localSheetId="3" customView="1" name="Z_90CA0192_1FB3_44C1_BA83_055E5DF13F31_.wvu.PrintTitles" hidden="1" oldHidden="1">
    <formula>'Mid Columbia'!$3:$3</formula>
    <oldFormula>'Mid Columbia'!$3:$3</oldFormula>
  </rdn>
  <rdn rId="0" localSheetId="4" customView="1" name="Z_90CA0192_1FB3_44C1_BA83_055E5DF13F31_.wvu.PrintArea" hidden="1" oldHidden="1">
    <formula>'Umatilla-WW'!$C$3:$R$57</formula>
    <oldFormula>'Umatilla-WW'!$C$3:$R$57</oldFormula>
  </rdn>
  <rdn rId="0" localSheetId="4" customView="1" name="Z_90CA0192_1FB3_44C1_BA83_055E5DF13F31_.wvu.PrintTitles" hidden="1" oldHidden="1">
    <formula>'Umatilla-WW'!$3:$3</formula>
    <oldFormula>'Umatilla-WW'!$3:$3</oldFormula>
  </rdn>
  <rdn rId="0" localSheetId="5" customView="1" name="Z_90CA0192_1FB3_44C1_BA83_055E5DF13F31_.wvu.PrintArea" hidden="1" oldHidden="1">
    <formula>Yakima!$C$3:$R$51</formula>
    <oldFormula>Yakima!$C$3:$R$51</oldFormula>
  </rdn>
  <rdn rId="0" localSheetId="5" customView="1" name="Z_90CA0192_1FB3_44C1_BA83_055E5DF13F31_.wvu.PrintTitles" hidden="1" oldHidden="1">
    <formula>Yakima!$3:$3</formula>
    <oldFormula>Yakima!$3:$3</oldFormula>
  </rdn>
  <rdn rId="0" localSheetId="6" customView="1" name="Z_90CA0192_1FB3_44C1_BA83_055E5DF13F31_.wvu.PrintArea" hidden="1" oldHidden="1">
    <formula>'East Slope'!$C$4:$R$53</formula>
    <oldFormula>'East Slope'!$C$4:$R$53</oldFormula>
  </rdn>
  <rdn rId="0" localSheetId="6" customView="1" name="Z_90CA0192_1FB3_44C1_BA83_055E5DF13F31_.wvu.PrintTitles" hidden="1" oldHidden="1">
    <formula>'East Slope'!$4:$4</formula>
    <oldFormula>'East Slope'!$4:$4</oldFormula>
  </rdn>
  <rdn rId="0" localSheetId="7" customView="1" name="Z_90CA0192_1FB3_44C1_BA83_055E5DF13F31_.wvu.PrintArea" hidden="1" oldHidden="1">
    <formula>'Lower Columbia'!$C$3:$O$53</formula>
    <oldFormula>'Lower Columbia'!$C$3:$O$53</oldFormula>
  </rdn>
  <rdn rId="0" localSheetId="7" customView="1" name="Z_90CA0192_1FB3_44C1_BA83_055E5DF13F31_.wvu.PrintTitles" hidden="1" oldHidden="1">
    <formula>'Lower Columbia'!$3:$3</formula>
    <oldFormula>'Lower Columbia'!$3:$3</oldFormula>
  </rdn>
  <rdn rId="0" localSheetId="8" customView="1" name="Z_90CA0192_1FB3_44C1_BA83_055E5DF13F31_.wvu.PrintArea" hidden="1" oldHidden="1">
    <formula>Mainstem!$C$3:$O$53</formula>
    <oldFormula>Mainstem!$C$3:$O$53</oldFormula>
  </rdn>
  <rdn rId="0" localSheetId="8" customView="1" name="Z_90CA0192_1FB3_44C1_BA83_055E5DF13F31_.wvu.PrintTitles" hidden="1" oldHidden="1">
    <formula>Mainstem!$3:$3</formula>
    <oldFormula>Mainstem!$3:$3</oldFormula>
  </rdn>
  <rdn rId="0" localSheetId="10" customView="1" name="Z_90CA0192_1FB3_44C1_BA83_055E5DF13F31_.wvu.PrintArea" hidden="1" oldHidden="1">
    <formula>'Summary Sheet'!$D$3:$R$66</formula>
    <oldFormula>'Summary Sheet'!$D$3:$R$66</oldFormula>
  </rdn>
  <rcv guid="{90CA0192-1FB3-44C1-BA83-055E5DF13F31}" action="add"/>
</revisions>
</file>

<file path=xl/revisions/revisionLog111.xml><?xml version="1.0" encoding="utf-8"?>
<revisions xmlns="http://schemas.openxmlformats.org/spreadsheetml/2006/main" xmlns:r="http://schemas.openxmlformats.org/officeDocument/2006/relationships">
  <rfmt sheetId="10" sqref="K46">
    <dxf>
      <fill>
        <patternFill patternType="solid">
          <bgColor rgb="FFFFFF00"/>
        </patternFill>
      </fill>
    </dxf>
  </rfmt>
  <rcv guid="{90CA0192-1FB3-44C1-BA83-055E5DF13F31}" action="delete"/>
  <rdn rId="0" localSheetId="1" customView="1" name="Z_90CA0192_1FB3_44C1_BA83_055E5DF13F31_.wvu.PrintArea" hidden="1" oldHidden="1">
    <formula>'Snake River'!$C$3:$V$144</formula>
    <oldFormula>'Snake River'!$C$3:$V$144</oldFormula>
  </rdn>
  <rdn rId="0" localSheetId="1" customView="1" name="Z_90CA0192_1FB3_44C1_BA83_055E5DF13F31_.wvu.PrintTitles" hidden="1" oldHidden="1">
    <formula>'Snake River'!$5:$5</formula>
    <oldFormula>'Snake River'!$5:$5</oldFormula>
  </rdn>
  <rdn rId="0" localSheetId="1" customView="1" name="Z_90CA0192_1FB3_44C1_BA83_055E5DF13F31_.wvu.Rows" hidden="1" oldHidden="1">
    <formula>'Snake River'!$129:$129</formula>
    <oldFormula>'Snake River'!$129:$129</oldFormula>
  </rdn>
  <rdn rId="0" localSheetId="1" customView="1" name="Z_90CA0192_1FB3_44C1_BA83_055E5DF13F31_.wvu.FilterData" hidden="1" oldHidden="1">
    <formula>'Snake River'!$A$5:$V$160</formula>
    <oldFormula>'Snake River'!$A$5:$V$160</oldFormula>
  </rdn>
  <rdn rId="0" localSheetId="2" customView="1" name="Z_90CA0192_1FB3_44C1_BA83_055E5DF13F31_.wvu.PrintArea" hidden="1" oldHidden="1">
    <formula>'Upper Columbia'!$D$3:$P$74</formula>
    <oldFormula>'Upper Columbia'!$D$3:$P$74</oldFormula>
  </rdn>
  <rdn rId="0" localSheetId="2" customView="1" name="Z_90CA0192_1FB3_44C1_BA83_055E5DF13F31_.wvu.PrintTitles" hidden="1" oldHidden="1">
    <formula>'Upper Columbia'!$4:$4</formula>
    <oldFormula>'Upper Columbia'!$4:$4</oldFormula>
  </rdn>
  <rdn rId="0" localSheetId="3" customView="1" name="Z_90CA0192_1FB3_44C1_BA83_055E5DF13F31_.wvu.PrintArea" hidden="1" oldHidden="1">
    <formula>'Mid Columbia'!$C$3:$O$47</formula>
    <oldFormula>'Mid Columbia'!$C$3:$O$47</oldFormula>
  </rdn>
  <rdn rId="0" localSheetId="3" customView="1" name="Z_90CA0192_1FB3_44C1_BA83_055E5DF13F31_.wvu.PrintTitles" hidden="1" oldHidden="1">
    <formula>'Mid Columbia'!$3:$3</formula>
    <oldFormula>'Mid Columbia'!$3:$3</oldFormula>
  </rdn>
  <rdn rId="0" localSheetId="4" customView="1" name="Z_90CA0192_1FB3_44C1_BA83_055E5DF13F31_.wvu.PrintArea" hidden="1" oldHidden="1">
    <formula>'Umatilla-WW'!$C$3:$R$57</formula>
    <oldFormula>'Umatilla-WW'!$C$3:$R$57</oldFormula>
  </rdn>
  <rdn rId="0" localSheetId="4" customView="1" name="Z_90CA0192_1FB3_44C1_BA83_055E5DF13F31_.wvu.PrintTitles" hidden="1" oldHidden="1">
    <formula>'Umatilla-WW'!$3:$3</formula>
    <oldFormula>'Umatilla-WW'!$3:$3</oldFormula>
  </rdn>
  <rdn rId="0" localSheetId="5" customView="1" name="Z_90CA0192_1FB3_44C1_BA83_055E5DF13F31_.wvu.PrintArea" hidden="1" oldHidden="1">
    <formula>Yakima!$C$3:$R$51</formula>
    <oldFormula>Yakima!$C$3:$R$51</oldFormula>
  </rdn>
  <rdn rId="0" localSheetId="5" customView="1" name="Z_90CA0192_1FB3_44C1_BA83_055E5DF13F31_.wvu.PrintTitles" hidden="1" oldHidden="1">
    <formula>Yakima!$3:$3</formula>
    <oldFormula>Yakima!$3:$3</oldFormula>
  </rdn>
  <rdn rId="0" localSheetId="6" customView="1" name="Z_90CA0192_1FB3_44C1_BA83_055E5DF13F31_.wvu.PrintArea" hidden="1" oldHidden="1">
    <formula>'East Slope'!$C$4:$R$53</formula>
    <oldFormula>'East Slope'!$C$4:$R$53</oldFormula>
  </rdn>
  <rdn rId="0" localSheetId="6" customView="1" name="Z_90CA0192_1FB3_44C1_BA83_055E5DF13F31_.wvu.PrintTitles" hidden="1" oldHidden="1">
    <formula>'East Slope'!$4:$4</formula>
    <oldFormula>'East Slope'!$4:$4</oldFormula>
  </rdn>
  <rdn rId="0" localSheetId="7" customView="1" name="Z_90CA0192_1FB3_44C1_BA83_055E5DF13F31_.wvu.PrintArea" hidden="1" oldHidden="1">
    <formula>'Lower Columbia'!$C$3:$O$53</formula>
    <oldFormula>'Lower Columbia'!$C$3:$O$53</oldFormula>
  </rdn>
  <rdn rId="0" localSheetId="7" customView="1" name="Z_90CA0192_1FB3_44C1_BA83_055E5DF13F31_.wvu.PrintTitles" hidden="1" oldHidden="1">
    <formula>'Lower Columbia'!$3:$3</formula>
    <oldFormula>'Lower Columbia'!$3:$3</oldFormula>
  </rdn>
  <rdn rId="0" localSheetId="8" customView="1" name="Z_90CA0192_1FB3_44C1_BA83_055E5DF13F31_.wvu.PrintArea" hidden="1" oldHidden="1">
    <formula>Mainstem!$C$3:$O$53</formula>
    <oldFormula>Mainstem!$C$3:$O$53</oldFormula>
  </rdn>
  <rdn rId="0" localSheetId="8" customView="1" name="Z_90CA0192_1FB3_44C1_BA83_055E5DF13F31_.wvu.PrintTitles" hidden="1" oldHidden="1">
    <formula>Mainstem!$3:$3</formula>
    <oldFormula>Mainstem!$3:$3</oldFormula>
  </rdn>
  <rdn rId="0" localSheetId="10" customView="1" name="Z_90CA0192_1FB3_44C1_BA83_055E5DF13F31_.wvu.PrintArea" hidden="1" oldHidden="1">
    <formula>'Summary Sheet'!$D$3:$R$66</formula>
    <oldFormula>'Summary Sheet'!$D$3:$R$66</oldFormula>
  </rdn>
  <rcv guid="{90CA0192-1FB3-44C1-BA83-055E5DF13F31}" action="add"/>
</revisions>
</file>

<file path=xl/revisions/revisionLog1111.xml><?xml version="1.0" encoding="utf-8"?>
<revisions xmlns="http://schemas.openxmlformats.org/spreadsheetml/2006/main" xmlns:r="http://schemas.openxmlformats.org/officeDocument/2006/relationships">
  <rcc rId="1134" sId="10">
    <nc r="K38">
      <v>11.05</v>
    </nc>
  </rcc>
  <rcc rId="1135" sId="10">
    <nc r="K39">
      <v>46.33</v>
    </nc>
  </rcc>
  <rcc rId="1136" sId="10">
    <nc r="K40">
      <f>SUM(K38:K39)</f>
    </nc>
  </rcc>
  <rcc rId="1137" sId="10">
    <nc r="K44">
      <f>SUM(K40:K43)</f>
    </nc>
  </rcc>
  <rcc rId="1138" sId="10">
    <nc r="K46">
      <f>K44</f>
    </nc>
  </rcc>
  <rfmt sheetId="10" sqref="K38:K46" start="0" length="2147483647">
    <dxf>
      <font>
        <b/>
      </font>
    </dxf>
  </rfmt>
  <rfmt sheetId="10" sqref="K38:K46" start="0" length="2147483647">
    <dxf>
      <font>
        <sz val="14"/>
      </font>
    </dxf>
  </rfmt>
  <rcc rId="1139" sId="10" odxf="1" dxf="1" numFmtId="19">
    <nc r="K37">
      <v>40076</v>
    </nc>
    <odxf>
      <numFmt numFmtId="0" formatCode="General"/>
    </odxf>
    <ndxf>
      <numFmt numFmtId="19" formatCode="m/d/yyyy"/>
    </ndxf>
  </rcc>
  <rcv guid="{90CA0192-1FB3-44C1-BA83-055E5DF13F31}" action="delete"/>
  <rdn rId="0" localSheetId="1" customView="1" name="Z_90CA0192_1FB3_44C1_BA83_055E5DF13F31_.wvu.PrintArea" hidden="1" oldHidden="1">
    <formula>'Snake River'!$C$3:$V$144</formula>
    <oldFormula>'Snake River'!$C$3:$V$144</oldFormula>
  </rdn>
  <rdn rId="0" localSheetId="1" customView="1" name="Z_90CA0192_1FB3_44C1_BA83_055E5DF13F31_.wvu.PrintTitles" hidden="1" oldHidden="1">
    <formula>'Snake River'!$5:$5</formula>
    <oldFormula>'Snake River'!$5:$5</oldFormula>
  </rdn>
  <rdn rId="0" localSheetId="1" customView="1" name="Z_90CA0192_1FB3_44C1_BA83_055E5DF13F31_.wvu.Rows" hidden="1" oldHidden="1">
    <formula>'Snake River'!$129:$129</formula>
    <oldFormula>'Snake River'!$129:$129</oldFormula>
  </rdn>
  <rdn rId="0" localSheetId="1" customView="1" name="Z_90CA0192_1FB3_44C1_BA83_055E5DF13F31_.wvu.FilterData" hidden="1" oldHidden="1">
    <formula>'Snake River'!$A$5:$V$160</formula>
    <oldFormula>'Snake River'!$A$5:$V$160</oldFormula>
  </rdn>
  <rdn rId="0" localSheetId="2" customView="1" name="Z_90CA0192_1FB3_44C1_BA83_055E5DF13F31_.wvu.PrintArea" hidden="1" oldHidden="1">
    <formula>'Upper Columbia'!$D$3:$P$74</formula>
    <oldFormula>'Upper Columbia'!$D$3:$P$74</oldFormula>
  </rdn>
  <rdn rId="0" localSheetId="2" customView="1" name="Z_90CA0192_1FB3_44C1_BA83_055E5DF13F31_.wvu.PrintTitles" hidden="1" oldHidden="1">
    <formula>'Upper Columbia'!$4:$4</formula>
    <oldFormula>'Upper Columbia'!$4:$4</oldFormula>
  </rdn>
  <rdn rId="0" localSheetId="3" customView="1" name="Z_90CA0192_1FB3_44C1_BA83_055E5DF13F31_.wvu.PrintArea" hidden="1" oldHidden="1">
    <formula>'Mid Columbia'!$C$3:$O$47</formula>
    <oldFormula>'Mid Columbia'!$C$3:$O$47</oldFormula>
  </rdn>
  <rdn rId="0" localSheetId="3" customView="1" name="Z_90CA0192_1FB3_44C1_BA83_055E5DF13F31_.wvu.PrintTitles" hidden="1" oldHidden="1">
    <formula>'Mid Columbia'!$3:$3</formula>
    <oldFormula>'Mid Columbia'!$3:$3</oldFormula>
  </rdn>
  <rdn rId="0" localSheetId="4" customView="1" name="Z_90CA0192_1FB3_44C1_BA83_055E5DF13F31_.wvu.PrintArea" hidden="1" oldHidden="1">
    <formula>'Umatilla-WW'!$C$3:$R$57</formula>
    <oldFormula>'Umatilla-WW'!$C$3:$R$57</oldFormula>
  </rdn>
  <rdn rId="0" localSheetId="4" customView="1" name="Z_90CA0192_1FB3_44C1_BA83_055E5DF13F31_.wvu.PrintTitles" hidden="1" oldHidden="1">
    <formula>'Umatilla-WW'!$3:$3</formula>
    <oldFormula>'Umatilla-WW'!$3:$3</oldFormula>
  </rdn>
  <rdn rId="0" localSheetId="5" customView="1" name="Z_90CA0192_1FB3_44C1_BA83_055E5DF13F31_.wvu.PrintArea" hidden="1" oldHidden="1">
    <formula>Yakima!$C$3:$R$51</formula>
    <oldFormula>Yakima!$C$3:$R$51</oldFormula>
  </rdn>
  <rdn rId="0" localSheetId="5" customView="1" name="Z_90CA0192_1FB3_44C1_BA83_055E5DF13F31_.wvu.PrintTitles" hidden="1" oldHidden="1">
    <formula>Yakima!$3:$3</formula>
    <oldFormula>Yakima!$3:$3</oldFormula>
  </rdn>
  <rdn rId="0" localSheetId="6" customView="1" name="Z_90CA0192_1FB3_44C1_BA83_055E5DF13F31_.wvu.PrintArea" hidden="1" oldHidden="1">
    <formula>'East Slope'!$C$4:$R$53</formula>
    <oldFormula>'East Slope'!$C$4:$R$53</oldFormula>
  </rdn>
  <rdn rId="0" localSheetId="6" customView="1" name="Z_90CA0192_1FB3_44C1_BA83_055E5DF13F31_.wvu.PrintTitles" hidden="1" oldHidden="1">
    <formula>'East Slope'!$4:$4</formula>
    <oldFormula>'East Slope'!$4:$4</oldFormula>
  </rdn>
  <rdn rId="0" localSheetId="7" customView="1" name="Z_90CA0192_1FB3_44C1_BA83_055E5DF13F31_.wvu.PrintArea" hidden="1" oldHidden="1">
    <formula>'Lower Columbia'!$C$3:$O$53</formula>
    <oldFormula>'Lower Columbia'!$C$3:$O$53</oldFormula>
  </rdn>
  <rdn rId="0" localSheetId="7" customView="1" name="Z_90CA0192_1FB3_44C1_BA83_055E5DF13F31_.wvu.PrintTitles" hidden="1" oldHidden="1">
    <formula>'Lower Columbia'!$3:$3</formula>
    <oldFormula>'Lower Columbia'!$3:$3</oldFormula>
  </rdn>
  <rdn rId="0" localSheetId="8" customView="1" name="Z_90CA0192_1FB3_44C1_BA83_055E5DF13F31_.wvu.PrintArea" hidden="1" oldHidden="1">
    <formula>Mainstem!$C$3:$O$53</formula>
    <oldFormula>Mainstem!$C$3:$O$53</oldFormula>
  </rdn>
  <rdn rId="0" localSheetId="8" customView="1" name="Z_90CA0192_1FB3_44C1_BA83_055E5DF13F31_.wvu.PrintTitles" hidden="1" oldHidden="1">
    <formula>Mainstem!$3:$3</formula>
    <oldFormula>Mainstem!$3:$3</oldFormula>
  </rdn>
  <rdn rId="0" localSheetId="10" customView="1" name="Z_90CA0192_1FB3_44C1_BA83_055E5DF13F31_.wvu.PrintArea" hidden="1" oldHidden="1">
    <formula>'Summary Sheet'!$D$3:$R$66</formula>
    <oldFormula>'Summary Sheet'!$D$3:$R$66</oldFormula>
  </rdn>
  <rcv guid="{90CA0192-1FB3-44C1-BA83-055E5DF13F31}" action="add"/>
</revisions>
</file>

<file path=xl/revisions/revisionLog11111.xml><?xml version="1.0" encoding="utf-8"?>
<revisions xmlns="http://schemas.openxmlformats.org/spreadsheetml/2006/main" xmlns:r="http://schemas.openxmlformats.org/officeDocument/2006/relationships">
  <rcc rId="1114" sId="1">
    <oc r="T144">
      <f>SUM(T6:T138)</f>
    </oc>
    <nc r="T144">
      <f>SUM(T6:T138)</f>
    </nc>
  </rcc>
  <rdn rId="0" localSheetId="1" customView="1" name="Z_90CA0192_1FB3_44C1_BA83_055E5DF13F31_.wvu.PrintArea" hidden="1" oldHidden="1">
    <formula>'Snake River'!$C$3:$V$144</formula>
  </rdn>
  <rdn rId="0" localSheetId="1" customView="1" name="Z_90CA0192_1FB3_44C1_BA83_055E5DF13F31_.wvu.PrintTitles" hidden="1" oldHidden="1">
    <formula>'Snake River'!$5:$5</formula>
  </rdn>
  <rdn rId="0" localSheetId="1" customView="1" name="Z_90CA0192_1FB3_44C1_BA83_055E5DF13F31_.wvu.Rows" hidden="1" oldHidden="1">
    <formula>'Snake River'!$129:$129</formula>
  </rdn>
  <rdn rId="0" localSheetId="1" customView="1" name="Z_90CA0192_1FB3_44C1_BA83_055E5DF13F31_.wvu.FilterData" hidden="1" oldHidden="1">
    <formula>'Snake River'!$A$5:$V$160</formula>
  </rdn>
  <rdn rId="0" localSheetId="2" customView="1" name="Z_90CA0192_1FB3_44C1_BA83_055E5DF13F31_.wvu.PrintArea" hidden="1" oldHidden="1">
    <formula>'Upper Columbia'!$D$3:$P$74</formula>
  </rdn>
  <rdn rId="0" localSheetId="2" customView="1" name="Z_90CA0192_1FB3_44C1_BA83_055E5DF13F31_.wvu.PrintTitles" hidden="1" oldHidden="1">
    <formula>'Upper Columbia'!$4:$4</formula>
  </rdn>
  <rdn rId="0" localSheetId="3" customView="1" name="Z_90CA0192_1FB3_44C1_BA83_055E5DF13F31_.wvu.PrintArea" hidden="1" oldHidden="1">
    <formula>'Mid Columbia'!$C$3:$O$47</formula>
  </rdn>
  <rdn rId="0" localSheetId="3" customView="1" name="Z_90CA0192_1FB3_44C1_BA83_055E5DF13F31_.wvu.PrintTitles" hidden="1" oldHidden="1">
    <formula>'Mid Columbia'!$3:$3</formula>
  </rdn>
  <rdn rId="0" localSheetId="4" customView="1" name="Z_90CA0192_1FB3_44C1_BA83_055E5DF13F31_.wvu.PrintArea" hidden="1" oldHidden="1">
    <formula>'Umatilla-WW'!$C$3:$R$57</formula>
  </rdn>
  <rdn rId="0" localSheetId="4" customView="1" name="Z_90CA0192_1FB3_44C1_BA83_055E5DF13F31_.wvu.PrintTitles" hidden="1" oldHidden="1">
    <formula>'Umatilla-WW'!$3:$3</formula>
  </rdn>
  <rdn rId="0" localSheetId="5" customView="1" name="Z_90CA0192_1FB3_44C1_BA83_055E5DF13F31_.wvu.PrintArea" hidden="1" oldHidden="1">
    <formula>Yakima!$C$3:$R$51</formula>
  </rdn>
  <rdn rId="0" localSheetId="5" customView="1" name="Z_90CA0192_1FB3_44C1_BA83_055E5DF13F31_.wvu.PrintTitles" hidden="1" oldHidden="1">
    <formula>Yakima!$3:$3</formula>
  </rdn>
  <rdn rId="0" localSheetId="6" customView="1" name="Z_90CA0192_1FB3_44C1_BA83_055E5DF13F31_.wvu.PrintArea" hidden="1" oldHidden="1">
    <formula>'East Slope'!$C$4:$R$53</formula>
  </rdn>
  <rdn rId="0" localSheetId="6" customView="1" name="Z_90CA0192_1FB3_44C1_BA83_055E5DF13F31_.wvu.PrintTitles" hidden="1" oldHidden="1">
    <formula>'East Slope'!$4:$4</formula>
  </rdn>
  <rdn rId="0" localSheetId="7" customView="1" name="Z_90CA0192_1FB3_44C1_BA83_055E5DF13F31_.wvu.PrintArea" hidden="1" oldHidden="1">
    <formula>'Lower Columbia'!$C$3:$O$53</formula>
  </rdn>
  <rdn rId="0" localSheetId="7" customView="1" name="Z_90CA0192_1FB3_44C1_BA83_055E5DF13F31_.wvu.PrintTitles" hidden="1" oldHidden="1">
    <formula>'Lower Columbia'!$3:$3</formula>
  </rdn>
  <rdn rId="0" localSheetId="8" customView="1" name="Z_90CA0192_1FB3_44C1_BA83_055E5DF13F31_.wvu.PrintArea" hidden="1" oldHidden="1">
    <formula>Mainstem!$C$3:$O$53</formula>
  </rdn>
  <rdn rId="0" localSheetId="8" customView="1" name="Z_90CA0192_1FB3_44C1_BA83_055E5DF13F31_.wvu.PrintTitles" hidden="1" oldHidden="1">
    <formula>Mainstem!$3:$3</formula>
  </rdn>
  <rdn rId="0" localSheetId="10" customView="1" name="Z_90CA0192_1FB3_44C1_BA83_055E5DF13F31_.wvu.PrintArea" hidden="1" oldHidden="1">
    <formula>'Summary Sheet'!$D$3:$R$66</formula>
  </rdn>
  <rcv guid="{90CA0192-1FB3-44C1-BA83-055E5DF13F31}" action="add"/>
</revisions>
</file>

<file path=xl/revisions/revisionLog111111.xml><?xml version="1.0" encoding="utf-8"?>
<revisions xmlns="http://schemas.openxmlformats.org/spreadsheetml/2006/main" xmlns:r="http://schemas.openxmlformats.org/officeDocument/2006/relationships">
  <rdn rId="0" localSheetId="1" customView="1" name="Z_E196CCB2_C81F_4679_88D2_38D8F6D069F8_.wvu.PrintArea" hidden="1" oldHidden="1">
    <formula>'Snake River'!$C$3:$V$144</formula>
  </rdn>
  <rdn rId="0" localSheetId="1" customView="1" name="Z_E196CCB2_C81F_4679_88D2_38D8F6D069F8_.wvu.PrintTitles" hidden="1" oldHidden="1">
    <formula>'Snake River'!$5:$5</formula>
  </rdn>
  <rdn rId="0" localSheetId="1" customView="1" name="Z_E196CCB2_C81F_4679_88D2_38D8F6D069F8_.wvu.Rows" hidden="1" oldHidden="1">
    <formula>'Snake River'!$129:$129</formula>
  </rdn>
  <rdn rId="0" localSheetId="1" customView="1" name="Z_E196CCB2_C81F_4679_88D2_38D8F6D069F8_.wvu.FilterData" hidden="1" oldHidden="1">
    <formula>'Snake River'!$A$5:$V$160</formula>
  </rdn>
  <rdn rId="0" localSheetId="2" customView="1" name="Z_E196CCB2_C81F_4679_88D2_38D8F6D069F8_.wvu.PrintArea" hidden="1" oldHidden="1">
    <formula>'Upper Columbia'!$D$3:$P$74</formula>
  </rdn>
  <rdn rId="0" localSheetId="2" customView="1" name="Z_E196CCB2_C81F_4679_88D2_38D8F6D069F8_.wvu.PrintTitles" hidden="1" oldHidden="1">
    <formula>'Upper Columbia'!$4:$4</formula>
  </rdn>
  <rdn rId="0" localSheetId="3" customView="1" name="Z_E196CCB2_C81F_4679_88D2_38D8F6D069F8_.wvu.PrintArea" hidden="1" oldHidden="1">
    <formula>'Mid Columbia'!$C$3:$O$47</formula>
  </rdn>
  <rdn rId="0" localSheetId="3" customView="1" name="Z_E196CCB2_C81F_4679_88D2_38D8F6D069F8_.wvu.PrintTitles" hidden="1" oldHidden="1">
    <formula>'Mid Columbia'!$3:$3</formula>
  </rdn>
  <rdn rId="0" localSheetId="4" customView="1" name="Z_E196CCB2_C81F_4679_88D2_38D8F6D069F8_.wvu.PrintArea" hidden="1" oldHidden="1">
    <formula>'Umatilla-WW'!$C$3:$R$57</formula>
  </rdn>
  <rdn rId="0" localSheetId="4" customView="1" name="Z_E196CCB2_C81F_4679_88D2_38D8F6D069F8_.wvu.PrintTitles" hidden="1" oldHidden="1">
    <formula>'Umatilla-WW'!$3:$3</formula>
  </rdn>
  <rdn rId="0" localSheetId="5" customView="1" name="Z_E196CCB2_C81F_4679_88D2_38D8F6D069F8_.wvu.PrintArea" hidden="1" oldHidden="1">
    <formula>Yakima!$C$3:$R$51</formula>
  </rdn>
  <rdn rId="0" localSheetId="5" customView="1" name="Z_E196CCB2_C81F_4679_88D2_38D8F6D069F8_.wvu.PrintTitles" hidden="1" oldHidden="1">
    <formula>Yakima!$3:$3</formula>
  </rdn>
  <rdn rId="0" localSheetId="6" customView="1" name="Z_E196CCB2_C81F_4679_88D2_38D8F6D069F8_.wvu.PrintArea" hidden="1" oldHidden="1">
    <formula>'East Slope'!$C$4:$R$53</formula>
  </rdn>
  <rdn rId="0" localSheetId="6" customView="1" name="Z_E196CCB2_C81F_4679_88D2_38D8F6D069F8_.wvu.PrintTitles" hidden="1" oldHidden="1">
    <formula>'East Slope'!$4:$4</formula>
  </rdn>
  <rdn rId="0" localSheetId="7" customView="1" name="Z_E196CCB2_C81F_4679_88D2_38D8F6D069F8_.wvu.PrintArea" hidden="1" oldHidden="1">
    <formula>'Lower Columbia'!$C$3:$O$53</formula>
  </rdn>
  <rdn rId="0" localSheetId="7" customView="1" name="Z_E196CCB2_C81F_4679_88D2_38D8F6D069F8_.wvu.PrintTitles" hidden="1" oldHidden="1">
    <formula>'Lower Columbia'!$3:$3</formula>
  </rdn>
  <rdn rId="0" localSheetId="8" customView="1" name="Z_E196CCB2_C81F_4679_88D2_38D8F6D069F8_.wvu.PrintArea" hidden="1" oldHidden="1">
    <formula>Mainstem!$C$3:$O$53</formula>
  </rdn>
  <rdn rId="0" localSheetId="8" customView="1" name="Z_E196CCB2_C81F_4679_88D2_38D8F6D069F8_.wvu.PrintTitles" hidden="1" oldHidden="1">
    <formula>Mainstem!$3:$3</formula>
  </rdn>
  <rdn rId="0" localSheetId="10" customView="1" name="Z_E196CCB2_C81F_4679_88D2_38D8F6D069F8_.wvu.PrintArea" hidden="1" oldHidden="1">
    <formula>'Summary Sheet'!$D$3:$R$66</formula>
  </rdn>
  <rcv guid="{E196CCB2-C81F-4679-88D2-38D8F6D069F8}" action="add"/>
</revisions>
</file>

<file path=xl/revisions/revisionLog12.xml><?xml version="1.0" encoding="utf-8"?>
<revisions xmlns="http://schemas.openxmlformats.org/spreadsheetml/2006/main" xmlns:r="http://schemas.openxmlformats.org/officeDocument/2006/relationships">
  <rcv guid="{90CA0192-1FB3-44C1-BA83-055E5DF13F31}" action="delete"/>
  <rdn rId="0" localSheetId="1" customView="1" name="Z_90CA0192_1FB3_44C1_BA83_055E5DF13F31_.wvu.PrintArea" hidden="1" oldHidden="1">
    <formula>'Snake River'!$C$3:$V$144</formula>
    <oldFormula>'Snake River'!$C$3:$V$144</oldFormula>
  </rdn>
  <rdn rId="0" localSheetId="1" customView="1" name="Z_90CA0192_1FB3_44C1_BA83_055E5DF13F31_.wvu.PrintTitles" hidden="1" oldHidden="1">
    <formula>'Snake River'!$5:$5</formula>
    <oldFormula>'Snake River'!$5:$5</oldFormula>
  </rdn>
  <rdn rId="0" localSheetId="1" customView="1" name="Z_90CA0192_1FB3_44C1_BA83_055E5DF13F31_.wvu.Rows" hidden="1" oldHidden="1">
    <formula>'Snake River'!$129:$129</formula>
    <oldFormula>'Snake River'!$129:$129</oldFormula>
  </rdn>
  <rdn rId="0" localSheetId="1" customView="1" name="Z_90CA0192_1FB3_44C1_BA83_055E5DF13F31_.wvu.FilterData" hidden="1" oldHidden="1">
    <formula>'Snake River'!$A$5:$V$160</formula>
    <oldFormula>'Snake River'!$A$5:$V$160</oldFormula>
  </rdn>
  <rdn rId="0" localSheetId="2" customView="1" name="Z_90CA0192_1FB3_44C1_BA83_055E5DF13F31_.wvu.PrintArea" hidden="1" oldHidden="1">
    <formula>'Upper Columbia'!$D$3:$P$74</formula>
    <oldFormula>'Upper Columbia'!$D$3:$P$74</oldFormula>
  </rdn>
  <rdn rId="0" localSheetId="2" customView="1" name="Z_90CA0192_1FB3_44C1_BA83_055E5DF13F31_.wvu.PrintTitles" hidden="1" oldHidden="1">
    <formula>'Upper Columbia'!$4:$4</formula>
    <oldFormula>'Upper Columbia'!$4:$4</oldFormula>
  </rdn>
  <rdn rId="0" localSheetId="3" customView="1" name="Z_90CA0192_1FB3_44C1_BA83_055E5DF13F31_.wvu.PrintArea" hidden="1" oldHidden="1">
    <formula>'Mid Columbia'!$C$3:$O$47</formula>
    <oldFormula>'Mid Columbia'!$C$3:$O$47</oldFormula>
  </rdn>
  <rdn rId="0" localSheetId="3" customView="1" name="Z_90CA0192_1FB3_44C1_BA83_055E5DF13F31_.wvu.PrintTitles" hidden="1" oldHidden="1">
    <formula>'Mid Columbia'!$3:$3</formula>
    <oldFormula>'Mid Columbia'!$3:$3</oldFormula>
  </rdn>
  <rdn rId="0" localSheetId="4" customView="1" name="Z_90CA0192_1FB3_44C1_BA83_055E5DF13F31_.wvu.PrintArea" hidden="1" oldHidden="1">
    <formula>'Umatilla-WW'!$C$3:$R$57</formula>
    <oldFormula>'Umatilla-WW'!$C$3:$R$57</oldFormula>
  </rdn>
  <rdn rId="0" localSheetId="4" customView="1" name="Z_90CA0192_1FB3_44C1_BA83_055E5DF13F31_.wvu.PrintTitles" hidden="1" oldHidden="1">
    <formula>'Umatilla-WW'!$3:$3</formula>
    <oldFormula>'Umatilla-WW'!$3:$3</oldFormula>
  </rdn>
  <rdn rId="0" localSheetId="5" customView="1" name="Z_90CA0192_1FB3_44C1_BA83_055E5DF13F31_.wvu.PrintArea" hidden="1" oldHidden="1">
    <formula>Yakima!$C$3:$R$51</formula>
    <oldFormula>Yakima!$C$3:$R$51</oldFormula>
  </rdn>
  <rdn rId="0" localSheetId="5" customView="1" name="Z_90CA0192_1FB3_44C1_BA83_055E5DF13F31_.wvu.PrintTitles" hidden="1" oldHidden="1">
    <formula>Yakima!$3:$3</formula>
    <oldFormula>Yakima!$3:$3</oldFormula>
  </rdn>
  <rdn rId="0" localSheetId="6" customView="1" name="Z_90CA0192_1FB3_44C1_BA83_055E5DF13F31_.wvu.PrintArea" hidden="1" oldHidden="1">
    <formula>'East Slope'!$C$4:$R$53</formula>
    <oldFormula>'East Slope'!$C$4:$R$53</oldFormula>
  </rdn>
  <rdn rId="0" localSheetId="6" customView="1" name="Z_90CA0192_1FB3_44C1_BA83_055E5DF13F31_.wvu.PrintTitles" hidden="1" oldHidden="1">
    <formula>'East Slope'!$4:$4</formula>
    <oldFormula>'East Slope'!$4:$4</oldFormula>
  </rdn>
  <rdn rId="0" localSheetId="7" customView="1" name="Z_90CA0192_1FB3_44C1_BA83_055E5DF13F31_.wvu.PrintArea" hidden="1" oldHidden="1">
    <formula>'Lower Columbia'!$C$3:$O$53</formula>
    <oldFormula>'Lower Columbia'!$C$3:$O$53</oldFormula>
  </rdn>
  <rdn rId="0" localSheetId="7" customView="1" name="Z_90CA0192_1FB3_44C1_BA83_055E5DF13F31_.wvu.PrintTitles" hidden="1" oldHidden="1">
    <formula>'Lower Columbia'!$3:$3</formula>
    <oldFormula>'Lower Columbia'!$3:$3</oldFormula>
  </rdn>
  <rdn rId="0" localSheetId="8" customView="1" name="Z_90CA0192_1FB3_44C1_BA83_055E5DF13F31_.wvu.PrintArea" hidden="1" oldHidden="1">
    <formula>Mainstem!$C$3:$O$53</formula>
    <oldFormula>Mainstem!$C$3:$O$53</oldFormula>
  </rdn>
  <rdn rId="0" localSheetId="8" customView="1" name="Z_90CA0192_1FB3_44C1_BA83_055E5DF13F31_.wvu.PrintTitles" hidden="1" oldHidden="1">
    <formula>Mainstem!$3:$3</formula>
    <oldFormula>Mainstem!$3:$3</oldFormula>
  </rdn>
  <rdn rId="0" localSheetId="10" customView="1" name="Z_90CA0192_1FB3_44C1_BA83_055E5DF13F31_.wvu.PrintArea" hidden="1" oldHidden="1">
    <formula>'Summary Sheet'!$D$3:$R$66</formula>
    <oldFormula>'Summary Sheet'!$D$3:$R$66</oldFormula>
  </rdn>
  <rcv guid="{90CA0192-1FB3-44C1-BA83-055E5DF13F31}" action="add"/>
</revisions>
</file>

<file path=xl/revisions/userNames.xml><?xml version="1.0" encoding="utf-8"?>
<users xmlns="http://schemas.openxmlformats.org/spreadsheetml/2006/main" xmlns:r="http://schemas.openxmlformats.org/officeDocument/2006/relationships" count="1">
  <userInfo guid="{78B7E22F-3302-4FEB-BBF4-645F774894EC}" name="Anonomous" id="-121544416" dateTime="2009-10-21T11:04:2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4.bin"/><Relationship Id="rId7" Type="http://schemas.openxmlformats.org/officeDocument/2006/relationships/drawing" Target="../drawings/drawing1.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5.bin"/><Relationship Id="rId7" Type="http://schemas.openxmlformats.org/officeDocument/2006/relationships/vmlDrawing" Target="../drawings/vmlDrawing1.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dimension ref="A3:HY251"/>
  <sheetViews>
    <sheetView tabSelected="1" zoomScale="80" zoomScaleNormal="80" workbookViewId="0">
      <pane xSplit="2" ySplit="5" topLeftCell="C6" activePane="bottomRight" state="frozen"/>
      <selection pane="topRight" activeCell="C1" sqref="C1"/>
      <selection pane="bottomLeft" activeCell="A6" sqref="A6"/>
      <selection pane="bottomRight" activeCell="D6" sqref="D6"/>
    </sheetView>
  </sheetViews>
  <sheetFormatPr defaultRowHeight="15"/>
  <cols>
    <col min="3" max="3" width="18.42578125" style="5" customWidth="1"/>
    <col min="4" max="4" width="38.140625" style="6" customWidth="1"/>
    <col min="5" max="5" width="11.5703125" style="354" customWidth="1"/>
    <col min="6" max="6" width="42.140625" style="6" customWidth="1"/>
    <col min="7" max="7" width="11.42578125" style="314" customWidth="1"/>
    <col min="8" max="8" width="10.7109375" style="314" customWidth="1"/>
    <col min="9" max="9" width="11.7109375" style="5" customWidth="1"/>
    <col min="10" max="10" width="10.42578125" style="5" customWidth="1"/>
    <col min="11" max="11" width="10.85546875" style="5" customWidth="1"/>
    <col min="12" max="12" width="11" style="5" customWidth="1"/>
    <col min="13" max="13" width="12" style="5" customWidth="1"/>
    <col min="14" max="14" width="13.85546875" style="66" customWidth="1"/>
    <col min="15" max="15" width="11.85546875" style="11" bestFit="1" customWidth="1"/>
    <col min="16" max="16" width="13.7109375" customWidth="1"/>
    <col min="17" max="17" width="13.42578125" style="278" customWidth="1"/>
    <col min="18" max="19" width="13" style="267" customWidth="1"/>
    <col min="20" max="20" width="15.7109375" bestFit="1" customWidth="1"/>
    <col min="21" max="21" width="13.5703125" customWidth="1"/>
    <col min="22" max="22" width="13.85546875" style="247" bestFit="1" customWidth="1"/>
  </cols>
  <sheetData>
    <row r="3" spans="1:22" ht="65.25" customHeight="1">
      <c r="C3" s="605" t="s">
        <v>631</v>
      </c>
      <c r="D3" s="606"/>
      <c r="E3" s="606"/>
      <c r="F3" s="606"/>
      <c r="G3" s="611" t="s">
        <v>640</v>
      </c>
      <c r="H3" s="611"/>
      <c r="I3" s="607" t="s">
        <v>630</v>
      </c>
      <c r="J3" s="608"/>
      <c r="K3" s="608"/>
      <c r="L3" s="608"/>
      <c r="M3" s="608"/>
      <c r="N3" s="609" t="s">
        <v>810</v>
      </c>
      <c r="O3" s="610"/>
      <c r="P3" s="610"/>
      <c r="Q3" s="610"/>
      <c r="R3" s="610"/>
      <c r="S3" s="570"/>
      <c r="T3" s="602" t="s">
        <v>621</v>
      </c>
      <c r="U3" s="603"/>
      <c r="V3" s="604"/>
    </row>
    <row r="4" spans="1:22" ht="65.25" customHeight="1">
      <c r="C4" s="576"/>
      <c r="D4" s="577"/>
      <c r="E4" s="577"/>
      <c r="F4" s="577"/>
      <c r="G4" s="578"/>
      <c r="H4" s="578"/>
      <c r="I4" s="579"/>
      <c r="J4" s="580"/>
      <c r="K4" s="580"/>
      <c r="L4" s="581"/>
      <c r="M4" s="580"/>
      <c r="N4" s="582"/>
      <c r="O4" s="583"/>
      <c r="P4" s="583"/>
      <c r="Q4" s="583"/>
      <c r="R4" s="583"/>
      <c r="S4" s="584"/>
      <c r="T4" s="585"/>
      <c r="U4" s="586"/>
      <c r="V4" s="587"/>
    </row>
    <row r="5" spans="1:22" ht="95.25" customHeight="1">
      <c r="C5" s="388" t="s">
        <v>649</v>
      </c>
      <c r="D5" s="388" t="s">
        <v>629</v>
      </c>
      <c r="E5" s="536" t="s">
        <v>12</v>
      </c>
      <c r="F5" s="388" t="s">
        <v>620</v>
      </c>
      <c r="G5" s="315" t="s">
        <v>618</v>
      </c>
      <c r="H5" s="230" t="s">
        <v>619</v>
      </c>
      <c r="I5" s="256" t="s">
        <v>596</v>
      </c>
      <c r="J5" s="254" t="s">
        <v>598</v>
      </c>
      <c r="K5" s="255" t="s">
        <v>597</v>
      </c>
      <c r="L5" s="257" t="s">
        <v>599</v>
      </c>
      <c r="M5" s="255" t="s">
        <v>807</v>
      </c>
      <c r="N5" s="386" t="s">
        <v>56</v>
      </c>
      <c r="O5" s="387" t="s">
        <v>48</v>
      </c>
      <c r="P5" s="228" t="s">
        <v>637</v>
      </c>
      <c r="Q5" s="270" t="s">
        <v>638</v>
      </c>
      <c r="R5" s="258" t="s">
        <v>639</v>
      </c>
      <c r="S5" s="572" t="s">
        <v>761</v>
      </c>
      <c r="T5" s="231" t="s">
        <v>637</v>
      </c>
      <c r="U5" s="231" t="s">
        <v>604</v>
      </c>
      <c r="V5" s="249" t="s">
        <v>650</v>
      </c>
    </row>
    <row r="6" spans="1:22" s="48" customFormat="1" ht="174" customHeight="1">
      <c r="B6" s="48">
        <v>1</v>
      </c>
      <c r="C6" s="22" t="s">
        <v>622</v>
      </c>
      <c r="D6" s="505" t="s">
        <v>788</v>
      </c>
      <c r="E6" s="588" t="s">
        <v>13</v>
      </c>
      <c r="F6" s="592" t="s">
        <v>824</v>
      </c>
      <c r="G6" s="591" t="s">
        <v>814</v>
      </c>
      <c r="H6" s="590" t="s">
        <v>705</v>
      </c>
      <c r="I6" s="527" t="s">
        <v>745</v>
      </c>
      <c r="J6" s="297" t="s">
        <v>396</v>
      </c>
      <c r="K6" s="296" t="s">
        <v>32</v>
      </c>
      <c r="L6" s="304" t="s">
        <v>396</v>
      </c>
      <c r="M6" s="298" t="s">
        <v>32</v>
      </c>
      <c r="N6" s="299"/>
      <c r="O6" s="300"/>
      <c r="P6" s="310"/>
      <c r="Q6" s="302"/>
      <c r="R6" s="302"/>
      <c r="S6" s="302"/>
      <c r="T6" s="594">
        <v>940000</v>
      </c>
      <c r="U6" s="310"/>
      <c r="V6" s="308"/>
    </row>
    <row r="7" spans="1:22" s="48" customFormat="1" ht="94.5" customHeight="1">
      <c r="B7" s="48">
        <v>2</v>
      </c>
      <c r="C7" s="22" t="s">
        <v>622</v>
      </c>
      <c r="D7" s="506" t="s">
        <v>787</v>
      </c>
      <c r="E7" s="588" t="s">
        <v>816</v>
      </c>
      <c r="F7" s="592" t="s">
        <v>825</v>
      </c>
      <c r="G7" s="316" t="s">
        <v>626</v>
      </c>
      <c r="H7" s="316"/>
      <c r="I7" s="297" t="s">
        <v>636</v>
      </c>
      <c r="J7" s="297" t="s">
        <v>396</v>
      </c>
      <c r="K7" s="296" t="s">
        <v>32</v>
      </c>
      <c r="L7" s="304" t="s">
        <v>396</v>
      </c>
      <c r="M7" s="298" t="s">
        <v>32</v>
      </c>
      <c r="N7" s="299"/>
      <c r="O7" s="300"/>
      <c r="P7" s="310"/>
      <c r="Q7" s="302"/>
      <c r="R7" s="302"/>
      <c r="S7" s="302"/>
      <c r="T7" s="310"/>
      <c r="U7" s="310"/>
      <c r="V7" s="308"/>
    </row>
    <row r="8" spans="1:22" s="48" customFormat="1" ht="52.5" customHeight="1">
      <c r="B8" s="48">
        <v>3</v>
      </c>
      <c r="C8" s="22" t="s">
        <v>622</v>
      </c>
      <c r="D8" s="505" t="s">
        <v>786</v>
      </c>
      <c r="E8" s="340"/>
      <c r="F8" s="592" t="s">
        <v>828</v>
      </c>
      <c r="G8" s="316" t="s">
        <v>626</v>
      </c>
      <c r="H8" s="316"/>
      <c r="I8" s="297" t="s">
        <v>396</v>
      </c>
      <c r="J8" s="297" t="s">
        <v>396</v>
      </c>
      <c r="K8" s="296" t="s">
        <v>32</v>
      </c>
      <c r="L8" s="298" t="s">
        <v>32</v>
      </c>
      <c r="M8" s="298" t="s">
        <v>32</v>
      </c>
      <c r="N8" s="299"/>
      <c r="O8" s="300"/>
      <c r="P8" s="310"/>
      <c r="Q8" s="312"/>
      <c r="R8" s="302"/>
      <c r="S8" s="302"/>
      <c r="T8" s="310"/>
      <c r="U8" s="310"/>
      <c r="V8" s="308"/>
    </row>
    <row r="9" spans="1:22" s="48" customFormat="1" ht="119.25" customHeight="1">
      <c r="C9" s="22" t="s">
        <v>622</v>
      </c>
      <c r="D9" s="595" t="s">
        <v>818</v>
      </c>
      <c r="E9" s="588" t="s">
        <v>13</v>
      </c>
      <c r="F9" s="592" t="s">
        <v>817</v>
      </c>
      <c r="G9" s="591" t="s">
        <v>814</v>
      </c>
      <c r="H9" s="590" t="s">
        <v>705</v>
      </c>
      <c r="I9" s="527" t="s">
        <v>745</v>
      </c>
      <c r="J9" s="297" t="s">
        <v>396</v>
      </c>
      <c r="K9" s="296" t="s">
        <v>32</v>
      </c>
      <c r="L9" s="304" t="s">
        <v>396</v>
      </c>
      <c r="M9" s="298" t="s">
        <v>32</v>
      </c>
      <c r="N9" s="299"/>
      <c r="O9" s="300"/>
      <c r="P9" s="310"/>
      <c r="Q9" s="312"/>
      <c r="R9" s="312"/>
      <c r="S9" s="312"/>
      <c r="T9" s="310"/>
      <c r="U9" s="594">
        <v>776600</v>
      </c>
      <c r="V9" s="308"/>
    </row>
    <row r="10" spans="1:22" s="46" customFormat="1" ht="48.75">
      <c r="A10" s="46" t="s">
        <v>36</v>
      </c>
      <c r="B10" s="48">
        <v>4</v>
      </c>
      <c r="C10" s="22" t="s">
        <v>622</v>
      </c>
      <c r="D10" s="506" t="s">
        <v>789</v>
      </c>
      <c r="E10" s="310"/>
      <c r="F10" s="21"/>
      <c r="G10" s="317" t="s">
        <v>626</v>
      </c>
      <c r="H10" s="317"/>
      <c r="I10" s="296" t="s">
        <v>32</v>
      </c>
      <c r="J10" s="297" t="s">
        <v>396</v>
      </c>
      <c r="K10" s="296" t="s">
        <v>32</v>
      </c>
      <c r="L10" s="296" t="s">
        <v>32</v>
      </c>
      <c r="M10" s="296" t="s">
        <v>32</v>
      </c>
      <c r="N10" s="308"/>
      <c r="O10" s="300"/>
      <c r="P10" s="310"/>
      <c r="Q10" s="312"/>
      <c r="R10" s="312"/>
      <c r="S10" s="312"/>
      <c r="T10" s="310"/>
      <c r="U10" s="310"/>
      <c r="V10" s="308"/>
    </row>
    <row r="11" spans="1:22" ht="36.75">
      <c r="B11" s="48"/>
      <c r="C11" s="22" t="s">
        <v>622</v>
      </c>
      <c r="D11" s="556" t="s">
        <v>799</v>
      </c>
      <c r="E11" s="310" t="s">
        <v>16</v>
      </c>
      <c r="F11" s="396" t="s">
        <v>609</v>
      </c>
      <c r="G11" s="317" t="s">
        <v>15</v>
      </c>
      <c r="H11" s="317" t="s">
        <v>176</v>
      </c>
      <c r="I11" s="296"/>
      <c r="J11" s="296"/>
      <c r="K11" s="296"/>
      <c r="L11" s="297" t="s">
        <v>396</v>
      </c>
      <c r="M11" s="296"/>
      <c r="N11" s="308">
        <v>1847220</v>
      </c>
      <c r="O11" s="300">
        <v>1</v>
      </c>
      <c r="P11" s="308">
        <v>1847220</v>
      </c>
      <c r="Q11" s="311"/>
      <c r="R11" s="312"/>
      <c r="S11" s="312"/>
      <c r="T11" s="310"/>
      <c r="U11" s="310"/>
      <c r="V11" s="308"/>
    </row>
    <row r="12" spans="1:22" s="46" customFormat="1" ht="109.5" customHeight="1">
      <c r="B12" s="48">
        <v>6</v>
      </c>
      <c r="C12" s="22" t="s">
        <v>622</v>
      </c>
      <c r="D12" s="444" t="s">
        <v>642</v>
      </c>
      <c r="E12" s="310" t="s">
        <v>13</v>
      </c>
      <c r="F12" s="592" t="s">
        <v>820</v>
      </c>
      <c r="G12" s="317" t="s">
        <v>8</v>
      </c>
      <c r="H12" s="590" t="s">
        <v>830</v>
      </c>
      <c r="I12" s="303" t="s">
        <v>636</v>
      </c>
      <c r="J12" s="303" t="s">
        <v>396</v>
      </c>
      <c r="K12" s="313" t="s">
        <v>32</v>
      </c>
      <c r="L12" s="303" t="s">
        <v>396</v>
      </c>
      <c r="M12" s="303" t="s">
        <v>396</v>
      </c>
      <c r="N12" s="575">
        <v>992137</v>
      </c>
      <c r="O12" s="300">
        <v>1</v>
      </c>
      <c r="P12" s="310"/>
      <c r="Q12" s="575">
        <v>992137</v>
      </c>
      <c r="R12" s="312"/>
      <c r="S12" s="312"/>
      <c r="T12" s="594">
        <v>65000</v>
      </c>
      <c r="U12" s="108"/>
      <c r="V12" s="246"/>
    </row>
    <row r="13" spans="1:22" s="46" customFormat="1" ht="36">
      <c r="B13" s="48"/>
      <c r="C13" s="22" t="s">
        <v>622</v>
      </c>
      <c r="D13" s="444" t="s">
        <v>642</v>
      </c>
      <c r="E13" s="310" t="s">
        <v>16</v>
      </c>
      <c r="F13" s="394" t="s">
        <v>610</v>
      </c>
      <c r="G13" s="317" t="s">
        <v>8</v>
      </c>
      <c r="H13" s="590" t="s">
        <v>831</v>
      </c>
      <c r="I13" s="297" t="s">
        <v>636</v>
      </c>
      <c r="J13" s="297" t="s">
        <v>636</v>
      </c>
      <c r="K13" s="296" t="s">
        <v>32</v>
      </c>
      <c r="L13" s="297" t="s">
        <v>396</v>
      </c>
      <c r="M13" s="296" t="s">
        <v>32</v>
      </c>
      <c r="N13" s="575">
        <v>532332</v>
      </c>
      <c r="O13" s="300">
        <v>1</v>
      </c>
      <c r="P13" s="310"/>
      <c r="Q13" s="575">
        <v>532332</v>
      </c>
      <c r="R13" s="312"/>
      <c r="S13" s="312"/>
      <c r="T13" s="310"/>
      <c r="U13" s="310"/>
      <c r="V13" s="308"/>
    </row>
    <row r="14" spans="1:22" s="46" customFormat="1" ht="36">
      <c r="B14" s="48">
        <v>7</v>
      </c>
      <c r="C14" s="22" t="s">
        <v>622</v>
      </c>
      <c r="D14" s="444" t="s">
        <v>642</v>
      </c>
      <c r="E14" s="310" t="s">
        <v>77</v>
      </c>
      <c r="F14" s="391" t="s">
        <v>613</v>
      </c>
      <c r="G14" s="317" t="s">
        <v>8</v>
      </c>
      <c r="H14" s="590" t="s">
        <v>832</v>
      </c>
      <c r="I14" s="297" t="s">
        <v>636</v>
      </c>
      <c r="J14" s="297" t="s">
        <v>396</v>
      </c>
      <c r="K14" s="574" t="s">
        <v>396</v>
      </c>
      <c r="L14" s="297" t="s">
        <v>396</v>
      </c>
      <c r="M14" s="297" t="s">
        <v>396</v>
      </c>
      <c r="N14" s="575">
        <v>239306</v>
      </c>
      <c r="O14" s="300">
        <v>1</v>
      </c>
      <c r="P14" s="310"/>
      <c r="Q14" s="575">
        <v>239306</v>
      </c>
      <c r="R14" s="312"/>
      <c r="S14" s="312"/>
      <c r="T14" s="108" t="s">
        <v>36</v>
      </c>
      <c r="U14" s="310"/>
      <c r="V14" s="308"/>
    </row>
    <row r="15" spans="1:22" s="46" customFormat="1" ht="36">
      <c r="B15" s="48">
        <v>8</v>
      </c>
      <c r="C15" s="22" t="s">
        <v>622</v>
      </c>
      <c r="D15" s="573" t="s">
        <v>812</v>
      </c>
      <c r="E15" s="310" t="s">
        <v>40</v>
      </c>
      <c r="F15" s="592" t="s">
        <v>815</v>
      </c>
      <c r="G15" s="317" t="s">
        <v>8</v>
      </c>
      <c r="H15" s="590" t="s">
        <v>833</v>
      </c>
      <c r="I15" s="297" t="s">
        <v>636</v>
      </c>
      <c r="J15" s="297" t="s">
        <v>396</v>
      </c>
      <c r="K15" s="296" t="s">
        <v>32</v>
      </c>
      <c r="L15" s="297" t="s">
        <v>396</v>
      </c>
      <c r="M15" s="297" t="s">
        <v>396</v>
      </c>
      <c r="N15" s="575">
        <v>125896</v>
      </c>
      <c r="O15" s="300">
        <v>1</v>
      </c>
      <c r="P15" s="308"/>
      <c r="Q15" s="575">
        <v>125896</v>
      </c>
      <c r="R15" s="312"/>
      <c r="S15" s="312"/>
      <c r="T15" s="310"/>
      <c r="U15" s="310"/>
      <c r="V15" s="308"/>
    </row>
    <row r="16" spans="1:22" s="46" customFormat="1" ht="167.25" customHeight="1">
      <c r="B16" s="48"/>
      <c r="C16" s="22" t="s">
        <v>622</v>
      </c>
      <c r="D16" s="566" t="s">
        <v>809</v>
      </c>
      <c r="E16" s="310" t="s">
        <v>13</v>
      </c>
      <c r="F16" s="592" t="s">
        <v>823</v>
      </c>
      <c r="G16" s="317" t="s">
        <v>9</v>
      </c>
      <c r="H16" s="590" t="s">
        <v>834</v>
      </c>
      <c r="I16" s="297" t="s">
        <v>636</v>
      </c>
      <c r="J16" s="297" t="s">
        <v>396</v>
      </c>
      <c r="K16" s="589" t="s">
        <v>813</v>
      </c>
      <c r="L16" s="296" t="s">
        <v>32</v>
      </c>
      <c r="M16" s="297" t="s">
        <v>396</v>
      </c>
      <c r="N16" s="575">
        <v>740000</v>
      </c>
      <c r="O16" s="300">
        <v>1</v>
      </c>
      <c r="P16" s="575">
        <v>740000</v>
      </c>
      <c r="Q16" s="311"/>
      <c r="R16" s="312"/>
      <c r="S16" s="312"/>
      <c r="T16" s="594">
        <v>155000</v>
      </c>
      <c r="U16" s="108"/>
      <c r="V16" s="246"/>
    </row>
    <row r="17" spans="2:22" s="48" customFormat="1" ht="96" customHeight="1">
      <c r="B17" s="48">
        <v>9</v>
      </c>
      <c r="C17" s="22" t="s">
        <v>622</v>
      </c>
      <c r="D17" s="21"/>
      <c r="E17" s="418" t="s">
        <v>14</v>
      </c>
      <c r="F17" s="592" t="s">
        <v>821</v>
      </c>
      <c r="G17" s="317" t="s">
        <v>530</v>
      </c>
      <c r="H17" s="317" t="s">
        <v>531</v>
      </c>
      <c r="I17" s="527" t="s">
        <v>740</v>
      </c>
      <c r="J17" s="297" t="s">
        <v>396</v>
      </c>
      <c r="K17" s="296" t="s">
        <v>32</v>
      </c>
      <c r="L17" s="296" t="s">
        <v>32</v>
      </c>
      <c r="M17" s="296" t="s">
        <v>32</v>
      </c>
      <c r="N17" s="373">
        <v>318150</v>
      </c>
      <c r="O17" s="300">
        <v>1</v>
      </c>
      <c r="P17" s="373">
        <v>318150</v>
      </c>
      <c r="Q17" s="311"/>
      <c r="R17" s="312"/>
      <c r="S17" s="312"/>
      <c r="T17" s="310"/>
      <c r="U17" s="310"/>
      <c r="V17" s="308"/>
    </row>
    <row r="18" spans="2:22" s="48" customFormat="1" ht="138" customHeight="1">
      <c r="C18" s="22" t="s">
        <v>622</v>
      </c>
      <c r="D18" s="444" t="s">
        <v>808</v>
      </c>
      <c r="E18" s="476"/>
      <c r="F18" s="394"/>
      <c r="G18" s="318"/>
      <c r="H18" s="318"/>
      <c r="I18" s="527">
        <v>50.5</v>
      </c>
      <c r="J18" s="297"/>
      <c r="K18" s="296"/>
      <c r="L18" s="296"/>
      <c r="M18" s="335"/>
      <c r="N18" s="373"/>
      <c r="O18" s="356"/>
      <c r="P18" s="373"/>
      <c r="Q18" s="423"/>
      <c r="R18" s="312"/>
      <c r="S18" s="312"/>
      <c r="T18" s="418"/>
      <c r="U18" s="418"/>
      <c r="V18" s="308"/>
    </row>
    <row r="19" spans="2:22" s="48" customFormat="1" ht="103.5" customHeight="1">
      <c r="C19" s="22" t="s">
        <v>622</v>
      </c>
      <c r="D19" s="21"/>
      <c r="E19" s="310" t="s">
        <v>178</v>
      </c>
      <c r="F19" s="391" t="s">
        <v>41</v>
      </c>
      <c r="G19" s="317" t="s">
        <v>37</v>
      </c>
      <c r="H19" s="317" t="s">
        <v>179</v>
      </c>
      <c r="I19" s="296" t="s">
        <v>32</v>
      </c>
      <c r="J19" s="296" t="s">
        <v>32</v>
      </c>
      <c r="K19" s="296" t="s">
        <v>32</v>
      </c>
      <c r="L19" s="296" t="s">
        <v>32</v>
      </c>
      <c r="M19" s="335" t="s">
        <v>32</v>
      </c>
      <c r="N19" s="308">
        <v>51894</v>
      </c>
      <c r="O19" s="356">
        <v>1</v>
      </c>
      <c r="P19" s="310"/>
      <c r="Q19" s="370"/>
      <c r="R19" s="308">
        <v>51894</v>
      </c>
      <c r="S19" s="308"/>
      <c r="T19" s="310"/>
      <c r="U19" s="310"/>
      <c r="V19" s="308"/>
    </row>
    <row r="20" spans="2:22" s="48" customFormat="1" ht="24.75">
      <c r="C20" s="22" t="s">
        <v>622</v>
      </c>
      <c r="D20" s="21"/>
      <c r="E20" s="310" t="s">
        <v>40</v>
      </c>
      <c r="F20" s="394" t="s">
        <v>41</v>
      </c>
      <c r="G20" s="317" t="s">
        <v>37</v>
      </c>
      <c r="H20" s="317" t="s">
        <v>177</v>
      </c>
      <c r="I20" s="296" t="s">
        <v>32</v>
      </c>
      <c r="J20" s="296" t="s">
        <v>32</v>
      </c>
      <c r="K20" s="296" t="s">
        <v>32</v>
      </c>
      <c r="L20" s="296" t="s">
        <v>32</v>
      </c>
      <c r="M20" s="335" t="s">
        <v>32</v>
      </c>
      <c r="N20" s="308">
        <v>216205</v>
      </c>
      <c r="O20" s="356">
        <v>1</v>
      </c>
      <c r="P20" s="310"/>
      <c r="Q20" s="370"/>
      <c r="R20" s="308">
        <v>216205</v>
      </c>
      <c r="S20" s="308"/>
      <c r="T20" s="310"/>
      <c r="U20" s="310"/>
      <c r="V20" s="308"/>
    </row>
    <row r="21" spans="2:22" s="48" customFormat="1" ht="24.75">
      <c r="C21" s="22" t="s">
        <v>622</v>
      </c>
      <c r="D21" s="104"/>
      <c r="E21" s="310" t="s">
        <v>42</v>
      </c>
      <c r="F21" s="394" t="s">
        <v>41</v>
      </c>
      <c r="G21" s="317" t="s">
        <v>37</v>
      </c>
      <c r="H21" s="317" t="s">
        <v>180</v>
      </c>
      <c r="I21" s="296" t="s">
        <v>32</v>
      </c>
      <c r="J21" s="296" t="s">
        <v>32</v>
      </c>
      <c r="K21" s="296" t="s">
        <v>32</v>
      </c>
      <c r="L21" s="335" t="s">
        <v>32</v>
      </c>
      <c r="M21" s="335" t="s">
        <v>32</v>
      </c>
      <c r="N21" s="308">
        <v>188276</v>
      </c>
      <c r="O21" s="356">
        <v>1</v>
      </c>
      <c r="P21" s="310"/>
      <c r="Q21" s="370"/>
      <c r="R21" s="308">
        <v>188276</v>
      </c>
      <c r="S21" s="308"/>
      <c r="T21" s="310"/>
      <c r="U21" s="310"/>
      <c r="V21" s="308"/>
    </row>
    <row r="22" spans="2:22" s="48" customFormat="1" ht="182.25" customHeight="1">
      <c r="C22" s="22" t="s">
        <v>622</v>
      </c>
      <c r="D22" s="444" t="s">
        <v>641</v>
      </c>
      <c r="E22" s="310" t="s">
        <v>13</v>
      </c>
      <c r="F22" s="592" t="s">
        <v>829</v>
      </c>
      <c r="G22" s="317">
        <v>199107300</v>
      </c>
      <c r="H22" s="590" t="s">
        <v>835</v>
      </c>
      <c r="I22" s="303" t="s">
        <v>636</v>
      </c>
      <c r="J22" s="303" t="s">
        <v>396</v>
      </c>
      <c r="K22" s="313" t="s">
        <v>32</v>
      </c>
      <c r="L22" s="313" t="s">
        <v>32</v>
      </c>
      <c r="M22" s="436" t="s">
        <v>396</v>
      </c>
      <c r="N22" s="575">
        <v>804266</v>
      </c>
      <c r="O22" s="356">
        <v>1</v>
      </c>
      <c r="P22" s="575">
        <v>804266</v>
      </c>
      <c r="Q22" s="370"/>
      <c r="R22" s="312"/>
      <c r="S22" s="312"/>
      <c r="T22" s="594">
        <v>207000</v>
      </c>
      <c r="U22" s="108"/>
      <c r="V22" s="246"/>
    </row>
    <row r="23" spans="2:22" s="48" customFormat="1" ht="24.75">
      <c r="C23" s="22" t="s">
        <v>622</v>
      </c>
      <c r="D23" s="24"/>
      <c r="E23" s="310" t="s">
        <v>535</v>
      </c>
      <c r="F23" s="393" t="s">
        <v>603</v>
      </c>
      <c r="G23" s="317" t="s">
        <v>533</v>
      </c>
      <c r="H23" s="317" t="s">
        <v>534</v>
      </c>
      <c r="I23" s="296" t="s">
        <v>32</v>
      </c>
      <c r="J23" s="296" t="s">
        <v>32</v>
      </c>
      <c r="K23" s="296" t="s">
        <v>32</v>
      </c>
      <c r="L23" s="296" t="s">
        <v>32</v>
      </c>
      <c r="M23" s="296" t="s">
        <v>32</v>
      </c>
      <c r="N23" s="308">
        <v>207315</v>
      </c>
      <c r="O23" s="356">
        <v>0</v>
      </c>
      <c r="P23" s="310"/>
      <c r="Q23" s="370"/>
      <c r="R23" s="312">
        <v>0</v>
      </c>
      <c r="S23" s="312"/>
      <c r="T23" s="108"/>
      <c r="U23" s="108"/>
      <c r="V23" s="246"/>
    </row>
    <row r="24" spans="2:22" s="46" customFormat="1">
      <c r="B24" s="48">
        <v>10</v>
      </c>
      <c r="C24" s="22" t="s">
        <v>622</v>
      </c>
      <c r="D24" s="206"/>
      <c r="E24" s="310" t="s">
        <v>535</v>
      </c>
      <c r="F24" s="433" t="s">
        <v>546</v>
      </c>
      <c r="G24" s="317" t="s">
        <v>533</v>
      </c>
      <c r="H24" s="317" t="s">
        <v>543</v>
      </c>
      <c r="I24" s="296" t="s">
        <v>32</v>
      </c>
      <c r="J24" s="296" t="s">
        <v>32</v>
      </c>
      <c r="K24" s="296" t="s">
        <v>32</v>
      </c>
      <c r="L24" s="335" t="s">
        <v>32</v>
      </c>
      <c r="M24" s="335" t="s">
        <v>32</v>
      </c>
      <c r="N24" s="308">
        <v>132404</v>
      </c>
      <c r="O24" s="356">
        <v>0</v>
      </c>
      <c r="P24" s="310"/>
      <c r="Q24" s="370"/>
      <c r="R24" s="312">
        <v>0</v>
      </c>
      <c r="S24" s="312"/>
      <c r="T24" s="108"/>
      <c r="U24" s="108"/>
      <c r="V24" s="246"/>
    </row>
    <row r="25" spans="2:22" s="46" customFormat="1" ht="24.75">
      <c r="B25" s="48">
        <v>11</v>
      </c>
      <c r="C25" s="22" t="s">
        <v>622</v>
      </c>
      <c r="D25" s="206"/>
      <c r="E25" s="310" t="s">
        <v>153</v>
      </c>
      <c r="F25" s="393" t="s">
        <v>615</v>
      </c>
      <c r="G25" s="317" t="s">
        <v>533</v>
      </c>
      <c r="H25" s="317" t="s">
        <v>542</v>
      </c>
      <c r="I25" s="296" t="s">
        <v>32</v>
      </c>
      <c r="J25" s="296" t="s">
        <v>32</v>
      </c>
      <c r="K25" s="296" t="s">
        <v>32</v>
      </c>
      <c r="L25" s="296" t="s">
        <v>32</v>
      </c>
      <c r="M25" s="296" t="s">
        <v>32</v>
      </c>
      <c r="N25" s="308">
        <v>149109</v>
      </c>
      <c r="O25" s="300">
        <v>0</v>
      </c>
      <c r="P25" s="310"/>
      <c r="Q25" s="311"/>
      <c r="R25" s="312">
        <v>0</v>
      </c>
      <c r="S25" s="312"/>
      <c r="T25" s="310"/>
      <c r="U25" s="310"/>
      <c r="V25" s="308"/>
    </row>
    <row r="26" spans="2:22" s="46" customFormat="1">
      <c r="B26" s="48">
        <v>12</v>
      </c>
      <c r="C26" s="22" t="s">
        <v>622</v>
      </c>
      <c r="D26" s="241"/>
      <c r="E26" s="310" t="s">
        <v>13</v>
      </c>
      <c r="F26" s="391" t="s">
        <v>558</v>
      </c>
      <c r="G26" s="317" t="s">
        <v>556</v>
      </c>
      <c r="H26" s="317" t="s">
        <v>557</v>
      </c>
      <c r="I26" s="296" t="s">
        <v>32</v>
      </c>
      <c r="J26" s="296" t="s">
        <v>32</v>
      </c>
      <c r="K26" s="296" t="s">
        <v>32</v>
      </c>
      <c r="L26" s="296" t="s">
        <v>32</v>
      </c>
      <c r="M26" s="296" t="s">
        <v>32</v>
      </c>
      <c r="N26" s="308">
        <v>300000</v>
      </c>
      <c r="O26" s="300">
        <v>0</v>
      </c>
      <c r="P26" s="310"/>
      <c r="Q26" s="311"/>
      <c r="R26" s="312">
        <v>0</v>
      </c>
      <c r="S26" s="312"/>
      <c r="T26" s="310"/>
      <c r="U26" s="310"/>
      <c r="V26" s="308"/>
    </row>
    <row r="27" spans="2:22" s="46" customFormat="1">
      <c r="B27" s="48">
        <v>13</v>
      </c>
      <c r="C27" s="22" t="s">
        <v>622</v>
      </c>
      <c r="D27" s="24"/>
      <c r="E27" s="310" t="s">
        <v>77</v>
      </c>
      <c r="F27" s="391" t="s">
        <v>78</v>
      </c>
      <c r="G27" s="317" t="s">
        <v>76</v>
      </c>
      <c r="H27" s="317" t="s">
        <v>173</v>
      </c>
      <c r="I27" s="296" t="s">
        <v>32</v>
      </c>
      <c r="J27" s="296" t="s">
        <v>32</v>
      </c>
      <c r="K27" s="296" t="s">
        <v>32</v>
      </c>
      <c r="L27" s="296" t="s">
        <v>32</v>
      </c>
      <c r="M27" s="296" t="s">
        <v>32</v>
      </c>
      <c r="N27" s="308">
        <v>231380</v>
      </c>
      <c r="O27" s="300">
        <f>R27/N27</f>
        <v>3.0970697553807588E-2</v>
      </c>
      <c r="P27" s="310"/>
      <c r="Q27" s="311"/>
      <c r="R27" s="312">
        <v>7166</v>
      </c>
      <c r="S27" s="312"/>
      <c r="T27" s="310"/>
      <c r="U27" s="310"/>
      <c r="V27" s="308"/>
    </row>
    <row r="28" spans="2:22" s="46" customFormat="1" ht="120.75" customHeight="1">
      <c r="B28" s="592" t="s">
        <v>836</v>
      </c>
      <c r="C28" s="22" t="s">
        <v>622</v>
      </c>
      <c r="D28" s="554" t="s">
        <v>785</v>
      </c>
      <c r="E28" s="309" t="s">
        <v>190</v>
      </c>
      <c r="F28" s="592" t="s">
        <v>819</v>
      </c>
      <c r="G28" s="317" t="s">
        <v>20</v>
      </c>
      <c r="H28" s="317" t="s">
        <v>191</v>
      </c>
      <c r="I28" s="524" t="s">
        <v>739</v>
      </c>
      <c r="J28" s="297" t="s">
        <v>396</v>
      </c>
      <c r="K28" s="296" t="s">
        <v>32</v>
      </c>
      <c r="L28" s="296" t="s">
        <v>32</v>
      </c>
      <c r="M28" s="296" t="s">
        <v>32</v>
      </c>
      <c r="N28" s="308">
        <v>304714</v>
      </c>
      <c r="O28" s="300">
        <v>1</v>
      </c>
      <c r="P28" s="308">
        <v>304714</v>
      </c>
      <c r="Q28" s="311"/>
      <c r="R28" s="312"/>
      <c r="S28" s="312"/>
      <c r="T28" s="310"/>
      <c r="U28" s="310"/>
      <c r="V28" s="308"/>
    </row>
    <row r="29" spans="2:22" s="46" customFormat="1" ht="24.75">
      <c r="B29" s="48">
        <v>15</v>
      </c>
      <c r="C29" s="22" t="s">
        <v>622</v>
      </c>
      <c r="D29" s="21"/>
      <c r="E29" s="310" t="s">
        <v>40</v>
      </c>
      <c r="F29" s="394" t="s">
        <v>611</v>
      </c>
      <c r="G29" s="317" t="s">
        <v>20</v>
      </c>
      <c r="H29" s="317" t="s">
        <v>192</v>
      </c>
      <c r="I29" s="524" t="s">
        <v>739</v>
      </c>
      <c r="J29" s="297" t="s">
        <v>396</v>
      </c>
      <c r="K29" s="296" t="s">
        <v>32</v>
      </c>
      <c r="L29" s="296" t="s">
        <v>32</v>
      </c>
      <c r="M29" s="296" t="s">
        <v>32</v>
      </c>
      <c r="N29" s="308">
        <v>186199</v>
      </c>
      <c r="O29" s="300">
        <v>1</v>
      </c>
      <c r="P29" s="308">
        <v>186199</v>
      </c>
      <c r="Q29" s="311"/>
      <c r="R29" s="312"/>
      <c r="S29" s="312"/>
      <c r="T29" s="310"/>
      <c r="U29" s="310"/>
      <c r="V29" s="308"/>
    </row>
    <row r="30" spans="2:22" s="46" customFormat="1">
      <c r="B30" s="48">
        <v>16</v>
      </c>
      <c r="C30" s="22" t="s">
        <v>622</v>
      </c>
      <c r="D30" s="24"/>
      <c r="E30" s="310" t="s">
        <v>16</v>
      </c>
      <c r="F30" s="391" t="s">
        <v>566</v>
      </c>
      <c r="G30" s="317" t="s">
        <v>564</v>
      </c>
      <c r="H30" s="317" t="s">
        <v>565</v>
      </c>
      <c r="I30" s="296" t="s">
        <v>32</v>
      </c>
      <c r="J30" s="296" t="s">
        <v>32</v>
      </c>
      <c r="K30" s="296" t="s">
        <v>32</v>
      </c>
      <c r="L30" s="297" t="s">
        <v>396</v>
      </c>
      <c r="M30" s="296" t="s">
        <v>32</v>
      </c>
      <c r="N30" s="308">
        <v>584550</v>
      </c>
      <c r="O30" s="300">
        <v>1</v>
      </c>
      <c r="P30" s="310"/>
      <c r="Q30" s="312">
        <v>584550</v>
      </c>
      <c r="R30" s="312"/>
      <c r="S30" s="312"/>
      <c r="T30" s="310"/>
      <c r="U30" s="310"/>
      <c r="V30" s="308"/>
    </row>
    <row r="31" spans="2:22" s="46" customFormat="1">
      <c r="B31" s="48">
        <v>17</v>
      </c>
      <c r="C31" s="22" t="s">
        <v>622</v>
      </c>
      <c r="D31" s="21"/>
      <c r="E31" s="310" t="s">
        <v>16</v>
      </c>
      <c r="F31" s="391" t="s">
        <v>44</v>
      </c>
      <c r="G31" s="317" t="s">
        <v>46</v>
      </c>
      <c r="H31" s="317" t="s">
        <v>204</v>
      </c>
      <c r="I31" s="296" t="s">
        <v>32</v>
      </c>
      <c r="J31" s="296" t="s">
        <v>32</v>
      </c>
      <c r="K31" s="296" t="s">
        <v>32</v>
      </c>
      <c r="L31" s="296" t="s">
        <v>32</v>
      </c>
      <c r="M31" s="296" t="s">
        <v>32</v>
      </c>
      <c r="N31" s="308">
        <v>255722</v>
      </c>
      <c r="O31" s="300">
        <f>R31/N31</f>
        <v>0.31064984631748538</v>
      </c>
      <c r="P31" s="310"/>
      <c r="Q31" s="311"/>
      <c r="R31" s="312">
        <v>79440</v>
      </c>
      <c r="S31" s="312"/>
      <c r="T31" s="310"/>
      <c r="U31" s="310"/>
      <c r="V31" s="308"/>
    </row>
    <row r="32" spans="2:22" s="46" customFormat="1">
      <c r="B32" s="48"/>
      <c r="C32" s="22" t="s">
        <v>622</v>
      </c>
      <c r="D32" s="21"/>
      <c r="E32" s="310" t="s">
        <v>153</v>
      </c>
      <c r="F32" s="391" t="s">
        <v>44</v>
      </c>
      <c r="G32" s="317" t="s">
        <v>46</v>
      </c>
      <c r="H32" s="317" t="s">
        <v>205</v>
      </c>
      <c r="I32" s="296" t="s">
        <v>32</v>
      </c>
      <c r="J32" s="296" t="s">
        <v>32</v>
      </c>
      <c r="K32" s="296" t="s">
        <v>32</v>
      </c>
      <c r="L32" s="296" t="s">
        <v>32</v>
      </c>
      <c r="M32" s="296" t="s">
        <v>32</v>
      </c>
      <c r="N32" s="308">
        <v>205000</v>
      </c>
      <c r="O32" s="300" t="e">
        <f>#REF!/#REF!</f>
        <v>#REF!</v>
      </c>
      <c r="P32" s="310"/>
      <c r="Q32" s="311"/>
      <c r="R32" s="312" t="s">
        <v>606</v>
      </c>
      <c r="S32" s="312"/>
      <c r="T32" s="310"/>
      <c r="U32" s="310"/>
      <c r="V32" s="308"/>
    </row>
    <row r="33" spans="2:22" s="46" customFormat="1" ht="34.5" customHeight="1">
      <c r="B33" s="48">
        <v>18</v>
      </c>
      <c r="C33" s="22" t="s">
        <v>622</v>
      </c>
      <c r="D33" s="21"/>
      <c r="E33" s="310" t="s">
        <v>16</v>
      </c>
      <c r="F33" s="393" t="s">
        <v>50</v>
      </c>
      <c r="G33" s="317" t="s">
        <v>51</v>
      </c>
      <c r="H33" s="317" t="s">
        <v>206</v>
      </c>
      <c r="I33" s="296" t="s">
        <v>32</v>
      </c>
      <c r="J33" s="296" t="s">
        <v>32</v>
      </c>
      <c r="K33" s="296" t="s">
        <v>32</v>
      </c>
      <c r="L33" s="296" t="s">
        <v>32</v>
      </c>
      <c r="M33" s="296" t="s">
        <v>32</v>
      </c>
      <c r="N33" s="308">
        <v>567884</v>
      </c>
      <c r="O33" s="300">
        <f>R33/N33</f>
        <v>0.22311774939952525</v>
      </c>
      <c r="P33" s="310"/>
      <c r="Q33" s="311"/>
      <c r="R33" s="312">
        <v>126705</v>
      </c>
      <c r="S33" s="312"/>
      <c r="T33" s="310"/>
      <c r="U33" s="310"/>
      <c r="V33" s="308"/>
    </row>
    <row r="34" spans="2:22" s="46" customFormat="1" ht="24.75">
      <c r="B34" s="48"/>
      <c r="C34" s="22" t="s">
        <v>622</v>
      </c>
      <c r="D34" s="21"/>
      <c r="E34" s="310" t="s">
        <v>153</v>
      </c>
      <c r="F34" s="393" t="s">
        <v>50</v>
      </c>
      <c r="G34" s="317" t="s">
        <v>51</v>
      </c>
      <c r="H34" s="317" t="s">
        <v>207</v>
      </c>
      <c r="I34" s="296" t="s">
        <v>32</v>
      </c>
      <c r="J34" s="296" t="s">
        <v>32</v>
      </c>
      <c r="K34" s="296" t="s">
        <v>32</v>
      </c>
      <c r="L34" s="296" t="s">
        <v>32</v>
      </c>
      <c r="M34" s="296" t="s">
        <v>32</v>
      </c>
      <c r="N34" s="308">
        <v>210000</v>
      </c>
      <c r="O34" s="300">
        <v>0</v>
      </c>
      <c r="P34" s="310"/>
      <c r="Q34" s="311"/>
      <c r="R34" s="312">
        <v>0</v>
      </c>
      <c r="S34" s="312"/>
      <c r="T34" s="310"/>
      <c r="U34" s="310"/>
      <c r="V34" s="308"/>
    </row>
    <row r="35" spans="2:22" s="46" customFormat="1">
      <c r="B35" s="48">
        <v>19</v>
      </c>
      <c r="C35" s="22" t="s">
        <v>622</v>
      </c>
      <c r="D35" s="206"/>
      <c r="E35" s="310" t="s">
        <v>16</v>
      </c>
      <c r="F35" s="391" t="s">
        <v>81</v>
      </c>
      <c r="G35" s="317" t="s">
        <v>80</v>
      </c>
      <c r="H35" s="317" t="s">
        <v>208</v>
      </c>
      <c r="I35" s="296"/>
      <c r="J35" s="296"/>
      <c r="K35" s="296"/>
      <c r="L35" s="297" t="s">
        <v>396</v>
      </c>
      <c r="M35" s="296"/>
      <c r="N35" s="308">
        <v>305071</v>
      </c>
      <c r="O35" s="300">
        <v>1</v>
      </c>
      <c r="P35" s="308">
        <v>305071</v>
      </c>
      <c r="Q35" s="311"/>
      <c r="R35" s="312"/>
      <c r="S35" s="312"/>
      <c r="T35" s="310"/>
      <c r="U35" s="310"/>
      <c r="V35" s="308"/>
    </row>
    <row r="36" spans="2:22" s="46" customFormat="1">
      <c r="B36" s="48"/>
      <c r="C36" s="22" t="s">
        <v>622</v>
      </c>
      <c r="D36" s="21"/>
      <c r="E36" s="310" t="s">
        <v>40</v>
      </c>
      <c r="F36" s="394" t="s">
        <v>446</v>
      </c>
      <c r="G36" s="317" t="s">
        <v>444</v>
      </c>
      <c r="H36" s="317" t="s">
        <v>445</v>
      </c>
      <c r="I36" s="296" t="s">
        <v>32</v>
      </c>
      <c r="J36" s="297" t="s">
        <v>396</v>
      </c>
      <c r="K36" s="296" t="s">
        <v>32</v>
      </c>
      <c r="L36" s="296" t="s">
        <v>32</v>
      </c>
      <c r="M36" s="296" t="s">
        <v>32</v>
      </c>
      <c r="N36" s="308">
        <v>50000</v>
      </c>
      <c r="O36" s="300">
        <v>1</v>
      </c>
      <c r="P36" s="308">
        <v>50000</v>
      </c>
      <c r="Q36" s="311"/>
      <c r="R36" s="312"/>
      <c r="S36" s="312"/>
      <c r="T36" s="310"/>
      <c r="U36" s="310"/>
      <c r="V36" s="308"/>
    </row>
    <row r="37" spans="2:22" s="46" customFormat="1" ht="36.75">
      <c r="B37" s="48">
        <v>21</v>
      </c>
      <c r="C37" s="22" t="s">
        <v>622</v>
      </c>
      <c r="D37" s="556" t="s">
        <v>799</v>
      </c>
      <c r="E37" s="310" t="s">
        <v>16</v>
      </c>
      <c r="F37" s="394" t="s">
        <v>35</v>
      </c>
      <c r="G37" s="317" t="s">
        <v>34</v>
      </c>
      <c r="H37" s="317" t="s">
        <v>175</v>
      </c>
      <c r="I37" s="296" t="s">
        <v>32</v>
      </c>
      <c r="J37" s="296" t="s">
        <v>32</v>
      </c>
      <c r="K37" s="296" t="s">
        <v>32</v>
      </c>
      <c r="L37" s="297" t="s">
        <v>396</v>
      </c>
      <c r="M37" s="296" t="s">
        <v>32</v>
      </c>
      <c r="N37" s="308">
        <v>262222</v>
      </c>
      <c r="O37" s="300">
        <v>1</v>
      </c>
      <c r="P37" s="310"/>
      <c r="Q37" s="312">
        <v>262222</v>
      </c>
      <c r="R37" s="312"/>
      <c r="S37" s="312"/>
      <c r="T37" s="310"/>
      <c r="U37" s="310"/>
      <c r="V37" s="308"/>
    </row>
    <row r="38" spans="2:22" s="46" customFormat="1">
      <c r="B38" s="48">
        <v>22</v>
      </c>
      <c r="C38" s="22" t="s">
        <v>622</v>
      </c>
      <c r="D38" s="21"/>
      <c r="E38" s="342" t="s">
        <v>16</v>
      </c>
      <c r="F38" s="397" t="s">
        <v>449</v>
      </c>
      <c r="G38" s="318" t="s">
        <v>447</v>
      </c>
      <c r="H38" s="318" t="s">
        <v>448</v>
      </c>
      <c r="I38" s="296" t="s">
        <v>32</v>
      </c>
      <c r="J38" s="296" t="s">
        <v>32</v>
      </c>
      <c r="K38" s="296" t="s">
        <v>32</v>
      </c>
      <c r="L38" s="297" t="s">
        <v>396</v>
      </c>
      <c r="M38" s="296" t="s">
        <v>32</v>
      </c>
      <c r="N38" s="373">
        <v>729631</v>
      </c>
      <c r="O38" s="300">
        <v>0</v>
      </c>
      <c r="P38" s="310"/>
      <c r="Q38" s="378">
        <v>0</v>
      </c>
      <c r="R38" s="312"/>
      <c r="S38" s="312"/>
      <c r="T38" s="310"/>
      <c r="U38" s="310"/>
      <c r="V38" s="308"/>
    </row>
    <row r="39" spans="2:22" s="46" customFormat="1">
      <c r="B39" s="48">
        <v>23</v>
      </c>
      <c r="C39" s="22" t="s">
        <v>622</v>
      </c>
      <c r="D39" s="21"/>
      <c r="E39" s="310" t="s">
        <v>53</v>
      </c>
      <c r="F39" s="394" t="s">
        <v>54</v>
      </c>
      <c r="G39" s="317" t="s">
        <v>52</v>
      </c>
      <c r="H39" s="317" t="s">
        <v>194</v>
      </c>
      <c r="I39" s="296" t="s">
        <v>32</v>
      </c>
      <c r="J39" s="296" t="s">
        <v>32</v>
      </c>
      <c r="K39" s="296" t="s">
        <v>32</v>
      </c>
      <c r="L39" s="296" t="s">
        <v>32</v>
      </c>
      <c r="M39" s="296" t="s">
        <v>32</v>
      </c>
      <c r="N39" s="308">
        <v>65000</v>
      </c>
      <c r="O39" s="300">
        <f>R39/N39</f>
        <v>9.2307692307692313E-2</v>
      </c>
      <c r="P39" s="310"/>
      <c r="Q39" s="311"/>
      <c r="R39" s="312">
        <v>6000</v>
      </c>
      <c r="S39" s="312"/>
      <c r="T39" s="310"/>
      <c r="U39" s="310"/>
      <c r="V39" s="308"/>
    </row>
    <row r="40" spans="2:22" s="46" customFormat="1" ht="24.75">
      <c r="B40" s="48">
        <v>24</v>
      </c>
      <c r="C40" s="22" t="s">
        <v>622</v>
      </c>
      <c r="D40" s="21"/>
      <c r="E40" s="310" t="s">
        <v>16</v>
      </c>
      <c r="F40" s="394" t="s">
        <v>60</v>
      </c>
      <c r="G40" s="317" t="s">
        <v>59</v>
      </c>
      <c r="H40" s="317" t="s">
        <v>193</v>
      </c>
      <c r="I40" s="296" t="s">
        <v>32</v>
      </c>
      <c r="J40" s="296" t="s">
        <v>32</v>
      </c>
      <c r="K40" s="296" t="s">
        <v>32</v>
      </c>
      <c r="L40" s="296" t="s">
        <v>32</v>
      </c>
      <c r="M40" s="296" t="s">
        <v>32</v>
      </c>
      <c r="N40" s="308">
        <v>82500</v>
      </c>
      <c r="O40" s="300">
        <f>R40/N40</f>
        <v>6.1115151515151518E-2</v>
      </c>
      <c r="P40" s="310"/>
      <c r="Q40" s="311"/>
      <c r="R40" s="312">
        <v>5042</v>
      </c>
      <c r="S40" s="312"/>
      <c r="T40" s="310"/>
      <c r="U40" s="310"/>
      <c r="V40" s="308"/>
    </row>
    <row r="41" spans="2:22" s="46" customFormat="1" ht="30" customHeight="1">
      <c r="B41" s="48">
        <v>25</v>
      </c>
      <c r="C41" s="22" t="s">
        <v>622</v>
      </c>
      <c r="D41" s="21"/>
      <c r="E41" s="310" t="s">
        <v>16</v>
      </c>
      <c r="F41" s="398" t="s">
        <v>61</v>
      </c>
      <c r="G41" s="317" t="s">
        <v>62</v>
      </c>
      <c r="H41" s="317" t="s">
        <v>195</v>
      </c>
      <c r="I41" s="296" t="s">
        <v>32</v>
      </c>
      <c r="J41" s="296" t="s">
        <v>32</v>
      </c>
      <c r="K41" s="296" t="s">
        <v>32</v>
      </c>
      <c r="L41" s="296" t="s">
        <v>32</v>
      </c>
      <c r="M41" s="296" t="s">
        <v>32</v>
      </c>
      <c r="N41" s="308">
        <v>389765</v>
      </c>
      <c r="O41" s="300">
        <f>R41/N41</f>
        <v>3.2937795851346326E-2</v>
      </c>
      <c r="P41" s="310"/>
      <c r="Q41" s="311"/>
      <c r="R41" s="312">
        <v>12838</v>
      </c>
      <c r="S41" s="312"/>
      <c r="T41" s="310"/>
      <c r="U41" s="310"/>
      <c r="V41" s="308"/>
    </row>
    <row r="42" spans="2:22" s="46" customFormat="1">
      <c r="B42" s="48"/>
      <c r="C42" s="22" t="s">
        <v>622</v>
      </c>
      <c r="D42" s="24"/>
      <c r="E42" s="310" t="s">
        <v>432</v>
      </c>
      <c r="F42" s="391" t="s">
        <v>456</v>
      </c>
      <c r="G42" s="317" t="s">
        <v>454</v>
      </c>
      <c r="H42" s="317" t="s">
        <v>455</v>
      </c>
      <c r="I42" s="296" t="s">
        <v>32</v>
      </c>
      <c r="J42" s="296" t="s">
        <v>32</v>
      </c>
      <c r="K42" s="296" t="s">
        <v>32</v>
      </c>
      <c r="L42" s="296" t="s">
        <v>32</v>
      </c>
      <c r="M42" s="361" t="s">
        <v>32</v>
      </c>
      <c r="N42" s="308">
        <v>44236</v>
      </c>
      <c r="O42" s="300">
        <v>0</v>
      </c>
      <c r="P42" s="310"/>
      <c r="Q42" s="311"/>
      <c r="R42" s="312">
        <v>0</v>
      </c>
      <c r="S42" s="312"/>
      <c r="T42" s="108"/>
      <c r="U42" s="108"/>
      <c r="V42" s="246"/>
    </row>
    <row r="43" spans="2:22" s="46" customFormat="1" ht="24.75">
      <c r="B43" s="48">
        <v>26</v>
      </c>
      <c r="C43" s="22" t="s">
        <v>622</v>
      </c>
      <c r="D43" s="24"/>
      <c r="E43" s="310" t="s">
        <v>153</v>
      </c>
      <c r="F43" s="394" t="s">
        <v>623</v>
      </c>
      <c r="G43" s="318" t="s">
        <v>440</v>
      </c>
      <c r="H43" s="318" t="s">
        <v>441</v>
      </c>
      <c r="I43" s="296" t="s">
        <v>32</v>
      </c>
      <c r="J43" s="297" t="s">
        <v>396</v>
      </c>
      <c r="K43" s="296" t="s">
        <v>32</v>
      </c>
      <c r="L43" s="296" t="s">
        <v>32</v>
      </c>
      <c r="M43" s="296" t="s">
        <v>32</v>
      </c>
      <c r="N43" s="308">
        <v>50000</v>
      </c>
      <c r="O43" s="300">
        <v>1</v>
      </c>
      <c r="P43" s="308">
        <v>50000</v>
      </c>
      <c r="Q43" s="311"/>
      <c r="R43" s="312"/>
      <c r="S43" s="312"/>
      <c r="T43" s="310"/>
      <c r="U43" s="310"/>
      <c r="V43" s="308"/>
    </row>
    <row r="44" spans="2:22" s="46" customFormat="1" ht="24.75">
      <c r="B44" s="48">
        <v>27</v>
      </c>
      <c r="C44" s="22" t="s">
        <v>622</v>
      </c>
      <c r="D44" s="21"/>
      <c r="E44" s="310" t="s">
        <v>16</v>
      </c>
      <c r="F44" s="394" t="s">
        <v>64</v>
      </c>
      <c r="G44" s="317" t="s">
        <v>63</v>
      </c>
      <c r="H44" s="317" t="s">
        <v>196</v>
      </c>
      <c r="I44" s="296" t="s">
        <v>32</v>
      </c>
      <c r="J44" s="296" t="s">
        <v>32</v>
      </c>
      <c r="K44" s="296" t="s">
        <v>32</v>
      </c>
      <c r="L44" s="296" t="s">
        <v>32</v>
      </c>
      <c r="M44" s="296" t="s">
        <v>32</v>
      </c>
      <c r="N44" s="308">
        <v>204705</v>
      </c>
      <c r="O44" s="300">
        <f>R44/N44</f>
        <v>0.12592266920690751</v>
      </c>
      <c r="P44" s="310"/>
      <c r="Q44" s="311"/>
      <c r="R44" s="312">
        <v>25777</v>
      </c>
      <c r="S44" s="312"/>
      <c r="T44" s="310"/>
      <c r="U44" s="310"/>
      <c r="V44" s="308"/>
    </row>
    <row r="45" spans="2:22" s="48" customFormat="1" ht="24.75">
      <c r="B45" s="48">
        <v>65</v>
      </c>
      <c r="C45" s="22" t="s">
        <v>622</v>
      </c>
      <c r="D45" s="21"/>
      <c r="E45" s="310" t="s">
        <v>153</v>
      </c>
      <c r="F45" s="394" t="s">
        <v>64</v>
      </c>
      <c r="G45" s="317" t="s">
        <v>63</v>
      </c>
      <c r="H45" s="317" t="s">
        <v>197</v>
      </c>
      <c r="I45" s="296" t="s">
        <v>32</v>
      </c>
      <c r="J45" s="296" t="s">
        <v>32</v>
      </c>
      <c r="K45" s="296" t="s">
        <v>32</v>
      </c>
      <c r="L45" s="296" t="s">
        <v>32</v>
      </c>
      <c r="M45" s="296" t="s">
        <v>32</v>
      </c>
      <c r="N45" s="308">
        <v>434327</v>
      </c>
      <c r="O45" s="300">
        <v>0</v>
      </c>
      <c r="P45" s="310"/>
      <c r="Q45" s="311"/>
      <c r="R45" s="312">
        <v>0</v>
      </c>
      <c r="S45" s="312"/>
      <c r="T45" s="310"/>
      <c r="U45" s="310"/>
      <c r="V45" s="308"/>
    </row>
    <row r="46" spans="2:22" s="48" customFormat="1">
      <c r="B46" s="48">
        <v>66</v>
      </c>
      <c r="C46" s="22" t="s">
        <v>622</v>
      </c>
      <c r="D46" s="21"/>
      <c r="E46" s="310" t="s">
        <v>153</v>
      </c>
      <c r="F46" s="394" t="s">
        <v>256</v>
      </c>
      <c r="G46" s="317" t="s">
        <v>63</v>
      </c>
      <c r="H46" s="317" t="s">
        <v>255</v>
      </c>
      <c r="I46" s="296" t="s">
        <v>32</v>
      </c>
      <c r="J46" s="296" t="s">
        <v>32</v>
      </c>
      <c r="K46" s="296" t="s">
        <v>32</v>
      </c>
      <c r="L46" s="296" t="s">
        <v>32</v>
      </c>
      <c r="M46" s="296" t="s">
        <v>32</v>
      </c>
      <c r="N46" s="308">
        <v>434327</v>
      </c>
      <c r="O46" s="300">
        <v>0</v>
      </c>
      <c r="P46" s="310"/>
      <c r="Q46" s="311"/>
      <c r="R46" s="362">
        <v>0</v>
      </c>
      <c r="S46" s="362"/>
      <c r="T46" s="310"/>
      <c r="U46" s="310"/>
      <c r="V46" s="308"/>
    </row>
    <row r="47" spans="2:22" s="48" customFormat="1" ht="24.75">
      <c r="B47" s="48">
        <v>67</v>
      </c>
      <c r="C47" s="22" t="s">
        <v>622</v>
      </c>
      <c r="D47" s="21"/>
      <c r="E47" s="310" t="s">
        <v>16</v>
      </c>
      <c r="F47" s="394" t="s">
        <v>66</v>
      </c>
      <c r="G47" s="317" t="s">
        <v>65</v>
      </c>
      <c r="H47" s="317" t="s">
        <v>201</v>
      </c>
      <c r="I47" s="296" t="s">
        <v>32</v>
      </c>
      <c r="J47" s="296" t="s">
        <v>32</v>
      </c>
      <c r="K47" s="296" t="s">
        <v>32</v>
      </c>
      <c r="L47" s="296" t="s">
        <v>32</v>
      </c>
      <c r="M47" s="296" t="s">
        <v>32</v>
      </c>
      <c r="N47" s="308">
        <v>325000</v>
      </c>
      <c r="O47" s="300">
        <f>R47/N47</f>
        <v>0.18692307692307691</v>
      </c>
      <c r="P47" s="310"/>
      <c r="Q47" s="375"/>
      <c r="R47" s="312">
        <v>60750</v>
      </c>
      <c r="S47" s="312"/>
      <c r="T47" s="310"/>
      <c r="U47" s="310"/>
      <c r="V47" s="308"/>
    </row>
    <row r="48" spans="2:22" s="48" customFormat="1" ht="24.75">
      <c r="B48" s="48">
        <v>68</v>
      </c>
      <c r="C48" s="22" t="s">
        <v>622</v>
      </c>
      <c r="D48" s="21"/>
      <c r="E48" s="310" t="s">
        <v>153</v>
      </c>
      <c r="F48" s="394" t="s">
        <v>66</v>
      </c>
      <c r="G48" s="317" t="s">
        <v>65</v>
      </c>
      <c r="H48" s="317" t="s">
        <v>254</v>
      </c>
      <c r="I48" s="296" t="s">
        <v>32</v>
      </c>
      <c r="J48" s="296" t="s">
        <v>32</v>
      </c>
      <c r="K48" s="296" t="s">
        <v>32</v>
      </c>
      <c r="L48" s="296" t="s">
        <v>32</v>
      </c>
      <c r="M48" s="296" t="s">
        <v>32</v>
      </c>
      <c r="N48" s="308">
        <v>275000</v>
      </c>
      <c r="O48" s="300" t="e">
        <f>R48/#REF!</f>
        <v>#VALUE!</v>
      </c>
      <c r="P48" s="310"/>
      <c r="Q48" s="375"/>
      <c r="R48" s="312" t="s">
        <v>402</v>
      </c>
      <c r="S48" s="312"/>
      <c r="T48" s="310"/>
      <c r="U48" s="310"/>
      <c r="V48" s="308"/>
    </row>
    <row r="49" spans="1:23" s="48" customFormat="1">
      <c r="C49" s="22" t="s">
        <v>622</v>
      </c>
      <c r="D49" s="21"/>
      <c r="E49" s="310" t="s">
        <v>185</v>
      </c>
      <c r="F49" s="394" t="s">
        <v>43</v>
      </c>
      <c r="G49" s="317" t="s">
        <v>181</v>
      </c>
      <c r="H49" s="317" t="s">
        <v>184</v>
      </c>
      <c r="I49" s="524" t="s">
        <v>742</v>
      </c>
      <c r="J49" s="297" t="s">
        <v>396</v>
      </c>
      <c r="K49" s="296" t="s">
        <v>32</v>
      </c>
      <c r="L49" s="296" t="s">
        <v>32</v>
      </c>
      <c r="M49" s="296" t="s">
        <v>32</v>
      </c>
      <c r="N49" s="308">
        <v>118250</v>
      </c>
      <c r="O49" s="300">
        <v>1</v>
      </c>
      <c r="P49" s="301"/>
      <c r="Q49" s="312">
        <v>118250</v>
      </c>
      <c r="R49" s="312"/>
      <c r="S49" s="312"/>
      <c r="T49" s="109"/>
      <c r="U49" s="109"/>
      <c r="V49" s="242"/>
    </row>
    <row r="50" spans="1:23" s="48" customFormat="1">
      <c r="B50" s="48">
        <v>69</v>
      </c>
      <c r="C50" s="22" t="s">
        <v>622</v>
      </c>
      <c r="D50" s="21"/>
      <c r="E50" s="310" t="s">
        <v>183</v>
      </c>
      <c r="F50" s="394" t="s">
        <v>43</v>
      </c>
      <c r="G50" s="317" t="s">
        <v>181</v>
      </c>
      <c r="H50" s="317" t="s">
        <v>182</v>
      </c>
      <c r="I50" s="524" t="s">
        <v>742</v>
      </c>
      <c r="J50" s="297" t="s">
        <v>396</v>
      </c>
      <c r="K50" s="296" t="s">
        <v>32</v>
      </c>
      <c r="L50" s="296" t="s">
        <v>32</v>
      </c>
      <c r="M50" s="296" t="s">
        <v>32</v>
      </c>
      <c r="N50" s="308">
        <v>157791</v>
      </c>
      <c r="O50" s="300">
        <v>1</v>
      </c>
      <c r="P50" s="310"/>
      <c r="Q50" s="312">
        <v>157791</v>
      </c>
      <c r="R50" s="312"/>
      <c r="S50" s="312"/>
      <c r="T50" s="310"/>
      <c r="U50" s="310"/>
      <c r="V50" s="308"/>
    </row>
    <row r="51" spans="1:23" s="48" customFormat="1">
      <c r="B51" s="48">
        <v>70</v>
      </c>
      <c r="C51" s="22" t="s">
        <v>622</v>
      </c>
      <c r="D51" s="58"/>
      <c r="E51" s="343" t="s">
        <v>40</v>
      </c>
      <c r="F51" s="398" t="s">
        <v>43</v>
      </c>
      <c r="G51" s="319" t="s">
        <v>181</v>
      </c>
      <c r="H51" s="319" t="s">
        <v>188</v>
      </c>
      <c r="I51" s="524" t="s">
        <v>742</v>
      </c>
      <c r="J51" s="297" t="s">
        <v>396</v>
      </c>
      <c r="K51" s="296" t="s">
        <v>32</v>
      </c>
      <c r="L51" s="296" t="s">
        <v>32</v>
      </c>
      <c r="M51" s="296" t="s">
        <v>32</v>
      </c>
      <c r="N51" s="363">
        <v>96721</v>
      </c>
      <c r="O51" s="356">
        <v>1</v>
      </c>
      <c r="P51" s="308">
        <v>96721</v>
      </c>
      <c r="Q51" s="311"/>
      <c r="R51" s="357"/>
      <c r="S51" s="421"/>
      <c r="T51" s="310"/>
      <c r="U51" s="310"/>
      <c r="V51" s="308"/>
    </row>
    <row r="52" spans="1:23" s="48" customFormat="1">
      <c r="C52" s="55" t="s">
        <v>622</v>
      </c>
      <c r="D52" s="58"/>
      <c r="E52" s="343" t="s">
        <v>42</v>
      </c>
      <c r="F52" s="398" t="s">
        <v>43</v>
      </c>
      <c r="G52" s="319" t="s">
        <v>181</v>
      </c>
      <c r="H52" s="319" t="s">
        <v>189</v>
      </c>
      <c r="I52" s="524" t="s">
        <v>742</v>
      </c>
      <c r="J52" s="297" t="s">
        <v>396</v>
      </c>
      <c r="K52" s="296" t="s">
        <v>32</v>
      </c>
      <c r="L52" s="296" t="s">
        <v>32</v>
      </c>
      <c r="M52" s="296" t="s">
        <v>32</v>
      </c>
      <c r="N52" s="363">
        <v>639846</v>
      </c>
      <c r="O52" s="356">
        <v>1</v>
      </c>
      <c r="P52" s="308">
        <v>639846</v>
      </c>
      <c r="Q52" s="311"/>
      <c r="R52" s="312"/>
      <c r="S52" s="312"/>
      <c r="T52" s="310"/>
      <c r="U52" s="310"/>
      <c r="V52" s="308"/>
    </row>
    <row r="53" spans="1:23" s="48" customFormat="1">
      <c r="B53" s="48">
        <v>71</v>
      </c>
      <c r="C53" s="22" t="s">
        <v>622</v>
      </c>
      <c r="D53" s="58"/>
      <c r="E53" s="343" t="s">
        <v>187</v>
      </c>
      <c r="F53" s="394" t="s">
        <v>43</v>
      </c>
      <c r="G53" s="319" t="s">
        <v>181</v>
      </c>
      <c r="H53" s="317" t="s">
        <v>186</v>
      </c>
      <c r="I53" s="524" t="s">
        <v>742</v>
      </c>
      <c r="J53" s="297" t="s">
        <v>396</v>
      </c>
      <c r="K53" s="296" t="s">
        <v>32</v>
      </c>
      <c r="L53" s="296" t="s">
        <v>32</v>
      </c>
      <c r="M53" s="296" t="s">
        <v>32</v>
      </c>
      <c r="N53" s="363">
        <v>88128</v>
      </c>
      <c r="O53" s="356">
        <v>1</v>
      </c>
      <c r="P53" s="308">
        <v>88128</v>
      </c>
      <c r="Q53" s="311"/>
      <c r="R53" s="312"/>
      <c r="S53" s="312"/>
      <c r="T53" s="310"/>
      <c r="U53" s="310"/>
      <c r="V53" s="308"/>
    </row>
    <row r="54" spans="1:23" s="48" customFormat="1" ht="30" customHeight="1">
      <c r="B54" s="48">
        <v>73</v>
      </c>
      <c r="C54" s="22" t="s">
        <v>622</v>
      </c>
      <c r="D54" s="56"/>
      <c r="E54" s="343" t="s">
        <v>77</v>
      </c>
      <c r="F54" s="399" t="s">
        <v>82</v>
      </c>
      <c r="G54" s="319" t="s">
        <v>83</v>
      </c>
      <c r="H54" s="317" t="s">
        <v>212</v>
      </c>
      <c r="I54" s="296" t="s">
        <v>32</v>
      </c>
      <c r="J54" s="296" t="s">
        <v>32</v>
      </c>
      <c r="K54" s="296" t="s">
        <v>32</v>
      </c>
      <c r="L54" s="296" t="s">
        <v>32</v>
      </c>
      <c r="M54" s="296" t="s">
        <v>32</v>
      </c>
      <c r="N54" s="363">
        <v>350000</v>
      </c>
      <c r="O54" s="356">
        <f>R54/N54</f>
        <v>0.55142857142857138</v>
      </c>
      <c r="P54" s="310"/>
      <c r="Q54" s="370"/>
      <c r="R54" s="312">
        <v>193000</v>
      </c>
      <c r="S54" s="312"/>
      <c r="T54" s="310"/>
      <c r="U54" s="310"/>
      <c r="V54" s="308"/>
    </row>
    <row r="55" spans="1:23" s="48" customFormat="1">
      <c r="C55" s="22" t="s">
        <v>622</v>
      </c>
      <c r="D55" s="58"/>
      <c r="E55" s="343" t="s">
        <v>68</v>
      </c>
      <c r="F55" s="398" t="s">
        <v>67</v>
      </c>
      <c r="G55" s="319" t="s">
        <v>69</v>
      </c>
      <c r="H55" s="317" t="s">
        <v>198</v>
      </c>
      <c r="I55" s="296" t="s">
        <v>32</v>
      </c>
      <c r="J55" s="297" t="s">
        <v>396</v>
      </c>
      <c r="K55" s="296" t="s">
        <v>32</v>
      </c>
      <c r="L55" s="296" t="s">
        <v>32</v>
      </c>
      <c r="M55" s="297" t="s">
        <v>396</v>
      </c>
      <c r="N55" s="363">
        <v>794972</v>
      </c>
      <c r="O55" s="356">
        <f>R55/N55</f>
        <v>5.4089955369497289E-2</v>
      </c>
      <c r="P55" s="310"/>
      <c r="Q55" s="311"/>
      <c r="R55" s="357">
        <v>43000</v>
      </c>
      <c r="S55" s="421"/>
      <c r="T55" s="310"/>
      <c r="U55" s="310"/>
      <c r="V55" s="308"/>
    </row>
    <row r="56" spans="1:23" s="149" customFormat="1" ht="24.75">
      <c r="C56" s="22" t="s">
        <v>622</v>
      </c>
      <c r="D56" s="58"/>
      <c r="E56" s="343" t="s">
        <v>16</v>
      </c>
      <c r="F56" s="398" t="s">
        <v>71</v>
      </c>
      <c r="G56" s="319" t="s">
        <v>70</v>
      </c>
      <c r="H56" s="317" t="s">
        <v>199</v>
      </c>
      <c r="I56" s="296" t="s">
        <v>32</v>
      </c>
      <c r="J56" s="296" t="s">
        <v>32</v>
      </c>
      <c r="K56" s="296" t="s">
        <v>32</v>
      </c>
      <c r="L56" s="296" t="s">
        <v>32</v>
      </c>
      <c r="M56" s="296" t="s">
        <v>32</v>
      </c>
      <c r="N56" s="363">
        <v>259651</v>
      </c>
      <c r="O56" s="356">
        <f>R56/N56</f>
        <v>0.13094499924899192</v>
      </c>
      <c r="P56" s="343"/>
      <c r="Q56" s="311"/>
      <c r="R56" s="312">
        <v>34000</v>
      </c>
      <c r="S56" s="312"/>
      <c r="T56" s="310"/>
      <c r="U56" s="310"/>
      <c r="V56" s="308"/>
    </row>
    <row r="57" spans="1:23" s="48" customFormat="1" ht="24.75">
      <c r="B57" s="48">
        <v>1</v>
      </c>
      <c r="C57" s="22" t="s">
        <v>622</v>
      </c>
      <c r="D57" s="21"/>
      <c r="E57" s="310" t="s">
        <v>16</v>
      </c>
      <c r="F57" s="394" t="s">
        <v>73</v>
      </c>
      <c r="G57" s="317" t="s">
        <v>72</v>
      </c>
      <c r="H57" s="317" t="s">
        <v>202</v>
      </c>
      <c r="I57" s="296" t="s">
        <v>32</v>
      </c>
      <c r="J57" s="296" t="s">
        <v>32</v>
      </c>
      <c r="K57" s="296" t="s">
        <v>32</v>
      </c>
      <c r="L57" s="296" t="s">
        <v>32</v>
      </c>
      <c r="M57" s="296" t="s">
        <v>32</v>
      </c>
      <c r="N57" s="308">
        <v>178620</v>
      </c>
      <c r="O57" s="300">
        <f>R57/N57</f>
        <v>7.2746612921285411E-2</v>
      </c>
      <c r="P57" s="310"/>
      <c r="Q57" s="311"/>
      <c r="R57" s="312">
        <v>12994</v>
      </c>
      <c r="S57" s="312"/>
      <c r="T57" s="310"/>
      <c r="U57" s="310"/>
      <c r="V57" s="308"/>
    </row>
    <row r="58" spans="1:23" s="48" customFormat="1" ht="24.75">
      <c r="B58" s="48">
        <v>2</v>
      </c>
      <c r="C58" s="22" t="s">
        <v>622</v>
      </c>
      <c r="D58" s="21"/>
      <c r="E58" s="310" t="s">
        <v>153</v>
      </c>
      <c r="F58" s="394" t="s">
        <v>73</v>
      </c>
      <c r="G58" s="317" t="s">
        <v>72</v>
      </c>
      <c r="H58" s="317" t="s">
        <v>203</v>
      </c>
      <c r="I58" s="296" t="s">
        <v>32</v>
      </c>
      <c r="J58" s="296" t="s">
        <v>32</v>
      </c>
      <c r="K58" s="296" t="s">
        <v>32</v>
      </c>
      <c r="L58" s="296" t="s">
        <v>32</v>
      </c>
      <c r="M58" s="296" t="s">
        <v>32</v>
      </c>
      <c r="N58" s="308">
        <v>330234</v>
      </c>
      <c r="O58" s="300">
        <v>0</v>
      </c>
      <c r="P58" s="307"/>
      <c r="Q58" s="311"/>
      <c r="R58" s="312">
        <v>0</v>
      </c>
      <c r="S58" s="312"/>
      <c r="T58" s="310"/>
      <c r="U58" s="310"/>
      <c r="V58" s="308"/>
    </row>
    <row r="59" spans="1:23" s="48" customFormat="1" ht="30">
      <c r="B59" s="48">
        <v>3</v>
      </c>
      <c r="C59" s="22" t="s">
        <v>622</v>
      </c>
      <c r="D59" s="206"/>
      <c r="E59" s="341" t="s">
        <v>236</v>
      </c>
      <c r="F59" s="391" t="s">
        <v>601</v>
      </c>
      <c r="G59" s="317" t="s">
        <v>10</v>
      </c>
      <c r="H59" s="317" t="s">
        <v>235</v>
      </c>
      <c r="I59" s="527" t="s">
        <v>741</v>
      </c>
      <c r="J59" s="297" t="s">
        <v>396</v>
      </c>
      <c r="K59" s="296" t="s">
        <v>32</v>
      </c>
      <c r="L59" s="296" t="s">
        <v>32</v>
      </c>
      <c r="M59" s="297" t="s">
        <v>396</v>
      </c>
      <c r="N59" s="308">
        <v>731314</v>
      </c>
      <c r="O59" s="300">
        <v>1</v>
      </c>
      <c r="P59" s="308">
        <v>731314</v>
      </c>
      <c r="Q59" s="375"/>
      <c r="R59" s="312"/>
      <c r="S59" s="312"/>
      <c r="T59" s="108"/>
      <c r="U59" s="108"/>
      <c r="V59" s="246"/>
    </row>
    <row r="60" spans="1:23" s="48" customFormat="1">
      <c r="B60" s="48">
        <v>4</v>
      </c>
      <c r="C60" s="22" t="s">
        <v>622</v>
      </c>
      <c r="D60" s="24"/>
      <c r="E60" s="341" t="s">
        <v>234</v>
      </c>
      <c r="F60" s="391" t="s">
        <v>602</v>
      </c>
      <c r="G60" s="317" t="s">
        <v>10</v>
      </c>
      <c r="H60" s="317" t="s">
        <v>233</v>
      </c>
      <c r="I60" s="297" t="s">
        <v>635</v>
      </c>
      <c r="J60" s="297" t="s">
        <v>396</v>
      </c>
      <c r="K60" s="296" t="s">
        <v>32</v>
      </c>
      <c r="L60" s="296" t="s">
        <v>32</v>
      </c>
      <c r="M60" s="297" t="s">
        <v>396</v>
      </c>
      <c r="N60" s="308">
        <v>60046</v>
      </c>
      <c r="O60" s="300">
        <v>1</v>
      </c>
      <c r="P60" s="308">
        <v>60046</v>
      </c>
      <c r="Q60" s="311"/>
      <c r="R60" s="312"/>
      <c r="S60" s="312"/>
      <c r="T60" s="108"/>
      <c r="U60" s="108"/>
      <c r="V60" s="246"/>
    </row>
    <row r="61" spans="1:23" s="48" customFormat="1" ht="24">
      <c r="B61" s="48">
        <v>5</v>
      </c>
      <c r="C61" s="22" t="s">
        <v>622</v>
      </c>
      <c r="D61" s="56"/>
      <c r="E61" s="348" t="s">
        <v>14</v>
      </c>
      <c r="F61" s="392" t="s">
        <v>607</v>
      </c>
      <c r="G61" s="319" t="s">
        <v>10</v>
      </c>
      <c r="H61" s="319" t="s">
        <v>160</v>
      </c>
      <c r="I61" s="297" t="s">
        <v>635</v>
      </c>
      <c r="J61" s="297" t="s">
        <v>396</v>
      </c>
      <c r="K61" s="296" t="s">
        <v>32</v>
      </c>
      <c r="L61" s="296" t="s">
        <v>32</v>
      </c>
      <c r="M61" s="297" t="s">
        <v>396</v>
      </c>
      <c r="N61" s="363">
        <v>145675</v>
      </c>
      <c r="O61" s="356">
        <v>1</v>
      </c>
      <c r="P61" s="308">
        <v>145675</v>
      </c>
      <c r="Q61" s="371"/>
      <c r="R61" s="441"/>
      <c r="S61" s="441"/>
      <c r="T61" s="283"/>
      <c r="U61" s="283"/>
      <c r="V61" s="372"/>
    </row>
    <row r="62" spans="1:23" s="48" customFormat="1" ht="30">
      <c r="B62" s="48">
        <v>6</v>
      </c>
      <c r="C62" s="22" t="s">
        <v>622</v>
      </c>
      <c r="D62" s="36"/>
      <c r="E62" s="439" t="s">
        <v>229</v>
      </c>
      <c r="F62" s="391" t="s">
        <v>612</v>
      </c>
      <c r="G62" s="334" t="s">
        <v>10</v>
      </c>
      <c r="H62" s="334" t="s">
        <v>228</v>
      </c>
      <c r="I62" s="297" t="s">
        <v>635</v>
      </c>
      <c r="J62" s="297" t="s">
        <v>396</v>
      </c>
      <c r="K62" s="296" t="s">
        <v>32</v>
      </c>
      <c r="L62" s="296" t="s">
        <v>32</v>
      </c>
      <c r="M62" s="297" t="s">
        <v>396</v>
      </c>
      <c r="N62" s="379">
        <v>1162000</v>
      </c>
      <c r="O62" s="300">
        <v>1</v>
      </c>
      <c r="P62" s="308">
        <v>1162000</v>
      </c>
      <c r="Q62" s="311"/>
      <c r="R62" s="312"/>
      <c r="S62" s="312"/>
      <c r="T62" s="310"/>
      <c r="U62" s="310"/>
      <c r="V62" s="308"/>
    </row>
    <row r="63" spans="1:23" s="109" customFormat="1" ht="24">
      <c r="A63" s="116"/>
      <c r="B63" s="48">
        <v>7</v>
      </c>
      <c r="C63" s="22" t="s">
        <v>622</v>
      </c>
      <c r="D63" s="24"/>
      <c r="E63" s="341" t="s">
        <v>153</v>
      </c>
      <c r="F63" s="391" t="s">
        <v>614</v>
      </c>
      <c r="G63" s="317" t="s">
        <v>10</v>
      </c>
      <c r="H63" s="317" t="s">
        <v>230</v>
      </c>
      <c r="I63" s="297" t="s">
        <v>635</v>
      </c>
      <c r="J63" s="297" t="s">
        <v>396</v>
      </c>
      <c r="K63" s="296" t="s">
        <v>32</v>
      </c>
      <c r="L63" s="296" t="s">
        <v>32</v>
      </c>
      <c r="M63" s="297" t="s">
        <v>396</v>
      </c>
      <c r="N63" s="308">
        <v>500000</v>
      </c>
      <c r="O63" s="300">
        <v>1</v>
      </c>
      <c r="P63" s="308">
        <v>500000</v>
      </c>
      <c r="Q63" s="311"/>
      <c r="R63" s="312"/>
      <c r="S63" s="312"/>
      <c r="T63" s="310"/>
      <c r="U63" s="310"/>
      <c r="V63" s="308"/>
      <c r="W63" s="125"/>
    </row>
    <row r="64" spans="1:23" s="48" customFormat="1" ht="15.75" thickBot="1">
      <c r="A64" s="116"/>
      <c r="B64" s="48">
        <v>9</v>
      </c>
      <c r="C64" s="22" t="s">
        <v>622</v>
      </c>
      <c r="D64" s="210"/>
      <c r="E64" s="440" t="s">
        <v>231</v>
      </c>
      <c r="F64" s="400" t="s">
        <v>616</v>
      </c>
      <c r="G64" s="329" t="s">
        <v>10</v>
      </c>
      <c r="H64" s="319" t="s">
        <v>232</v>
      </c>
      <c r="I64" s="297" t="s">
        <v>636</v>
      </c>
      <c r="J64" s="297" t="s">
        <v>396</v>
      </c>
      <c r="K64" s="296" t="s">
        <v>32</v>
      </c>
      <c r="L64" s="297" t="s">
        <v>396</v>
      </c>
      <c r="M64" s="297" t="s">
        <v>396</v>
      </c>
      <c r="N64" s="308">
        <v>66050</v>
      </c>
      <c r="O64" s="300">
        <v>1</v>
      </c>
      <c r="P64" s="308">
        <v>66050</v>
      </c>
      <c r="Q64" s="311"/>
      <c r="R64" s="312"/>
      <c r="S64" s="312"/>
      <c r="T64" s="310"/>
      <c r="U64" s="310"/>
      <c r="V64" s="308"/>
    </row>
    <row r="65" spans="1:23" s="48" customFormat="1">
      <c r="A65" s="116"/>
      <c r="B65" s="48">
        <v>10</v>
      </c>
      <c r="C65" s="22" t="s">
        <v>622</v>
      </c>
      <c r="D65" s="58"/>
      <c r="E65" s="350" t="s">
        <v>40</v>
      </c>
      <c r="F65" s="432" t="s">
        <v>473</v>
      </c>
      <c r="G65" s="355">
        <v>200306000</v>
      </c>
      <c r="H65" s="318" t="s">
        <v>472</v>
      </c>
      <c r="I65" s="296" t="s">
        <v>32</v>
      </c>
      <c r="J65" s="297" t="s">
        <v>396</v>
      </c>
      <c r="K65" s="296" t="s">
        <v>32</v>
      </c>
      <c r="L65" s="296" t="s">
        <v>32</v>
      </c>
      <c r="M65" s="296" t="s">
        <v>32</v>
      </c>
      <c r="N65" s="373">
        <v>32863</v>
      </c>
      <c r="O65" s="300">
        <v>1</v>
      </c>
      <c r="P65" s="373">
        <v>32863</v>
      </c>
      <c r="Q65" s="370"/>
      <c r="R65" s="312"/>
      <c r="S65" s="312"/>
      <c r="T65" s="310"/>
      <c r="U65" s="310"/>
      <c r="V65" s="308"/>
    </row>
    <row r="66" spans="1:23" s="48" customFormat="1">
      <c r="A66" s="116"/>
      <c r="B66" s="48">
        <v>11</v>
      </c>
      <c r="C66" s="22" t="s">
        <v>622</v>
      </c>
      <c r="D66" s="21"/>
      <c r="E66" s="310" t="s">
        <v>25</v>
      </c>
      <c r="F66" s="431" t="s">
        <v>471</v>
      </c>
      <c r="G66" s="313">
        <v>200306000</v>
      </c>
      <c r="H66" s="435">
        <v>40381</v>
      </c>
      <c r="I66" s="296" t="s">
        <v>32</v>
      </c>
      <c r="J66" s="297" t="s">
        <v>396</v>
      </c>
      <c r="K66" s="296" t="s">
        <v>32</v>
      </c>
      <c r="L66" s="296" t="s">
        <v>32</v>
      </c>
      <c r="M66" s="296" t="s">
        <v>32</v>
      </c>
      <c r="N66" s="308">
        <v>36560</v>
      </c>
      <c r="O66" s="300">
        <v>1</v>
      </c>
      <c r="P66" s="308">
        <v>36560</v>
      </c>
      <c r="Q66" s="311"/>
      <c r="R66" s="312"/>
      <c r="S66" s="312"/>
      <c r="T66" s="310"/>
      <c r="U66" s="310"/>
      <c r="V66" s="308"/>
    </row>
    <row r="67" spans="1:23" s="48" customFormat="1" ht="131.25" customHeight="1">
      <c r="A67" s="116"/>
      <c r="B67" s="48">
        <v>12</v>
      </c>
      <c r="C67" s="22" t="s">
        <v>622</v>
      </c>
      <c r="D67" s="511" t="s">
        <v>776</v>
      </c>
      <c r="E67" s="428" t="s">
        <v>14</v>
      </c>
      <c r="F67" s="592" t="s">
        <v>822</v>
      </c>
      <c r="G67" s="320" t="s">
        <v>476</v>
      </c>
      <c r="H67" s="320" t="s">
        <v>477</v>
      </c>
      <c r="I67" s="297" t="s">
        <v>636</v>
      </c>
      <c r="J67" s="297" t="s">
        <v>396</v>
      </c>
      <c r="K67" s="296" t="s">
        <v>32</v>
      </c>
      <c r="L67" s="296" t="s">
        <v>32</v>
      </c>
      <c r="M67" s="296" t="s">
        <v>32</v>
      </c>
      <c r="N67" s="373">
        <v>250853</v>
      </c>
      <c r="O67" s="300">
        <v>1</v>
      </c>
      <c r="P67" s="373">
        <v>250853</v>
      </c>
      <c r="Q67" s="311"/>
      <c r="R67" s="312"/>
      <c r="S67" s="312"/>
      <c r="T67" s="308">
        <v>50000</v>
      </c>
      <c r="U67" s="310"/>
      <c r="V67" s="308"/>
    </row>
    <row r="68" spans="1:23" s="109" customFormat="1">
      <c r="A68" s="116"/>
      <c r="B68" s="48">
        <v>13</v>
      </c>
      <c r="C68" s="22" t="s">
        <v>622</v>
      </c>
      <c r="D68" s="24"/>
      <c r="E68" s="310" t="s">
        <v>16</v>
      </c>
      <c r="F68" s="394" t="s">
        <v>417</v>
      </c>
      <c r="G68" s="317" t="s">
        <v>416</v>
      </c>
      <c r="H68" s="317" t="s">
        <v>478</v>
      </c>
      <c r="I68" s="296" t="s">
        <v>32</v>
      </c>
      <c r="J68" s="296" t="s">
        <v>32</v>
      </c>
      <c r="K68" s="296" t="s">
        <v>32</v>
      </c>
      <c r="L68" s="296" t="s">
        <v>32</v>
      </c>
      <c r="M68" s="296" t="s">
        <v>32</v>
      </c>
      <c r="N68" s="308">
        <v>64962</v>
      </c>
      <c r="O68" s="300">
        <v>0</v>
      </c>
      <c r="P68" s="310"/>
      <c r="Q68" s="311"/>
      <c r="R68" s="312">
        <v>0</v>
      </c>
      <c r="S68" s="312"/>
      <c r="T68" s="310"/>
      <c r="U68" s="310"/>
      <c r="V68" s="308"/>
      <c r="W68" s="125"/>
    </row>
    <row r="69" spans="1:23" s="109" customFormat="1">
      <c r="A69" s="116"/>
      <c r="B69" s="48">
        <v>14</v>
      </c>
      <c r="C69" s="22" t="s">
        <v>622</v>
      </c>
      <c r="D69" s="24"/>
      <c r="E69" s="310" t="s">
        <v>16</v>
      </c>
      <c r="F69" s="391" t="s">
        <v>85</v>
      </c>
      <c r="G69" s="317" t="s">
        <v>84</v>
      </c>
      <c r="H69" s="317" t="s">
        <v>209</v>
      </c>
      <c r="I69" s="296" t="s">
        <v>32</v>
      </c>
      <c r="J69" s="296" t="s">
        <v>32</v>
      </c>
      <c r="K69" s="296" t="s">
        <v>32</v>
      </c>
      <c r="L69" s="296" t="s">
        <v>32</v>
      </c>
      <c r="M69" s="296" t="s">
        <v>32</v>
      </c>
      <c r="N69" s="308">
        <v>605600</v>
      </c>
      <c r="O69" s="300">
        <f>R69/N69</f>
        <v>5.7793923381770147E-2</v>
      </c>
      <c r="P69" s="310"/>
      <c r="Q69" s="311"/>
      <c r="R69" s="312">
        <v>35000</v>
      </c>
      <c r="S69" s="312"/>
      <c r="T69" s="310"/>
      <c r="U69" s="310"/>
      <c r="V69" s="308"/>
      <c r="W69" s="125"/>
    </row>
    <row r="70" spans="1:23" s="48" customFormat="1" ht="24.75">
      <c r="B70" s="48">
        <v>15</v>
      </c>
      <c r="C70" s="22" t="s">
        <v>622</v>
      </c>
      <c r="D70" s="58"/>
      <c r="E70" s="343" t="s">
        <v>16</v>
      </c>
      <c r="F70" s="398" t="s">
        <v>608</v>
      </c>
      <c r="G70" s="319" t="s">
        <v>74</v>
      </c>
      <c r="H70" s="319" t="s">
        <v>200</v>
      </c>
      <c r="I70" s="297" t="s">
        <v>636</v>
      </c>
      <c r="J70" s="296"/>
      <c r="K70" s="296"/>
      <c r="L70" s="296"/>
      <c r="M70" s="296"/>
      <c r="N70" s="308">
        <v>220000</v>
      </c>
      <c r="O70" s="300">
        <f>P70/N70</f>
        <v>0.72499999999999998</v>
      </c>
      <c r="P70" s="374">
        <v>159500</v>
      </c>
      <c r="Q70" s="311"/>
      <c r="R70" s="357"/>
      <c r="S70" s="421"/>
      <c r="T70" s="310"/>
      <c r="U70" s="310"/>
      <c r="V70" s="308"/>
    </row>
    <row r="71" spans="1:23" s="48" customFormat="1">
      <c r="B71" s="48">
        <v>16</v>
      </c>
      <c r="C71" s="22" t="s">
        <v>622</v>
      </c>
      <c r="D71" s="56"/>
      <c r="E71" s="343" t="s">
        <v>432</v>
      </c>
      <c r="F71" s="399" t="s">
        <v>433</v>
      </c>
      <c r="G71" s="319" t="s">
        <v>430</v>
      </c>
      <c r="H71" s="319" t="s">
        <v>431</v>
      </c>
      <c r="I71" s="296" t="s">
        <v>32</v>
      </c>
      <c r="J71" s="296" t="s">
        <v>32</v>
      </c>
      <c r="K71" s="296" t="s">
        <v>32</v>
      </c>
      <c r="L71" s="296" t="s">
        <v>32</v>
      </c>
      <c r="M71" s="296" t="s">
        <v>32</v>
      </c>
      <c r="N71" s="308">
        <v>330000</v>
      </c>
      <c r="O71" s="300">
        <v>0</v>
      </c>
      <c r="P71" s="310"/>
      <c r="Q71" s="311"/>
      <c r="R71" s="357">
        <v>0</v>
      </c>
      <c r="S71" s="421"/>
      <c r="T71" s="108"/>
      <c r="U71" s="108"/>
      <c r="V71" s="246"/>
    </row>
    <row r="72" spans="1:23" s="48" customFormat="1">
      <c r="B72" s="48">
        <v>17</v>
      </c>
      <c r="C72" s="22" t="s">
        <v>622</v>
      </c>
      <c r="D72" s="56"/>
      <c r="E72" s="343" t="s">
        <v>481</v>
      </c>
      <c r="F72" s="398" t="s">
        <v>482</v>
      </c>
      <c r="G72" s="319" t="s">
        <v>479</v>
      </c>
      <c r="H72" s="319" t="s">
        <v>480</v>
      </c>
      <c r="I72" s="296" t="s">
        <v>32</v>
      </c>
      <c r="J72" s="296" t="s">
        <v>32</v>
      </c>
      <c r="K72" s="296" t="s">
        <v>32</v>
      </c>
      <c r="L72" s="296" t="s">
        <v>32</v>
      </c>
      <c r="M72" s="296" t="s">
        <v>32</v>
      </c>
      <c r="N72" s="308">
        <v>257558</v>
      </c>
      <c r="O72" s="300">
        <v>0</v>
      </c>
      <c r="P72" s="310"/>
      <c r="Q72" s="311"/>
      <c r="R72" s="357">
        <v>0</v>
      </c>
      <c r="S72" s="421"/>
      <c r="T72" s="310"/>
      <c r="U72" s="310"/>
      <c r="V72" s="308"/>
    </row>
    <row r="73" spans="1:23" s="48" customFormat="1" ht="19.5" customHeight="1">
      <c r="B73" s="48">
        <v>18</v>
      </c>
      <c r="C73" s="22" t="s">
        <v>622</v>
      </c>
      <c r="D73" s="21"/>
      <c r="E73" s="310" t="s">
        <v>16</v>
      </c>
      <c r="F73" s="391" t="s">
        <v>253</v>
      </c>
      <c r="G73" s="317" t="s">
        <v>251</v>
      </c>
      <c r="H73" s="317" t="s">
        <v>252</v>
      </c>
      <c r="I73" s="296" t="s">
        <v>32</v>
      </c>
      <c r="J73" s="296" t="s">
        <v>32</v>
      </c>
      <c r="K73" s="296" t="s">
        <v>32</v>
      </c>
      <c r="L73" s="296" t="s">
        <v>32</v>
      </c>
      <c r="M73" s="296" t="s">
        <v>32</v>
      </c>
      <c r="N73" s="308">
        <v>2702000</v>
      </c>
      <c r="O73" s="300">
        <v>0</v>
      </c>
      <c r="P73" s="310"/>
      <c r="Q73" s="311"/>
      <c r="R73" s="312">
        <v>0</v>
      </c>
      <c r="S73" s="312"/>
      <c r="T73" s="310"/>
      <c r="U73" s="310"/>
      <c r="V73" s="308"/>
    </row>
    <row r="74" spans="1:23" s="48" customFormat="1">
      <c r="B74" s="48">
        <v>19</v>
      </c>
      <c r="C74" s="22" t="s">
        <v>622</v>
      </c>
      <c r="D74" s="24"/>
      <c r="E74" s="310" t="s">
        <v>432</v>
      </c>
      <c r="F74" s="391" t="s">
        <v>488</v>
      </c>
      <c r="G74" s="317" t="s">
        <v>486</v>
      </c>
      <c r="H74" s="317" t="s">
        <v>487</v>
      </c>
      <c r="I74" s="296" t="s">
        <v>32</v>
      </c>
      <c r="J74" s="296" t="s">
        <v>32</v>
      </c>
      <c r="K74" s="296" t="s">
        <v>32</v>
      </c>
      <c r="L74" s="296" t="s">
        <v>32</v>
      </c>
      <c r="M74" s="296" t="s">
        <v>32</v>
      </c>
      <c r="N74" s="308">
        <v>1032000</v>
      </c>
      <c r="O74" s="300">
        <v>0</v>
      </c>
      <c r="P74" s="310"/>
      <c r="Q74" s="311"/>
      <c r="R74" s="312">
        <v>0</v>
      </c>
      <c r="S74" s="312"/>
      <c r="T74" s="108"/>
      <c r="U74" s="108"/>
      <c r="V74" s="246"/>
    </row>
    <row r="75" spans="1:23" s="48" customFormat="1">
      <c r="B75" s="48">
        <v>20</v>
      </c>
      <c r="C75" s="22" t="s">
        <v>622</v>
      </c>
      <c r="D75" s="427"/>
      <c r="E75" s="310" t="s">
        <v>13</v>
      </c>
      <c r="F75" s="391" t="s">
        <v>75</v>
      </c>
      <c r="G75" s="317" t="s">
        <v>210</v>
      </c>
      <c r="H75" s="317" t="s">
        <v>211</v>
      </c>
      <c r="I75" s="524" t="s">
        <v>728</v>
      </c>
      <c r="J75" s="297" t="s">
        <v>396</v>
      </c>
      <c r="K75" s="296"/>
      <c r="L75" s="297" t="s">
        <v>396</v>
      </c>
      <c r="M75" s="296"/>
      <c r="N75" s="308">
        <v>1120562</v>
      </c>
      <c r="O75" s="300">
        <f>Q75/N75</f>
        <v>0.38386898716893847</v>
      </c>
      <c r="P75" s="310"/>
      <c r="Q75" s="312">
        <v>430149</v>
      </c>
      <c r="R75" s="312"/>
      <c r="S75" s="312"/>
      <c r="T75" s="310"/>
      <c r="U75" s="310"/>
      <c r="V75" s="308"/>
    </row>
    <row r="76" spans="1:23" s="48" customFormat="1">
      <c r="B76" s="48">
        <v>21</v>
      </c>
      <c r="C76" s="22" t="s">
        <v>622</v>
      </c>
      <c r="D76" s="24"/>
      <c r="E76" s="310" t="s">
        <v>14</v>
      </c>
      <c r="F76" s="391" t="s">
        <v>495</v>
      </c>
      <c r="G76" s="317" t="s">
        <v>210</v>
      </c>
      <c r="H76" s="317" t="s">
        <v>494</v>
      </c>
      <c r="I76" s="524" t="s">
        <v>728</v>
      </c>
      <c r="J76" s="296"/>
      <c r="K76" s="296"/>
      <c r="L76" s="297" t="s">
        <v>396</v>
      </c>
      <c r="M76" s="296"/>
      <c r="N76" s="308">
        <v>824898</v>
      </c>
      <c r="O76" s="300">
        <f>Q76/N76</f>
        <v>2.7882235136950265E-2</v>
      </c>
      <c r="P76" s="310"/>
      <c r="Q76" s="312">
        <v>23000</v>
      </c>
      <c r="R76" s="312"/>
      <c r="S76" s="312"/>
      <c r="T76" s="310"/>
      <c r="U76" s="310"/>
      <c r="V76" s="308"/>
    </row>
    <row r="77" spans="1:23" s="48" customFormat="1">
      <c r="B77" s="48">
        <v>22</v>
      </c>
      <c r="C77" s="22" t="s">
        <v>622</v>
      </c>
      <c r="D77" s="24"/>
      <c r="E77" s="310" t="s">
        <v>88</v>
      </c>
      <c r="F77" s="391" t="s">
        <v>492</v>
      </c>
      <c r="G77" s="317" t="s">
        <v>210</v>
      </c>
      <c r="H77" s="317" t="s">
        <v>493</v>
      </c>
      <c r="I77" s="524" t="s">
        <v>728</v>
      </c>
      <c r="J77" s="296" t="s">
        <v>32</v>
      </c>
      <c r="K77" s="296" t="s">
        <v>32</v>
      </c>
      <c r="L77" s="297" t="s">
        <v>396</v>
      </c>
      <c r="M77" s="296" t="s">
        <v>32</v>
      </c>
      <c r="N77" s="308">
        <v>84019</v>
      </c>
      <c r="O77" s="300">
        <v>0</v>
      </c>
      <c r="P77" s="310"/>
      <c r="Q77" s="312">
        <v>0</v>
      </c>
      <c r="R77" s="312"/>
      <c r="S77" s="312"/>
      <c r="T77" s="310"/>
      <c r="U77" s="310"/>
      <c r="V77" s="308"/>
    </row>
    <row r="78" spans="1:23" s="48" customFormat="1">
      <c r="C78" s="22" t="s">
        <v>622</v>
      </c>
      <c r="D78" s="24"/>
      <c r="E78" s="340" t="s">
        <v>77</v>
      </c>
      <c r="F78" s="390" t="s">
        <v>497</v>
      </c>
      <c r="G78" s="316" t="s">
        <v>210</v>
      </c>
      <c r="H78" s="316" t="s">
        <v>496</v>
      </c>
      <c r="I78" s="296" t="s">
        <v>32</v>
      </c>
      <c r="J78" s="296" t="s">
        <v>32</v>
      </c>
      <c r="K78" s="296" t="s">
        <v>32</v>
      </c>
      <c r="L78" s="296" t="s">
        <v>32</v>
      </c>
      <c r="M78" s="296" t="s">
        <v>32</v>
      </c>
      <c r="N78" s="308">
        <v>426145</v>
      </c>
      <c r="O78" s="300">
        <v>1</v>
      </c>
      <c r="P78" s="310"/>
      <c r="Q78" s="311"/>
      <c r="R78" s="362">
        <v>426145</v>
      </c>
      <c r="S78" s="362"/>
      <c r="T78" s="310"/>
      <c r="U78" s="310"/>
      <c r="V78" s="308"/>
    </row>
    <row r="79" spans="1:23" s="48" customFormat="1" ht="29.25" customHeight="1">
      <c r="C79" s="22" t="s">
        <v>622</v>
      </c>
      <c r="D79" s="24"/>
      <c r="E79" s="340" t="s">
        <v>13</v>
      </c>
      <c r="F79" s="390" t="s">
        <v>79</v>
      </c>
      <c r="G79" s="316" t="s">
        <v>411</v>
      </c>
      <c r="H79" s="316" t="s">
        <v>412</v>
      </c>
      <c r="I79" s="524" t="s">
        <v>729</v>
      </c>
      <c r="J79" s="297" t="s">
        <v>396</v>
      </c>
      <c r="K79" s="296"/>
      <c r="L79" s="297" t="s">
        <v>396</v>
      </c>
      <c r="M79" s="296"/>
      <c r="N79" s="308">
        <v>518000</v>
      </c>
      <c r="O79" s="300" t="e">
        <f>Q79/#REF!</f>
        <v>#REF!</v>
      </c>
      <c r="P79" s="310"/>
      <c r="Q79" s="312">
        <v>379000</v>
      </c>
      <c r="R79" s="362"/>
      <c r="S79" s="362"/>
      <c r="T79" s="310"/>
      <c r="U79" s="310"/>
      <c r="V79" s="308"/>
    </row>
    <row r="80" spans="1:23" s="48" customFormat="1" ht="24">
      <c r="C80" s="22" t="s">
        <v>622</v>
      </c>
      <c r="D80" s="49"/>
      <c r="E80" s="340" t="s">
        <v>14</v>
      </c>
      <c r="F80" s="390" t="s">
        <v>499</v>
      </c>
      <c r="G80" s="316" t="s">
        <v>411</v>
      </c>
      <c r="H80" s="316" t="s">
        <v>498</v>
      </c>
      <c r="I80" s="524" t="s">
        <v>729</v>
      </c>
      <c r="J80" s="296"/>
      <c r="K80" s="296"/>
      <c r="L80" s="297" t="s">
        <v>396</v>
      </c>
      <c r="M80" s="296"/>
      <c r="N80" s="308">
        <v>286000</v>
      </c>
      <c r="O80" s="300">
        <v>0</v>
      </c>
      <c r="P80" s="310"/>
      <c r="Q80" s="312">
        <v>0</v>
      </c>
      <c r="R80" s="362"/>
      <c r="S80" s="362"/>
      <c r="T80" s="310"/>
      <c r="U80" s="310"/>
      <c r="V80" s="308"/>
    </row>
    <row r="81" spans="2:22" s="48" customFormat="1">
      <c r="C81" s="22" t="s">
        <v>622</v>
      </c>
      <c r="D81" s="24"/>
      <c r="E81" s="340" t="s">
        <v>238</v>
      </c>
      <c r="F81" s="390" t="s">
        <v>237</v>
      </c>
      <c r="G81" s="316" t="s">
        <v>240</v>
      </c>
      <c r="H81" s="316" t="s">
        <v>239</v>
      </c>
      <c r="I81" s="296" t="s">
        <v>32</v>
      </c>
      <c r="J81" s="296" t="s">
        <v>32</v>
      </c>
      <c r="K81" s="296" t="s">
        <v>32</v>
      </c>
      <c r="L81" s="296" t="s">
        <v>32</v>
      </c>
      <c r="M81" s="296" t="s">
        <v>32</v>
      </c>
      <c r="N81" s="308">
        <v>220000</v>
      </c>
      <c r="O81" s="300">
        <v>0</v>
      </c>
      <c r="P81" s="310"/>
      <c r="Q81" s="311"/>
      <c r="R81" s="302">
        <v>0</v>
      </c>
      <c r="S81" s="302"/>
      <c r="T81" s="108"/>
      <c r="U81" s="108"/>
      <c r="V81" s="246"/>
    </row>
    <row r="82" spans="2:22" s="48" customFormat="1">
      <c r="C82" s="22" t="s">
        <v>622</v>
      </c>
      <c r="D82" s="427"/>
      <c r="E82" s="347" t="s">
        <v>13</v>
      </c>
      <c r="F82" s="389" t="s">
        <v>250</v>
      </c>
      <c r="G82" s="320" t="s">
        <v>248</v>
      </c>
      <c r="H82" s="320" t="s">
        <v>249</v>
      </c>
      <c r="I82" s="296"/>
      <c r="J82" s="296"/>
      <c r="K82" s="296"/>
      <c r="L82" s="296"/>
      <c r="M82" s="296"/>
      <c r="N82" s="369">
        <v>97119</v>
      </c>
      <c r="O82" s="300">
        <v>1</v>
      </c>
      <c r="P82" s="369">
        <v>97119</v>
      </c>
      <c r="Q82" s="306"/>
      <c r="R82" s="312"/>
      <c r="S82" s="312"/>
      <c r="T82" s="310"/>
      <c r="U82" s="310"/>
      <c r="V82" s="308"/>
    </row>
    <row r="83" spans="2:22" s="48" customFormat="1">
      <c r="C83" s="22" t="s">
        <v>622</v>
      </c>
      <c r="D83" s="21"/>
      <c r="E83" s="347" t="s">
        <v>246</v>
      </c>
      <c r="F83" s="389" t="s">
        <v>245</v>
      </c>
      <c r="G83" s="320" t="s">
        <v>248</v>
      </c>
      <c r="H83" s="320" t="s">
        <v>247</v>
      </c>
      <c r="I83" s="296" t="s">
        <v>32</v>
      </c>
      <c r="J83" s="296" t="s">
        <v>32</v>
      </c>
      <c r="K83" s="296" t="s">
        <v>32</v>
      </c>
      <c r="L83" s="296" t="s">
        <v>32</v>
      </c>
      <c r="M83" s="296" t="s">
        <v>32</v>
      </c>
      <c r="N83" s="369">
        <v>279830</v>
      </c>
      <c r="O83" s="300">
        <v>0</v>
      </c>
      <c r="P83" s="310"/>
      <c r="Q83" s="306"/>
      <c r="R83" s="312"/>
      <c r="S83" s="312"/>
      <c r="T83" s="310"/>
      <c r="U83" s="310"/>
      <c r="V83" s="308"/>
    </row>
    <row r="84" spans="2:22" s="48" customFormat="1">
      <c r="C84" s="22" t="s">
        <v>622</v>
      </c>
      <c r="D84" s="21"/>
      <c r="E84" s="347" t="s">
        <v>243</v>
      </c>
      <c r="F84" s="389" t="s">
        <v>244</v>
      </c>
      <c r="G84" s="320" t="s">
        <v>241</v>
      </c>
      <c r="H84" s="320" t="s">
        <v>242</v>
      </c>
      <c r="I84" s="296" t="s">
        <v>32</v>
      </c>
      <c r="J84" s="296" t="s">
        <v>32</v>
      </c>
      <c r="K84" s="296" t="s">
        <v>32</v>
      </c>
      <c r="L84" s="296" t="s">
        <v>32</v>
      </c>
      <c r="M84" s="296" t="s">
        <v>32</v>
      </c>
      <c r="N84" s="369" t="s">
        <v>402</v>
      </c>
      <c r="O84" s="300" t="e">
        <f>#REF!/#REF!</f>
        <v>#REF!</v>
      </c>
      <c r="P84" s="310"/>
      <c r="Q84" s="375"/>
      <c r="R84" s="312"/>
      <c r="S84" s="312"/>
      <c r="T84" s="310"/>
      <c r="U84" s="310"/>
      <c r="V84" s="308"/>
    </row>
    <row r="85" spans="2:22" s="48" customFormat="1" ht="15.75" thickBot="1">
      <c r="C85" s="52" t="s">
        <v>622</v>
      </c>
      <c r="D85" s="24"/>
      <c r="E85" s="340" t="s">
        <v>481</v>
      </c>
      <c r="F85" s="390" t="s">
        <v>511</v>
      </c>
      <c r="G85" s="316" t="s">
        <v>510</v>
      </c>
      <c r="H85" s="561" t="s">
        <v>762</v>
      </c>
      <c r="I85" s="298" t="s">
        <v>32</v>
      </c>
      <c r="J85" s="298" t="s">
        <v>32</v>
      </c>
      <c r="K85" s="298" t="s">
        <v>32</v>
      </c>
      <c r="L85" s="298" t="s">
        <v>32</v>
      </c>
      <c r="M85" s="298" t="s">
        <v>32</v>
      </c>
      <c r="N85" s="299">
        <v>660995</v>
      </c>
      <c r="O85" s="365">
        <f>R85/N85</f>
        <v>1.8910884348595679E-2</v>
      </c>
      <c r="P85" s="340"/>
      <c r="Q85" s="416"/>
      <c r="R85" s="302">
        <v>12500</v>
      </c>
      <c r="S85" s="302"/>
      <c r="T85" s="340"/>
      <c r="U85" s="340"/>
      <c r="V85" s="299"/>
    </row>
    <row r="86" spans="2:22" s="48" customFormat="1" ht="49.5" thickBot="1">
      <c r="C86" s="52"/>
      <c r="D86" s="563" t="s">
        <v>805</v>
      </c>
      <c r="E86" s="340"/>
      <c r="F86" s="390"/>
      <c r="G86" s="316"/>
      <c r="H86" s="561"/>
      <c r="I86" s="298"/>
      <c r="J86" s="298"/>
      <c r="K86" s="298"/>
      <c r="L86" s="298"/>
      <c r="M86" s="298"/>
      <c r="N86" s="299"/>
      <c r="O86" s="365"/>
      <c r="P86" s="340"/>
      <c r="Q86" s="416"/>
      <c r="R86" s="302"/>
      <c r="S86" s="302"/>
      <c r="T86" s="340"/>
      <c r="U86" s="340"/>
      <c r="V86" s="299"/>
    </row>
    <row r="87" spans="2:22" s="48" customFormat="1" ht="86.25" customHeight="1" thickBot="1">
      <c r="C87" s="52"/>
      <c r="D87" s="509" t="s">
        <v>803</v>
      </c>
      <c r="E87" s="340"/>
      <c r="F87" s="592" t="s">
        <v>826</v>
      </c>
      <c r="G87" s="316"/>
      <c r="H87" s="561"/>
      <c r="I87" s="298"/>
      <c r="J87" s="298"/>
      <c r="K87" s="298"/>
      <c r="L87" s="298"/>
      <c r="M87" s="298"/>
      <c r="N87" s="299"/>
      <c r="O87" s="365"/>
      <c r="P87" s="340"/>
      <c r="Q87" s="416"/>
      <c r="R87" s="302"/>
      <c r="S87" s="302"/>
      <c r="T87" s="340"/>
      <c r="U87" s="340"/>
      <c r="V87" s="299"/>
    </row>
    <row r="88" spans="2:22" s="48" customFormat="1" ht="42.75" customHeight="1" thickBot="1">
      <c r="C88" s="52"/>
      <c r="D88" s="509" t="s">
        <v>804</v>
      </c>
      <c r="E88" s="340"/>
      <c r="F88" s="592"/>
      <c r="G88" s="316"/>
      <c r="H88" s="561"/>
      <c r="I88" s="298"/>
      <c r="J88" s="298"/>
      <c r="K88" s="298"/>
      <c r="L88" s="298"/>
      <c r="M88" s="298"/>
      <c r="N88" s="299"/>
      <c r="O88" s="365"/>
      <c r="P88" s="340"/>
      <c r="Q88" s="416"/>
      <c r="R88" s="302"/>
      <c r="S88" s="302"/>
      <c r="T88" s="340"/>
      <c r="U88" s="340"/>
      <c r="V88" s="299"/>
    </row>
    <row r="89" spans="2:22" s="48" customFormat="1" ht="42.75" customHeight="1" thickBot="1">
      <c r="C89" s="52" t="s">
        <v>622</v>
      </c>
      <c r="D89" s="506" t="s">
        <v>800</v>
      </c>
      <c r="E89" s="418"/>
      <c r="F89" s="391"/>
      <c r="G89" s="317"/>
      <c r="H89" s="514"/>
      <c r="I89" s="296"/>
      <c r="J89" s="296"/>
      <c r="K89" s="296"/>
      <c r="L89" s="296"/>
      <c r="M89" s="296"/>
      <c r="N89" s="308"/>
      <c r="O89" s="415"/>
      <c r="P89" s="418"/>
      <c r="Q89" s="419"/>
      <c r="R89" s="312"/>
      <c r="S89" s="312"/>
      <c r="T89" s="562">
        <v>1000000</v>
      </c>
      <c r="U89" s="418"/>
      <c r="V89" s="308"/>
    </row>
    <row r="90" spans="2:22" s="48" customFormat="1" ht="75" customHeight="1" thickBot="1">
      <c r="C90" s="52" t="s">
        <v>622</v>
      </c>
      <c r="D90" s="506" t="s">
        <v>801</v>
      </c>
      <c r="E90" s="593" t="s">
        <v>13</v>
      </c>
      <c r="F90" s="592" t="s">
        <v>827</v>
      </c>
      <c r="G90" s="317"/>
      <c r="H90" s="514"/>
      <c r="I90" s="296"/>
      <c r="J90" s="296"/>
      <c r="K90" s="296"/>
      <c r="L90" s="296"/>
      <c r="M90" s="296"/>
      <c r="N90" s="308"/>
      <c r="O90" s="415"/>
      <c r="P90" s="418"/>
      <c r="Q90" s="419"/>
      <c r="R90" s="312"/>
      <c r="S90" s="571"/>
      <c r="U90" s="418"/>
      <c r="V90" s="308"/>
    </row>
    <row r="91" spans="2:22" s="48" customFormat="1" ht="28.5" customHeight="1" thickBot="1">
      <c r="C91" s="52" t="s">
        <v>622</v>
      </c>
      <c r="D91" s="509" t="s">
        <v>802</v>
      </c>
      <c r="E91" s="418"/>
      <c r="F91" s="391"/>
      <c r="G91" s="317"/>
      <c r="H91" s="514"/>
      <c r="I91" s="296"/>
      <c r="J91" s="296"/>
      <c r="K91" s="296"/>
      <c r="L91" s="296"/>
      <c r="M91" s="296"/>
      <c r="N91" s="308"/>
      <c r="O91" s="415"/>
      <c r="P91" s="418"/>
      <c r="Q91" s="419"/>
      <c r="R91" s="312"/>
      <c r="S91" s="312"/>
      <c r="T91" s="418"/>
      <c r="U91" s="418"/>
      <c r="V91" s="308"/>
    </row>
    <row r="92" spans="2:22" s="48" customFormat="1" ht="15.75" thickBot="1">
      <c r="C92" s="52" t="s">
        <v>622</v>
      </c>
      <c r="D92" s="24"/>
      <c r="E92" s="418"/>
      <c r="F92" s="391"/>
      <c r="G92" s="317"/>
      <c r="H92" s="514"/>
      <c r="I92" s="296"/>
      <c r="J92" s="296"/>
      <c r="K92" s="296"/>
      <c r="L92" s="296"/>
      <c r="M92" s="296"/>
      <c r="N92" s="308"/>
      <c r="O92" s="415"/>
      <c r="P92" s="418"/>
      <c r="Q92" s="419"/>
      <c r="R92" s="312"/>
      <c r="S92" s="312"/>
      <c r="T92" s="418"/>
      <c r="U92" s="418"/>
      <c r="V92" s="308"/>
    </row>
    <row r="93" spans="2:22" s="48" customFormat="1" ht="36">
      <c r="B93" s="48">
        <v>25</v>
      </c>
      <c r="C93" s="560" t="s">
        <v>624</v>
      </c>
      <c r="D93" s="550" t="s">
        <v>777</v>
      </c>
      <c r="E93" s="418"/>
      <c r="F93" s="154"/>
      <c r="G93" s="317" t="s">
        <v>626</v>
      </c>
      <c r="H93" s="317"/>
      <c r="I93" s="296" t="s">
        <v>32</v>
      </c>
      <c r="J93" s="297" t="s">
        <v>396</v>
      </c>
      <c r="K93" s="296" t="s">
        <v>32</v>
      </c>
      <c r="L93" s="296" t="s">
        <v>32</v>
      </c>
      <c r="M93" s="296" t="s">
        <v>32</v>
      </c>
      <c r="N93" s="308"/>
      <c r="O93" s="415"/>
      <c r="P93" s="418"/>
      <c r="Q93" s="419"/>
      <c r="R93" s="312"/>
      <c r="S93" s="312"/>
      <c r="T93" s="418"/>
      <c r="U93" s="418"/>
      <c r="V93" s="308"/>
    </row>
    <row r="94" spans="2:22" s="48" customFormat="1" ht="24.75">
      <c r="C94" s="560"/>
      <c r="D94" s="557" t="s">
        <v>798</v>
      </c>
      <c r="E94" s="343"/>
      <c r="F94" s="207"/>
      <c r="G94" s="319"/>
      <c r="H94" s="319"/>
      <c r="I94" s="335"/>
      <c r="J94" s="368"/>
      <c r="K94" s="335"/>
      <c r="L94" s="335"/>
      <c r="M94" s="335"/>
      <c r="N94" s="363"/>
      <c r="O94" s="356"/>
      <c r="P94" s="343"/>
      <c r="Q94" s="423"/>
      <c r="R94" s="421"/>
      <c r="S94" s="421"/>
      <c r="T94" s="343"/>
      <c r="U94" s="343"/>
      <c r="V94" s="363"/>
    </row>
    <row r="95" spans="2:22" s="48" customFormat="1" ht="51.75" customHeight="1">
      <c r="B95" s="48">
        <v>26</v>
      </c>
      <c r="C95" s="560" t="s">
        <v>624</v>
      </c>
      <c r="D95" s="551" t="s">
        <v>795</v>
      </c>
      <c r="E95" s="310"/>
      <c r="F95" s="154"/>
      <c r="G95" s="317" t="s">
        <v>626</v>
      </c>
      <c r="H95" s="317"/>
      <c r="I95" s="296" t="s">
        <v>32</v>
      </c>
      <c r="J95" s="297" t="s">
        <v>396</v>
      </c>
      <c r="K95" s="296" t="s">
        <v>32</v>
      </c>
      <c r="L95" s="296" t="s">
        <v>32</v>
      </c>
      <c r="M95" s="296" t="s">
        <v>32</v>
      </c>
      <c r="N95" s="308"/>
      <c r="O95" s="300"/>
      <c r="P95" s="310"/>
      <c r="Q95" s="311"/>
      <c r="R95" s="312"/>
      <c r="S95" s="312"/>
      <c r="T95" s="310"/>
      <c r="U95" s="310"/>
      <c r="V95" s="308"/>
    </row>
    <row r="96" spans="2:22" s="48" customFormat="1" ht="36">
      <c r="B96" s="48">
        <v>28</v>
      </c>
      <c r="C96" s="560" t="s">
        <v>624</v>
      </c>
      <c r="D96" s="551" t="s">
        <v>796</v>
      </c>
      <c r="E96" s="310"/>
      <c r="F96" s="154"/>
      <c r="G96" s="317" t="s">
        <v>626</v>
      </c>
      <c r="H96" s="317"/>
      <c r="I96" s="297" t="s">
        <v>396</v>
      </c>
      <c r="J96" s="297" t="s">
        <v>396</v>
      </c>
      <c r="K96" s="296" t="s">
        <v>32</v>
      </c>
      <c r="L96" s="296" t="s">
        <v>32</v>
      </c>
      <c r="M96" s="297" t="s">
        <v>396</v>
      </c>
      <c r="N96" s="308"/>
      <c r="O96" s="300"/>
      <c r="P96" s="310"/>
      <c r="Q96" s="311"/>
      <c r="R96" s="312"/>
      <c r="S96" s="312"/>
      <c r="T96" s="310"/>
      <c r="U96" s="310"/>
      <c r="V96" s="308"/>
    </row>
    <row r="97" spans="2:22" s="48" customFormat="1" ht="48">
      <c r="C97" s="560" t="s">
        <v>624</v>
      </c>
      <c r="D97" s="505" t="s">
        <v>778</v>
      </c>
      <c r="E97" s="310"/>
      <c r="F97" s="154"/>
      <c r="G97" s="317" t="s">
        <v>626</v>
      </c>
      <c r="H97" s="317"/>
      <c r="I97" s="296" t="s">
        <v>32</v>
      </c>
      <c r="J97" s="297" t="s">
        <v>396</v>
      </c>
      <c r="K97" s="296" t="s">
        <v>32</v>
      </c>
      <c r="L97" s="296" t="s">
        <v>32</v>
      </c>
      <c r="M97" s="296" t="s">
        <v>32</v>
      </c>
      <c r="N97" s="308"/>
      <c r="O97" s="300"/>
      <c r="P97" s="310"/>
      <c r="Q97" s="311"/>
      <c r="R97" s="312"/>
      <c r="S97" s="312"/>
      <c r="T97" s="310"/>
      <c r="U97" s="310"/>
      <c r="V97" s="308"/>
    </row>
    <row r="98" spans="2:22" s="48" customFormat="1" ht="36">
      <c r="C98" s="560" t="s">
        <v>624</v>
      </c>
      <c r="D98" s="551" t="s">
        <v>797</v>
      </c>
      <c r="E98" s="340"/>
      <c r="F98" s="151"/>
      <c r="G98" s="316" t="s">
        <v>626</v>
      </c>
      <c r="H98" s="316"/>
      <c r="I98" s="296" t="s">
        <v>32</v>
      </c>
      <c r="J98" s="297" t="s">
        <v>396</v>
      </c>
      <c r="K98" s="296" t="s">
        <v>32</v>
      </c>
      <c r="L98" s="361" t="s">
        <v>32</v>
      </c>
      <c r="M98" s="361" t="s">
        <v>32</v>
      </c>
      <c r="N98" s="308"/>
      <c r="O98" s="300"/>
      <c r="P98" s="310"/>
      <c r="Q98" s="311"/>
      <c r="R98" s="312"/>
      <c r="S98" s="312"/>
      <c r="T98" s="310"/>
      <c r="U98" s="310"/>
      <c r="V98" s="308"/>
    </row>
    <row r="99" spans="2:22" s="48" customFormat="1" ht="48">
      <c r="B99" s="48">
        <v>29</v>
      </c>
      <c r="C99" s="560" t="s">
        <v>624</v>
      </c>
      <c r="D99" s="551" t="s">
        <v>779</v>
      </c>
      <c r="E99" s="310"/>
      <c r="F99" s="154"/>
      <c r="G99" s="317" t="s">
        <v>626</v>
      </c>
      <c r="H99" s="317"/>
      <c r="I99" s="296" t="s">
        <v>32</v>
      </c>
      <c r="J99" s="297" t="s">
        <v>396</v>
      </c>
      <c r="K99" s="296" t="s">
        <v>32</v>
      </c>
      <c r="L99" s="296" t="s">
        <v>32</v>
      </c>
      <c r="M99" s="296" t="s">
        <v>32</v>
      </c>
      <c r="N99" s="308"/>
      <c r="O99" s="300"/>
      <c r="P99" s="310"/>
      <c r="Q99" s="311"/>
      <c r="R99" s="312"/>
      <c r="S99" s="312"/>
      <c r="T99" s="310"/>
      <c r="U99" s="310"/>
      <c r="V99" s="308"/>
    </row>
    <row r="100" spans="2:22" s="48" customFormat="1" ht="30" customHeight="1">
      <c r="B100" s="48">
        <v>30</v>
      </c>
      <c r="C100" s="560" t="s">
        <v>624</v>
      </c>
      <c r="D100" s="505" t="s">
        <v>780</v>
      </c>
      <c r="E100" s="310"/>
      <c r="F100" s="154"/>
      <c r="G100" s="317" t="s">
        <v>626</v>
      </c>
      <c r="H100" s="317"/>
      <c r="I100" s="296" t="s">
        <v>32</v>
      </c>
      <c r="J100" s="297" t="s">
        <v>396</v>
      </c>
      <c r="K100" s="296" t="s">
        <v>32</v>
      </c>
      <c r="L100" s="296" t="s">
        <v>32</v>
      </c>
      <c r="M100" s="296" t="s">
        <v>32</v>
      </c>
      <c r="N100" s="308"/>
      <c r="O100" s="300"/>
      <c r="P100" s="310"/>
      <c r="Q100" s="311"/>
      <c r="R100" s="312"/>
      <c r="S100" s="312"/>
      <c r="T100" s="310"/>
      <c r="U100" s="310"/>
      <c r="V100" s="308"/>
    </row>
    <row r="101" spans="2:22" s="48" customFormat="1" ht="51" customHeight="1">
      <c r="B101" s="48">
        <v>31</v>
      </c>
      <c r="C101" s="560" t="s">
        <v>624</v>
      </c>
      <c r="D101" s="551" t="s">
        <v>781</v>
      </c>
      <c r="E101" s="310"/>
      <c r="F101" s="154"/>
      <c r="G101" s="317" t="s">
        <v>626</v>
      </c>
      <c r="H101" s="317"/>
      <c r="I101" s="296" t="s">
        <v>32</v>
      </c>
      <c r="J101" s="296" t="s">
        <v>32</v>
      </c>
      <c r="K101" s="296" t="s">
        <v>32</v>
      </c>
      <c r="L101" s="297" t="s">
        <v>396</v>
      </c>
      <c r="M101" s="296" t="s">
        <v>32</v>
      </c>
      <c r="N101" s="308"/>
      <c r="O101" s="300"/>
      <c r="P101" s="310"/>
      <c r="Q101" s="311"/>
      <c r="R101" s="312"/>
      <c r="S101" s="312"/>
      <c r="T101" s="310"/>
      <c r="U101" s="310"/>
      <c r="V101" s="308"/>
    </row>
    <row r="102" spans="2:22" s="48" customFormat="1">
      <c r="B102" s="48">
        <v>32</v>
      </c>
      <c r="C102" s="560" t="s">
        <v>624</v>
      </c>
      <c r="D102" s="21"/>
      <c r="E102" s="310" t="s">
        <v>16</v>
      </c>
      <c r="F102" s="394" t="s">
        <v>524</v>
      </c>
      <c r="G102" s="317" t="s">
        <v>581</v>
      </c>
      <c r="H102" s="317" t="s">
        <v>523</v>
      </c>
      <c r="I102" s="296" t="s">
        <v>32</v>
      </c>
      <c r="J102" s="296" t="s">
        <v>32</v>
      </c>
      <c r="K102" s="296" t="s">
        <v>32</v>
      </c>
      <c r="L102" s="297" t="s">
        <v>396</v>
      </c>
      <c r="M102" s="296" t="s">
        <v>32</v>
      </c>
      <c r="N102" s="308">
        <v>2033220</v>
      </c>
      <c r="O102" s="300">
        <v>0</v>
      </c>
      <c r="P102" s="310"/>
      <c r="Q102" s="312">
        <v>0</v>
      </c>
      <c r="R102" s="312"/>
      <c r="S102" s="312"/>
      <c r="T102" s="310"/>
      <c r="U102" s="310"/>
      <c r="V102" s="308"/>
    </row>
    <row r="103" spans="2:22" s="48" customFormat="1" ht="39" customHeight="1">
      <c r="B103" s="48">
        <v>33</v>
      </c>
      <c r="C103" s="560" t="s">
        <v>624</v>
      </c>
      <c r="D103" s="206"/>
      <c r="E103" s="310" t="s">
        <v>88</v>
      </c>
      <c r="F103" s="391" t="s">
        <v>89</v>
      </c>
      <c r="G103" s="317" t="s">
        <v>87</v>
      </c>
      <c r="H103" s="317" t="s">
        <v>222</v>
      </c>
      <c r="I103" s="296" t="s">
        <v>32</v>
      </c>
      <c r="J103" s="296" t="s">
        <v>32</v>
      </c>
      <c r="K103" s="296" t="s">
        <v>32</v>
      </c>
      <c r="L103" s="296" t="s">
        <v>32</v>
      </c>
      <c r="M103" s="296" t="s">
        <v>32</v>
      </c>
      <c r="N103" s="308">
        <v>365000</v>
      </c>
      <c r="O103" s="300">
        <f>R103/N103</f>
        <v>3.2323287671232874E-2</v>
      </c>
      <c r="P103" s="310"/>
      <c r="Q103" s="311"/>
      <c r="R103" s="312">
        <v>11798</v>
      </c>
      <c r="S103" s="312"/>
      <c r="T103" s="310"/>
      <c r="U103" s="310"/>
      <c r="V103" s="308"/>
    </row>
    <row r="104" spans="2:22" s="48" customFormat="1">
      <c r="B104" s="48">
        <v>34</v>
      </c>
      <c r="C104" s="560" t="s">
        <v>624</v>
      </c>
      <c r="D104" s="24"/>
      <c r="E104" s="310" t="s">
        <v>16</v>
      </c>
      <c r="F104" s="394" t="s">
        <v>439</v>
      </c>
      <c r="G104" s="317" t="s">
        <v>438</v>
      </c>
      <c r="H104" s="317" t="s">
        <v>437</v>
      </c>
      <c r="I104" s="296" t="s">
        <v>32</v>
      </c>
      <c r="J104" s="296" t="s">
        <v>32</v>
      </c>
      <c r="K104" s="296" t="s">
        <v>32</v>
      </c>
      <c r="L104" s="296" t="s">
        <v>32</v>
      </c>
      <c r="M104" s="296"/>
      <c r="N104" s="308">
        <v>378621</v>
      </c>
      <c r="O104" s="300">
        <f>Q104/N104</f>
        <v>0.10994107564028409</v>
      </c>
      <c r="P104" s="310"/>
      <c r="Q104" s="312">
        <v>41626</v>
      </c>
      <c r="R104" s="312"/>
      <c r="S104" s="312"/>
      <c r="T104" s="310"/>
      <c r="U104" s="310"/>
      <c r="V104" s="308"/>
    </row>
    <row r="105" spans="2:22" s="48" customFormat="1" ht="41.25" customHeight="1">
      <c r="B105" s="48">
        <v>35</v>
      </c>
      <c r="C105" s="560" t="s">
        <v>624</v>
      </c>
      <c r="D105" s="206"/>
      <c r="E105" s="310" t="s">
        <v>535</v>
      </c>
      <c r="F105" s="393" t="s">
        <v>537</v>
      </c>
      <c r="G105" s="317" t="s">
        <v>533</v>
      </c>
      <c r="H105" s="317" t="s">
        <v>536</v>
      </c>
      <c r="I105" s="296" t="s">
        <v>32</v>
      </c>
      <c r="J105" s="296" t="s">
        <v>32</v>
      </c>
      <c r="K105" s="296" t="s">
        <v>32</v>
      </c>
      <c r="L105" s="296" t="s">
        <v>32</v>
      </c>
      <c r="M105" s="296" t="s">
        <v>32</v>
      </c>
      <c r="N105" s="308">
        <v>50860</v>
      </c>
      <c r="O105" s="300">
        <v>1</v>
      </c>
      <c r="P105" s="310"/>
      <c r="Q105" s="311"/>
      <c r="R105" s="312">
        <v>50860</v>
      </c>
      <c r="S105" s="571"/>
      <c r="T105" s="376"/>
      <c r="U105" s="310"/>
      <c r="V105" s="308"/>
    </row>
    <row r="106" spans="2:22" s="48" customFormat="1" ht="63.75" customHeight="1">
      <c r="C106" s="560" t="s">
        <v>624</v>
      </c>
      <c r="D106" s="206"/>
      <c r="E106" s="310" t="s">
        <v>535</v>
      </c>
      <c r="F106" s="393" t="s">
        <v>539</v>
      </c>
      <c r="G106" s="317" t="s">
        <v>533</v>
      </c>
      <c r="H106" s="317" t="s">
        <v>538</v>
      </c>
      <c r="I106" s="296" t="s">
        <v>32</v>
      </c>
      <c r="J106" s="296" t="s">
        <v>32</v>
      </c>
      <c r="K106" s="296" t="s">
        <v>32</v>
      </c>
      <c r="L106" s="296" t="s">
        <v>32</v>
      </c>
      <c r="M106" s="296" t="s">
        <v>32</v>
      </c>
      <c r="N106" s="308">
        <v>777233</v>
      </c>
      <c r="O106" s="300">
        <v>0</v>
      </c>
      <c r="P106" s="310"/>
      <c r="Q106" s="311"/>
      <c r="R106" s="312">
        <v>0</v>
      </c>
      <c r="S106" s="312"/>
      <c r="T106" s="310"/>
      <c r="U106" s="310"/>
      <c r="V106" s="308"/>
    </row>
    <row r="107" spans="2:22" s="48" customFormat="1">
      <c r="C107" s="560" t="s">
        <v>624</v>
      </c>
      <c r="D107" s="24"/>
      <c r="E107" s="310" t="s">
        <v>535</v>
      </c>
      <c r="F107" s="393" t="s">
        <v>547</v>
      </c>
      <c r="G107" s="317" t="s">
        <v>533</v>
      </c>
      <c r="H107" s="317" t="s">
        <v>544</v>
      </c>
      <c r="I107" s="296" t="s">
        <v>32</v>
      </c>
      <c r="J107" s="296" t="s">
        <v>32</v>
      </c>
      <c r="K107" s="296" t="s">
        <v>32</v>
      </c>
      <c r="L107" s="296" t="s">
        <v>32</v>
      </c>
      <c r="M107" s="296" t="s">
        <v>32</v>
      </c>
      <c r="N107" s="308">
        <v>300000</v>
      </c>
      <c r="O107" s="300">
        <v>0</v>
      </c>
      <c r="P107" s="310"/>
      <c r="Q107" s="311"/>
      <c r="R107" s="312">
        <v>0</v>
      </c>
      <c r="S107" s="312"/>
      <c r="T107" s="310"/>
      <c r="U107" s="310"/>
      <c r="V107" s="308"/>
    </row>
    <row r="108" spans="2:22" s="48" customFormat="1">
      <c r="C108" s="560" t="s">
        <v>624</v>
      </c>
      <c r="D108" s="24"/>
      <c r="E108" s="310" t="s">
        <v>16</v>
      </c>
      <c r="F108" s="393" t="s">
        <v>548</v>
      </c>
      <c r="G108" s="317" t="s">
        <v>533</v>
      </c>
      <c r="H108" s="317" t="s">
        <v>545</v>
      </c>
      <c r="I108" s="296" t="s">
        <v>32</v>
      </c>
      <c r="J108" s="296" t="s">
        <v>32</v>
      </c>
      <c r="K108" s="296" t="s">
        <v>32</v>
      </c>
      <c r="L108" s="296" t="s">
        <v>32</v>
      </c>
      <c r="M108" s="296" t="s">
        <v>32</v>
      </c>
      <c r="N108" s="308">
        <v>49930</v>
      </c>
      <c r="O108" s="300">
        <v>0</v>
      </c>
      <c r="P108" s="310"/>
      <c r="Q108" s="311"/>
      <c r="R108" s="312">
        <v>0</v>
      </c>
      <c r="S108" s="312"/>
      <c r="T108" s="310"/>
      <c r="U108" s="310"/>
      <c r="V108" s="308"/>
    </row>
    <row r="109" spans="2:22" s="48" customFormat="1">
      <c r="C109" s="560" t="s">
        <v>624</v>
      </c>
      <c r="D109" s="24"/>
      <c r="E109" s="310" t="s">
        <v>153</v>
      </c>
      <c r="F109" s="393" t="s">
        <v>541</v>
      </c>
      <c r="G109" s="317" t="s">
        <v>533</v>
      </c>
      <c r="H109" s="317" t="s">
        <v>540</v>
      </c>
      <c r="I109" s="296" t="s">
        <v>32</v>
      </c>
      <c r="J109" s="296" t="s">
        <v>32</v>
      </c>
      <c r="K109" s="296" t="s">
        <v>32</v>
      </c>
      <c r="L109" s="296" t="s">
        <v>32</v>
      </c>
      <c r="M109" s="296" t="s">
        <v>32</v>
      </c>
      <c r="N109" s="308">
        <v>257242</v>
      </c>
      <c r="O109" s="300">
        <v>0</v>
      </c>
      <c r="P109" s="310"/>
      <c r="Q109" s="311"/>
      <c r="R109" s="312">
        <v>0</v>
      </c>
      <c r="S109" s="312"/>
      <c r="T109" s="310"/>
      <c r="U109" s="310"/>
      <c r="V109" s="308"/>
    </row>
    <row r="110" spans="2:22" s="48" customFormat="1" ht="33.75" customHeight="1">
      <c r="B110" s="48">
        <v>2</v>
      </c>
      <c r="C110" s="560" t="s">
        <v>624</v>
      </c>
      <c r="D110" s="24"/>
      <c r="E110" s="301" t="s">
        <v>88</v>
      </c>
      <c r="F110" s="394" t="s">
        <v>218</v>
      </c>
      <c r="G110" s="318" t="s">
        <v>19</v>
      </c>
      <c r="H110" s="318" t="s">
        <v>217</v>
      </c>
      <c r="I110" s="297" t="s">
        <v>396</v>
      </c>
      <c r="J110" s="297" t="s">
        <v>396</v>
      </c>
      <c r="K110" s="296" t="s">
        <v>32</v>
      </c>
      <c r="L110" s="296" t="s">
        <v>32</v>
      </c>
      <c r="M110" s="296"/>
      <c r="N110" s="308">
        <v>796704</v>
      </c>
      <c r="O110" s="300">
        <v>1</v>
      </c>
      <c r="P110" s="308">
        <v>796704</v>
      </c>
      <c r="Q110" s="311"/>
      <c r="R110" s="312"/>
      <c r="S110" s="312"/>
      <c r="T110" s="310"/>
      <c r="U110" s="310"/>
      <c r="V110" s="308"/>
    </row>
    <row r="111" spans="2:22" s="48" customFormat="1">
      <c r="B111" s="48">
        <v>3</v>
      </c>
      <c r="C111" s="560" t="s">
        <v>624</v>
      </c>
      <c r="D111" s="24"/>
      <c r="E111" s="310" t="s">
        <v>24</v>
      </c>
      <c r="F111" s="393" t="s">
        <v>92</v>
      </c>
      <c r="G111" s="317" t="s">
        <v>91</v>
      </c>
      <c r="H111" s="317" t="s">
        <v>223</v>
      </c>
      <c r="I111" s="296" t="s">
        <v>32</v>
      </c>
      <c r="J111" s="296" t="s">
        <v>32</v>
      </c>
      <c r="K111" s="296" t="s">
        <v>32</v>
      </c>
      <c r="L111" s="296" t="s">
        <v>32</v>
      </c>
      <c r="M111" s="297" t="s">
        <v>396</v>
      </c>
      <c r="N111" s="308">
        <v>507908</v>
      </c>
      <c r="O111" s="300">
        <f>R111/N111</f>
        <v>4.9221512557392287E-2</v>
      </c>
      <c r="P111" s="310"/>
      <c r="Q111" s="311"/>
      <c r="R111" s="312">
        <v>25000</v>
      </c>
      <c r="S111" s="312"/>
      <c r="T111" s="310"/>
      <c r="U111" s="310"/>
      <c r="V111" s="308"/>
    </row>
    <row r="112" spans="2:22" s="48" customFormat="1" ht="24.75">
      <c r="B112" s="48">
        <v>4</v>
      </c>
      <c r="C112" s="560" t="s">
        <v>624</v>
      </c>
      <c r="D112" s="444" t="s">
        <v>643</v>
      </c>
      <c r="E112" s="301" t="s">
        <v>16</v>
      </c>
      <c r="F112" s="394" t="s">
        <v>29</v>
      </c>
      <c r="G112" s="318" t="s">
        <v>27</v>
      </c>
      <c r="H112" s="318" t="s">
        <v>225</v>
      </c>
      <c r="I112" s="297" t="s">
        <v>396</v>
      </c>
      <c r="J112" s="297" t="s">
        <v>396</v>
      </c>
      <c r="K112" s="296" t="s">
        <v>32</v>
      </c>
      <c r="L112" s="296" t="s">
        <v>32</v>
      </c>
      <c r="M112" s="296" t="s">
        <v>32</v>
      </c>
      <c r="N112" s="367">
        <v>253768</v>
      </c>
      <c r="O112" s="300">
        <v>1</v>
      </c>
      <c r="P112" s="367">
        <v>253768</v>
      </c>
      <c r="Q112" s="311"/>
      <c r="R112" s="312"/>
      <c r="S112" s="312"/>
      <c r="T112" s="310"/>
      <c r="U112" s="310"/>
      <c r="V112" s="308"/>
    </row>
    <row r="113" spans="2:22" s="48" customFormat="1" ht="24">
      <c r="B113" s="48">
        <v>5</v>
      </c>
      <c r="C113" s="560" t="s">
        <v>624</v>
      </c>
      <c r="D113" s="510" t="s">
        <v>643</v>
      </c>
      <c r="E113" s="340" t="s">
        <v>16</v>
      </c>
      <c r="F113" s="390" t="s">
        <v>215</v>
      </c>
      <c r="G113" s="316" t="s">
        <v>18</v>
      </c>
      <c r="H113" s="316" t="s">
        <v>213</v>
      </c>
      <c r="I113" s="296" t="s">
        <v>32</v>
      </c>
      <c r="J113" s="296" t="s">
        <v>32</v>
      </c>
      <c r="K113" s="296" t="s">
        <v>32</v>
      </c>
      <c r="L113" s="297" t="s">
        <v>396</v>
      </c>
      <c r="M113" s="296" t="s">
        <v>32</v>
      </c>
      <c r="N113" s="308">
        <v>237974</v>
      </c>
      <c r="O113" s="300">
        <v>1</v>
      </c>
      <c r="P113" s="308">
        <v>237974</v>
      </c>
      <c r="Q113" s="311"/>
      <c r="R113" s="312"/>
      <c r="S113" s="312"/>
      <c r="T113" s="310"/>
      <c r="U113" s="310"/>
      <c r="V113" s="308"/>
    </row>
    <row r="114" spans="2:22" s="48" customFormat="1" ht="15.75" thickBot="1">
      <c r="B114" s="48">
        <v>7</v>
      </c>
      <c r="C114" s="560" t="s">
        <v>624</v>
      </c>
      <c r="D114" s="438"/>
      <c r="E114" s="345" t="s">
        <v>16</v>
      </c>
      <c r="F114" s="430" t="s">
        <v>216</v>
      </c>
      <c r="G114" s="321" t="s">
        <v>18</v>
      </c>
      <c r="H114" s="321" t="s">
        <v>214</v>
      </c>
      <c r="I114" s="296" t="s">
        <v>32</v>
      </c>
      <c r="J114" s="296" t="s">
        <v>32</v>
      </c>
      <c r="K114" s="296" t="s">
        <v>32</v>
      </c>
      <c r="L114" s="297" t="s">
        <v>396</v>
      </c>
      <c r="M114" s="296" t="s">
        <v>32</v>
      </c>
      <c r="N114" s="308">
        <v>453689</v>
      </c>
      <c r="O114" s="300">
        <f>Q114/N114</f>
        <v>7.9578742266177935E-2</v>
      </c>
      <c r="P114" s="310"/>
      <c r="Q114" s="312">
        <v>36104</v>
      </c>
      <c r="R114" s="312"/>
      <c r="S114" s="312"/>
      <c r="T114" s="310"/>
      <c r="U114" s="310"/>
      <c r="V114" s="308"/>
    </row>
    <row r="115" spans="2:22" s="48" customFormat="1" ht="24.75">
      <c r="B115" s="48">
        <v>8</v>
      </c>
      <c r="C115" s="560" t="s">
        <v>624</v>
      </c>
      <c r="D115" s="56"/>
      <c r="E115" s="346" t="s">
        <v>24</v>
      </c>
      <c r="F115" s="398" t="s">
        <v>26</v>
      </c>
      <c r="G115" s="336" t="s">
        <v>23</v>
      </c>
      <c r="H115" s="318" t="s">
        <v>221</v>
      </c>
      <c r="I115" s="296" t="s">
        <v>32</v>
      </c>
      <c r="J115" s="296" t="s">
        <v>32</v>
      </c>
      <c r="K115" s="296" t="s">
        <v>32</v>
      </c>
      <c r="L115" s="297" t="s">
        <v>396</v>
      </c>
      <c r="M115" s="296" t="s">
        <v>32</v>
      </c>
      <c r="N115" s="308">
        <v>536830</v>
      </c>
      <c r="O115" s="300">
        <f>Q115/N115</f>
        <v>4.843246465361474E-2</v>
      </c>
      <c r="P115" s="310"/>
      <c r="Q115" s="312">
        <v>26000</v>
      </c>
      <c r="R115" s="357"/>
      <c r="S115" s="421"/>
      <c r="T115" s="310"/>
      <c r="U115" s="310"/>
      <c r="V115" s="308"/>
    </row>
    <row r="116" spans="2:22" s="48" customFormat="1">
      <c r="C116" s="560" t="s">
        <v>624</v>
      </c>
      <c r="D116" s="206"/>
      <c r="E116" s="343" t="s">
        <v>88</v>
      </c>
      <c r="F116" s="401" t="s">
        <v>94</v>
      </c>
      <c r="G116" s="319" t="s">
        <v>93</v>
      </c>
      <c r="H116" s="317" t="s">
        <v>224</v>
      </c>
      <c r="I116" s="296" t="s">
        <v>32</v>
      </c>
      <c r="J116" s="296" t="s">
        <v>32</v>
      </c>
      <c r="K116" s="296" t="s">
        <v>32</v>
      </c>
      <c r="L116" s="297" t="s">
        <v>396</v>
      </c>
      <c r="M116" s="296" t="s">
        <v>32</v>
      </c>
      <c r="N116" s="308">
        <v>200000</v>
      </c>
      <c r="O116" s="300">
        <f>Q116/N116</f>
        <v>0.20489499999999999</v>
      </c>
      <c r="P116" s="310"/>
      <c r="Q116" s="312">
        <v>40979</v>
      </c>
      <c r="R116" s="357"/>
      <c r="S116" s="421"/>
      <c r="T116" s="310"/>
      <c r="U116" s="310"/>
      <c r="V116" s="308"/>
    </row>
    <row r="117" spans="2:22" s="48" customFormat="1">
      <c r="C117" s="560" t="s">
        <v>624</v>
      </c>
      <c r="D117" s="206"/>
      <c r="E117" s="343" t="s">
        <v>88</v>
      </c>
      <c r="F117" s="401" t="s">
        <v>96</v>
      </c>
      <c r="G117" s="319" t="s">
        <v>95</v>
      </c>
      <c r="H117" s="317"/>
      <c r="I117" s="296" t="s">
        <v>32</v>
      </c>
      <c r="J117" s="296" t="s">
        <v>32</v>
      </c>
      <c r="K117" s="296" t="s">
        <v>32</v>
      </c>
      <c r="L117" s="297" t="s">
        <v>396</v>
      </c>
      <c r="M117" s="296" t="s">
        <v>32</v>
      </c>
      <c r="N117" s="308">
        <v>723718</v>
      </c>
      <c r="O117" s="300">
        <f>Q117/N117</f>
        <v>0.37737212560693528</v>
      </c>
      <c r="P117" s="310"/>
      <c r="Q117" s="312">
        <v>273111</v>
      </c>
      <c r="R117" s="357"/>
      <c r="S117" s="421"/>
      <c r="T117" s="310"/>
      <c r="U117" s="310"/>
      <c r="V117" s="308"/>
    </row>
    <row r="118" spans="2:22" s="48" customFormat="1" ht="50.25" customHeight="1">
      <c r="C118" s="560" t="s">
        <v>624</v>
      </c>
      <c r="D118" s="551" t="s">
        <v>782</v>
      </c>
      <c r="E118" s="346" t="s">
        <v>16</v>
      </c>
      <c r="F118" s="399" t="s">
        <v>760</v>
      </c>
      <c r="G118" s="336" t="s">
        <v>628</v>
      </c>
      <c r="H118" s="537" t="s">
        <v>705</v>
      </c>
      <c r="I118" s="296" t="s">
        <v>32</v>
      </c>
      <c r="J118" s="296" t="s">
        <v>32</v>
      </c>
      <c r="K118" s="296" t="s">
        <v>32</v>
      </c>
      <c r="L118" s="296" t="s">
        <v>32</v>
      </c>
      <c r="M118" s="297" t="s">
        <v>396</v>
      </c>
      <c r="N118" s="367"/>
      <c r="O118" s="300"/>
      <c r="P118" s="367"/>
      <c r="Q118" s="311"/>
      <c r="R118" s="357"/>
      <c r="S118" s="421"/>
      <c r="T118" s="310"/>
      <c r="U118" s="310"/>
      <c r="V118" s="308">
        <v>291000</v>
      </c>
    </row>
    <row r="119" spans="2:22" s="48" customFormat="1" ht="70.5" customHeight="1">
      <c r="C119" s="560" t="s">
        <v>624</v>
      </c>
      <c r="D119" s="24"/>
      <c r="E119" s="346" t="s">
        <v>24</v>
      </c>
      <c r="F119" s="398" t="s">
        <v>215</v>
      </c>
      <c r="G119" s="336" t="s">
        <v>22</v>
      </c>
      <c r="H119" s="318" t="s">
        <v>220</v>
      </c>
      <c r="I119" s="296" t="s">
        <v>32</v>
      </c>
      <c r="J119" s="296" t="s">
        <v>32</v>
      </c>
      <c r="K119" s="296" t="s">
        <v>32</v>
      </c>
      <c r="L119" s="297" t="s">
        <v>396</v>
      </c>
      <c r="M119" s="296" t="s">
        <v>32</v>
      </c>
      <c r="N119" s="308">
        <v>192619</v>
      </c>
      <c r="O119" s="300">
        <v>1</v>
      </c>
      <c r="P119" s="310"/>
      <c r="Q119" s="312">
        <v>192619</v>
      </c>
      <c r="R119" s="357"/>
      <c r="S119" s="421"/>
      <c r="T119" s="310"/>
      <c r="U119" s="310"/>
      <c r="V119" s="308"/>
    </row>
    <row r="120" spans="2:22" s="48" customFormat="1" ht="60" customHeight="1">
      <c r="C120" s="560" t="s">
        <v>624</v>
      </c>
      <c r="D120" s="24"/>
      <c r="E120" s="343" t="s">
        <v>16</v>
      </c>
      <c r="F120" s="401" t="s">
        <v>502</v>
      </c>
      <c r="G120" s="319" t="s">
        <v>500</v>
      </c>
      <c r="H120" s="317" t="s">
        <v>503</v>
      </c>
      <c r="I120" s="524" t="s">
        <v>730</v>
      </c>
      <c r="J120" s="296" t="s">
        <v>32</v>
      </c>
      <c r="K120" s="296" t="s">
        <v>32</v>
      </c>
      <c r="L120" s="297" t="s">
        <v>396</v>
      </c>
      <c r="M120" s="296"/>
      <c r="N120" s="308">
        <v>166618</v>
      </c>
      <c r="O120" s="300">
        <v>1</v>
      </c>
      <c r="P120" s="310"/>
      <c r="Q120" s="312">
        <v>166618</v>
      </c>
      <c r="R120" s="357"/>
      <c r="S120" s="421"/>
      <c r="T120" s="310"/>
      <c r="U120" s="310"/>
      <c r="V120" s="308"/>
    </row>
    <row r="121" spans="2:22" s="48" customFormat="1" ht="47.25" customHeight="1">
      <c r="C121" s="560" t="s">
        <v>624</v>
      </c>
      <c r="D121" s="24"/>
      <c r="E121" s="343" t="s">
        <v>88</v>
      </c>
      <c r="F121" s="401" t="s">
        <v>502</v>
      </c>
      <c r="G121" s="319" t="s">
        <v>500</v>
      </c>
      <c r="H121" s="317" t="s">
        <v>501</v>
      </c>
      <c r="I121" s="524" t="s">
        <v>730</v>
      </c>
      <c r="J121" s="296" t="s">
        <v>32</v>
      </c>
      <c r="K121" s="296" t="s">
        <v>32</v>
      </c>
      <c r="L121" s="297" t="s">
        <v>396</v>
      </c>
      <c r="M121" s="296" t="s">
        <v>32</v>
      </c>
      <c r="N121" s="308">
        <v>789877</v>
      </c>
      <c r="O121" s="300">
        <f>Q121/N121</f>
        <v>0.25029466613156226</v>
      </c>
      <c r="P121" s="310"/>
      <c r="Q121" s="312">
        <v>197702</v>
      </c>
      <c r="R121" s="357"/>
      <c r="S121" s="421"/>
      <c r="T121" s="310"/>
      <c r="U121" s="310"/>
      <c r="V121" s="308"/>
    </row>
    <row r="122" spans="2:22" s="48" customFormat="1" ht="59.25" customHeight="1">
      <c r="C122" s="560" t="s">
        <v>624</v>
      </c>
      <c r="D122" s="24"/>
      <c r="E122" s="343" t="s">
        <v>142</v>
      </c>
      <c r="F122" s="401" t="s">
        <v>515</v>
      </c>
      <c r="G122" s="319" t="s">
        <v>513</v>
      </c>
      <c r="H122" s="317" t="s">
        <v>514</v>
      </c>
      <c r="I122" s="296" t="s">
        <v>32</v>
      </c>
      <c r="J122" s="296" t="s">
        <v>32</v>
      </c>
      <c r="K122" s="297" t="s">
        <v>396</v>
      </c>
      <c r="L122" s="296" t="s">
        <v>32</v>
      </c>
      <c r="M122" s="297" t="s">
        <v>396</v>
      </c>
      <c r="N122" s="308">
        <v>781614</v>
      </c>
      <c r="O122" s="300">
        <v>1</v>
      </c>
      <c r="P122" s="308">
        <v>781614</v>
      </c>
      <c r="Q122" s="311"/>
      <c r="R122" s="357"/>
      <c r="S122" s="421"/>
      <c r="T122" s="310"/>
      <c r="U122" s="310"/>
      <c r="V122" s="308"/>
    </row>
    <row r="123" spans="2:22" s="48" customFormat="1" ht="36.75" customHeight="1">
      <c r="C123" s="560" t="s">
        <v>624</v>
      </c>
      <c r="D123" s="24"/>
      <c r="E123" s="343" t="s">
        <v>24</v>
      </c>
      <c r="F123" s="401" t="s">
        <v>518</v>
      </c>
      <c r="G123" s="319" t="s">
        <v>516</v>
      </c>
      <c r="H123" s="317" t="s">
        <v>517</v>
      </c>
      <c r="I123" s="296" t="s">
        <v>32</v>
      </c>
      <c r="J123" s="296" t="s">
        <v>32</v>
      </c>
      <c r="K123" s="296" t="s">
        <v>32</v>
      </c>
      <c r="L123" s="296" t="s">
        <v>32</v>
      </c>
      <c r="M123" s="297" t="s">
        <v>396</v>
      </c>
      <c r="N123" s="308">
        <v>67212</v>
      </c>
      <c r="O123" s="300">
        <v>1</v>
      </c>
      <c r="P123" s="310"/>
      <c r="Q123" s="311"/>
      <c r="R123" s="357">
        <v>67212</v>
      </c>
      <c r="S123" s="421"/>
      <c r="T123" s="310"/>
      <c r="U123" s="310"/>
      <c r="V123" s="308"/>
    </row>
    <row r="124" spans="2:22" s="48" customFormat="1" ht="60" customHeight="1">
      <c r="C124" s="560" t="s">
        <v>624</v>
      </c>
      <c r="D124" s="513" t="s">
        <v>644</v>
      </c>
      <c r="E124" s="343"/>
      <c r="F124" s="395" t="s">
        <v>783</v>
      </c>
      <c r="G124" s="552" t="s">
        <v>784</v>
      </c>
      <c r="H124" s="553" t="s">
        <v>705</v>
      </c>
      <c r="I124" s="297" t="s">
        <v>396</v>
      </c>
      <c r="J124" s="296" t="s">
        <v>32</v>
      </c>
      <c r="K124" s="296" t="s">
        <v>32</v>
      </c>
      <c r="L124" s="296" t="s">
        <v>32</v>
      </c>
      <c r="M124" s="297" t="s">
        <v>396</v>
      </c>
      <c r="N124" s="308"/>
      <c r="O124" s="300"/>
      <c r="P124" s="310"/>
      <c r="Q124" s="311"/>
      <c r="R124" s="357"/>
      <c r="S124" s="421"/>
      <c r="T124" s="310"/>
      <c r="U124" s="310"/>
      <c r="V124" s="308">
        <v>400000</v>
      </c>
    </row>
    <row r="125" spans="2:22" s="48" customFormat="1" ht="24.75">
      <c r="B125" s="48">
        <v>9</v>
      </c>
      <c r="C125" s="22" t="s">
        <v>28</v>
      </c>
      <c r="D125" s="175" t="s">
        <v>36</v>
      </c>
      <c r="E125" s="346" t="s">
        <v>97</v>
      </c>
      <c r="F125" s="394" t="s">
        <v>98</v>
      </c>
      <c r="G125" s="335">
        <v>199401805</v>
      </c>
      <c r="H125" s="296">
        <v>40721</v>
      </c>
      <c r="I125" s="335" t="s">
        <v>32</v>
      </c>
      <c r="J125" s="335" t="s">
        <v>32</v>
      </c>
      <c r="K125" s="335" t="s">
        <v>32</v>
      </c>
      <c r="L125" s="335" t="s">
        <v>32</v>
      </c>
      <c r="M125" s="368" t="s">
        <v>396</v>
      </c>
      <c r="N125" s="308">
        <v>267000</v>
      </c>
      <c r="O125" s="300">
        <f>Q125/N125</f>
        <v>9.9250936329588021E-2</v>
      </c>
      <c r="P125" s="310"/>
      <c r="Q125" s="312">
        <v>26500</v>
      </c>
      <c r="R125" s="312"/>
      <c r="S125" s="312"/>
      <c r="T125" s="310"/>
      <c r="U125" s="310"/>
      <c r="V125" s="308"/>
    </row>
    <row r="126" spans="2:22" s="48" customFormat="1" ht="27.75" customHeight="1">
      <c r="B126" s="48">
        <v>10</v>
      </c>
      <c r="C126" s="22" t="s">
        <v>28</v>
      </c>
      <c r="D126" s="56"/>
      <c r="E126" s="346" t="s">
        <v>102</v>
      </c>
      <c r="F126" s="401" t="s">
        <v>101</v>
      </c>
      <c r="G126" s="336" t="s">
        <v>100</v>
      </c>
      <c r="H126" s="318" t="s">
        <v>226</v>
      </c>
      <c r="I126" s="335" t="s">
        <v>32</v>
      </c>
      <c r="J126" s="335" t="s">
        <v>32</v>
      </c>
      <c r="K126" s="335" t="s">
        <v>32</v>
      </c>
      <c r="L126" s="335" t="s">
        <v>32</v>
      </c>
      <c r="M126" s="335" t="s">
        <v>32</v>
      </c>
      <c r="N126" s="308">
        <v>331333</v>
      </c>
      <c r="O126" s="300">
        <f>R126/N126</f>
        <v>5.3317961084467895E-2</v>
      </c>
      <c r="P126" s="310"/>
      <c r="Q126" s="311"/>
      <c r="R126" s="357">
        <v>17666</v>
      </c>
      <c r="S126" s="421"/>
      <c r="T126" s="310"/>
      <c r="U126" s="310"/>
      <c r="V126" s="308"/>
    </row>
    <row r="127" spans="2:22" s="48" customFormat="1" ht="24.75" customHeight="1">
      <c r="B127" s="48">
        <v>11</v>
      </c>
      <c r="C127" s="418" t="s">
        <v>28</v>
      </c>
      <c r="D127" s="56"/>
      <c r="E127" s="346" t="s">
        <v>104</v>
      </c>
      <c r="F127" s="398" t="s">
        <v>105</v>
      </c>
      <c r="G127" s="336" t="s">
        <v>103</v>
      </c>
      <c r="H127" s="318" t="s">
        <v>227</v>
      </c>
      <c r="I127" s="335" t="s">
        <v>32</v>
      </c>
      <c r="J127" s="335" t="s">
        <v>32</v>
      </c>
      <c r="K127" s="335" t="s">
        <v>32</v>
      </c>
      <c r="L127" s="335" t="s">
        <v>32</v>
      </c>
      <c r="M127" s="335" t="s">
        <v>32</v>
      </c>
      <c r="N127" s="308">
        <v>64000</v>
      </c>
      <c r="O127" s="300">
        <f>R127/N127</f>
        <v>3.465625E-2</v>
      </c>
      <c r="P127" s="310"/>
      <c r="Q127" s="311"/>
      <c r="R127" s="357">
        <v>2218</v>
      </c>
      <c r="S127" s="421"/>
      <c r="T127" s="310"/>
      <c r="U127" s="310"/>
      <c r="V127" s="308"/>
    </row>
    <row r="128" spans="2:22" s="48" customFormat="1" ht="24.75">
      <c r="B128" s="48">
        <v>12</v>
      </c>
      <c r="C128" s="418" t="s">
        <v>28</v>
      </c>
      <c r="D128" s="391"/>
      <c r="E128" s="301" t="s">
        <v>25</v>
      </c>
      <c r="F128" s="394" t="s">
        <v>30</v>
      </c>
      <c r="G128" s="322">
        <v>200001900</v>
      </c>
      <c r="H128" s="322">
        <v>40744</v>
      </c>
      <c r="I128" s="524" t="s">
        <v>731</v>
      </c>
      <c r="J128" s="296" t="s">
        <v>32</v>
      </c>
      <c r="K128" s="296" t="s">
        <v>32</v>
      </c>
      <c r="L128" s="297" t="s">
        <v>396</v>
      </c>
      <c r="M128" s="296" t="s">
        <v>32</v>
      </c>
      <c r="N128" s="308">
        <v>58000</v>
      </c>
      <c r="O128" s="300">
        <f>Q128/N128</f>
        <v>0.56608620689655176</v>
      </c>
      <c r="P128" s="310"/>
      <c r="Q128" s="312">
        <v>32833</v>
      </c>
      <c r="R128" s="312"/>
      <c r="S128" s="312"/>
      <c r="T128" s="310"/>
      <c r="U128" s="310"/>
      <c r="V128" s="308"/>
    </row>
    <row r="129" spans="1:23" s="48" customFormat="1" ht="24" hidden="1">
      <c r="B129" s="48">
        <v>13</v>
      </c>
      <c r="C129" s="418" t="s">
        <v>28</v>
      </c>
      <c r="D129" s="24"/>
      <c r="E129" s="310" t="s">
        <v>14</v>
      </c>
      <c r="F129" s="391" t="s">
        <v>17</v>
      </c>
      <c r="G129" s="317" t="s">
        <v>10</v>
      </c>
      <c r="H129" s="317"/>
      <c r="I129" s="296"/>
      <c r="J129" s="296"/>
      <c r="K129" s="296"/>
      <c r="L129" s="296"/>
      <c r="M129" s="296"/>
      <c r="N129" s="308"/>
      <c r="O129" s="300" t="e">
        <f>R129/#REF!</f>
        <v>#REF!</v>
      </c>
      <c r="P129" s="310"/>
      <c r="Q129" s="311"/>
      <c r="R129" s="312">
        <v>386170</v>
      </c>
      <c r="S129" s="312"/>
      <c r="T129" s="310"/>
      <c r="U129" s="310"/>
      <c r="V129" s="308"/>
    </row>
    <row r="130" spans="1:23" s="48" customFormat="1">
      <c r="B130" s="48">
        <v>14</v>
      </c>
      <c r="C130" s="418" t="s">
        <v>28</v>
      </c>
      <c r="D130" s="24"/>
      <c r="E130" s="301" t="s">
        <v>97</v>
      </c>
      <c r="F130" s="394" t="s">
        <v>600</v>
      </c>
      <c r="G130" s="296">
        <v>200205000</v>
      </c>
      <c r="H130" s="296">
        <v>40711</v>
      </c>
      <c r="I130" s="296" t="s">
        <v>32</v>
      </c>
      <c r="J130" s="296" t="s">
        <v>32</v>
      </c>
      <c r="K130" s="296" t="s">
        <v>32</v>
      </c>
      <c r="L130" s="296" t="s">
        <v>32</v>
      </c>
      <c r="M130" s="297" t="s">
        <v>396</v>
      </c>
      <c r="N130" s="308">
        <v>233333</v>
      </c>
      <c r="O130" s="300">
        <f>R130/N130</f>
        <v>2.142860204086006E-2</v>
      </c>
      <c r="P130" s="310"/>
      <c r="Q130" s="311"/>
      <c r="R130" s="312">
        <v>5000</v>
      </c>
      <c r="S130" s="312"/>
      <c r="T130" s="310"/>
      <c r="U130" s="310"/>
      <c r="V130" s="308"/>
    </row>
    <row r="131" spans="1:23" s="48" customFormat="1" ht="24.75">
      <c r="B131" s="48">
        <v>15</v>
      </c>
      <c r="C131" s="418" t="s">
        <v>28</v>
      </c>
      <c r="D131" s="508" t="s">
        <v>645</v>
      </c>
      <c r="E131" s="301" t="s">
        <v>25</v>
      </c>
      <c r="F131" s="394" t="s">
        <v>617</v>
      </c>
      <c r="G131" s="318" t="s">
        <v>21</v>
      </c>
      <c r="H131" s="318" t="s">
        <v>219</v>
      </c>
      <c r="I131" s="296" t="s">
        <v>32</v>
      </c>
      <c r="J131" s="297" t="s">
        <v>396</v>
      </c>
      <c r="K131" s="296" t="s">
        <v>32</v>
      </c>
      <c r="L131" s="296" t="s">
        <v>32</v>
      </c>
      <c r="M131" s="335" t="s">
        <v>32</v>
      </c>
      <c r="N131" s="308">
        <v>120792</v>
      </c>
      <c r="O131" s="300">
        <v>1</v>
      </c>
      <c r="P131" s="308">
        <v>120792</v>
      </c>
      <c r="Q131" s="311"/>
      <c r="R131" s="312"/>
      <c r="S131" s="312"/>
      <c r="T131" s="310"/>
      <c r="U131" s="310"/>
      <c r="V131" s="308"/>
    </row>
    <row r="132" spans="1:23" s="48" customFormat="1">
      <c r="B132" s="48">
        <v>17</v>
      </c>
      <c r="C132" s="418" t="s">
        <v>28</v>
      </c>
      <c r="D132" s="49"/>
      <c r="E132" s="347" t="s">
        <v>16</v>
      </c>
      <c r="F132" s="389" t="s">
        <v>99</v>
      </c>
      <c r="G132" s="298">
        <v>200205400</v>
      </c>
      <c r="H132" s="298">
        <v>35188</v>
      </c>
      <c r="I132" s="296" t="s">
        <v>32</v>
      </c>
      <c r="J132" s="296" t="s">
        <v>32</v>
      </c>
      <c r="K132" s="296" t="s">
        <v>32</v>
      </c>
      <c r="L132" s="296" t="s">
        <v>32</v>
      </c>
      <c r="M132" s="297" t="s">
        <v>396</v>
      </c>
      <c r="N132" s="308">
        <v>98241</v>
      </c>
      <c r="O132" s="300">
        <f>R132/N132</f>
        <v>0.24965136755529768</v>
      </c>
      <c r="P132" s="310"/>
      <c r="Q132" s="311"/>
      <c r="R132" s="312">
        <v>24526</v>
      </c>
      <c r="S132" s="312"/>
      <c r="T132" s="310"/>
      <c r="U132" s="310"/>
      <c r="V132" s="308"/>
    </row>
    <row r="133" spans="1:23" s="48" customFormat="1" ht="41.25" customHeight="1">
      <c r="A133" s="116"/>
      <c r="B133" s="48">
        <v>18</v>
      </c>
      <c r="C133" s="418" t="s">
        <v>28</v>
      </c>
      <c r="D133" s="21"/>
      <c r="E133" s="428" t="s">
        <v>142</v>
      </c>
      <c r="F133" s="429" t="s">
        <v>490</v>
      </c>
      <c r="G133" s="434" t="s">
        <v>489</v>
      </c>
      <c r="H133" s="320" t="s">
        <v>491</v>
      </c>
      <c r="I133" s="524" t="s">
        <v>396</v>
      </c>
      <c r="J133" s="296" t="s">
        <v>32</v>
      </c>
      <c r="K133" s="297" t="s">
        <v>396</v>
      </c>
      <c r="L133" s="296" t="s">
        <v>32</v>
      </c>
      <c r="M133" s="296" t="s">
        <v>32</v>
      </c>
      <c r="N133" s="373">
        <v>1345744</v>
      </c>
      <c r="O133" s="300">
        <v>1</v>
      </c>
      <c r="P133" s="310"/>
      <c r="Q133" s="381">
        <v>1345744</v>
      </c>
      <c r="R133" s="312"/>
      <c r="S133" s="312"/>
      <c r="T133" s="310"/>
      <c r="U133" s="310"/>
      <c r="V133" s="308"/>
    </row>
    <row r="134" spans="1:23" s="48" customFormat="1" ht="108" customHeight="1">
      <c r="A134" s="116"/>
      <c r="C134" s="418" t="s">
        <v>28</v>
      </c>
      <c r="D134" s="206"/>
      <c r="E134" s="347" t="s">
        <v>24</v>
      </c>
      <c r="F134" s="389" t="s">
        <v>506</v>
      </c>
      <c r="G134" s="320" t="s">
        <v>504</v>
      </c>
      <c r="H134" s="320" t="s">
        <v>505</v>
      </c>
      <c r="I134" s="296" t="s">
        <v>32</v>
      </c>
      <c r="J134" s="296" t="s">
        <v>32</v>
      </c>
      <c r="K134" s="296" t="s">
        <v>32</v>
      </c>
      <c r="L134" s="296" t="s">
        <v>32</v>
      </c>
      <c r="M134" s="296" t="s">
        <v>32</v>
      </c>
      <c r="N134" s="299">
        <v>200000</v>
      </c>
      <c r="O134" s="365" t="e">
        <f>#REF!/#REF!</f>
        <v>#REF!</v>
      </c>
      <c r="P134" s="340"/>
      <c r="Q134" s="306"/>
      <c r="R134" s="312" t="s">
        <v>606</v>
      </c>
      <c r="S134" s="312"/>
      <c r="T134" s="310"/>
      <c r="U134" s="310"/>
      <c r="V134" s="308"/>
    </row>
    <row r="135" spans="1:23" s="109" customFormat="1" ht="48">
      <c r="A135" s="116"/>
      <c r="B135" s="48">
        <v>19</v>
      </c>
      <c r="C135" s="418" t="s">
        <v>28</v>
      </c>
      <c r="D135" s="512" t="s">
        <v>647</v>
      </c>
      <c r="E135" s="301"/>
      <c r="F135" s="24"/>
      <c r="G135" s="296"/>
      <c r="H135" s="296"/>
      <c r="I135" s="296" t="s">
        <v>32</v>
      </c>
      <c r="J135" s="297" t="s">
        <v>396</v>
      </c>
      <c r="K135" s="296" t="s">
        <v>32</v>
      </c>
      <c r="L135" s="296" t="s">
        <v>32</v>
      </c>
      <c r="M135" s="296" t="s">
        <v>32</v>
      </c>
      <c r="N135" s="308"/>
      <c r="O135" s="300"/>
      <c r="P135" s="310"/>
      <c r="Q135" s="311"/>
      <c r="R135" s="312"/>
      <c r="S135" s="312"/>
      <c r="T135" s="310"/>
      <c r="U135" s="310"/>
      <c r="V135" s="308"/>
      <c r="W135" s="125"/>
    </row>
    <row r="136" spans="1:23" s="109" customFormat="1" ht="48">
      <c r="A136" s="116"/>
      <c r="B136" s="48">
        <v>20</v>
      </c>
      <c r="C136" s="418" t="s">
        <v>28</v>
      </c>
      <c r="D136" s="512" t="s">
        <v>648</v>
      </c>
      <c r="E136" s="341"/>
      <c r="F136" s="21"/>
      <c r="G136" s="317"/>
      <c r="H136" s="317"/>
      <c r="I136" s="296" t="s">
        <v>32</v>
      </c>
      <c r="J136" s="297" t="s">
        <v>396</v>
      </c>
      <c r="K136" s="296" t="s">
        <v>32</v>
      </c>
      <c r="L136" s="296" t="s">
        <v>32</v>
      </c>
      <c r="M136" s="296" t="s">
        <v>32</v>
      </c>
      <c r="N136" s="308"/>
      <c r="O136" s="300"/>
      <c r="P136" s="383"/>
      <c r="Q136" s="384"/>
      <c r="R136" s="378"/>
      <c r="S136" s="378"/>
      <c r="T136" s="383"/>
      <c r="U136" s="383"/>
      <c r="V136" s="373"/>
      <c r="W136" s="125"/>
    </row>
    <row r="137" spans="1:23" s="48" customFormat="1" ht="60.75" customHeight="1">
      <c r="A137" s="116"/>
      <c r="B137" s="48">
        <v>21</v>
      </c>
      <c r="C137" s="418" t="s">
        <v>28</v>
      </c>
      <c r="D137" s="512" t="s">
        <v>646</v>
      </c>
      <c r="E137" s="346"/>
      <c r="F137" s="56"/>
      <c r="G137" s="336" t="s">
        <v>625</v>
      </c>
      <c r="H137" s="336"/>
      <c r="I137" s="297" t="s">
        <v>396</v>
      </c>
      <c r="J137" s="296" t="s">
        <v>32</v>
      </c>
      <c r="K137" s="296" t="s">
        <v>32</v>
      </c>
      <c r="L137" s="297" t="s">
        <v>396</v>
      </c>
      <c r="M137" s="296" t="s">
        <v>32</v>
      </c>
      <c r="N137" s="363"/>
      <c r="O137" s="300"/>
      <c r="P137" s="308"/>
      <c r="Q137" s="437" t="s">
        <v>625</v>
      </c>
      <c r="R137" s="312"/>
      <c r="S137" s="312"/>
      <c r="T137" s="310"/>
      <c r="U137" s="310"/>
      <c r="V137" s="308"/>
    </row>
    <row r="138" spans="1:23" s="48" customFormat="1" ht="48">
      <c r="A138" s="116"/>
      <c r="B138" s="48">
        <v>22</v>
      </c>
      <c r="C138" s="418" t="s">
        <v>28</v>
      </c>
      <c r="D138" s="486" t="s">
        <v>627</v>
      </c>
      <c r="E138" s="346"/>
      <c r="F138" s="207"/>
      <c r="G138" s="336"/>
      <c r="H138" s="318"/>
      <c r="I138" s="297" t="s">
        <v>396</v>
      </c>
      <c r="J138" s="297" t="s">
        <v>396</v>
      </c>
      <c r="K138" s="296" t="s">
        <v>32</v>
      </c>
      <c r="L138" s="296" t="s">
        <v>32</v>
      </c>
      <c r="M138" s="297" t="s">
        <v>396</v>
      </c>
      <c r="N138" s="363"/>
      <c r="O138" s="300"/>
      <c r="P138" s="343"/>
      <c r="Q138" s="311"/>
      <c r="R138" s="312"/>
      <c r="S138" s="312"/>
      <c r="T138" s="310"/>
      <c r="U138" s="310"/>
      <c r="V138" s="308"/>
    </row>
    <row r="139" spans="1:23" s="48" customFormat="1" ht="60.75">
      <c r="A139" s="116"/>
      <c r="C139" s="418" t="s">
        <v>28</v>
      </c>
      <c r="D139" s="555" t="s">
        <v>794</v>
      </c>
      <c r="E139" s="473"/>
      <c r="F139" s="207"/>
      <c r="G139" s="336"/>
      <c r="H139" s="318"/>
      <c r="I139" s="368"/>
      <c r="J139" s="368"/>
      <c r="K139" s="335"/>
      <c r="L139" s="335"/>
      <c r="M139" s="368"/>
      <c r="N139" s="363"/>
      <c r="O139" s="415"/>
      <c r="P139" s="343"/>
      <c r="Q139" s="423"/>
      <c r="R139" s="421"/>
      <c r="S139" s="421"/>
      <c r="T139" s="343"/>
      <c r="U139" s="343"/>
      <c r="V139" s="363"/>
    </row>
    <row r="140" spans="1:23" s="48" customFormat="1" ht="84.75">
      <c r="A140" s="116"/>
      <c r="C140" s="418" t="s">
        <v>28</v>
      </c>
      <c r="D140" s="509" t="s">
        <v>790</v>
      </c>
      <c r="E140" s="473"/>
      <c r="F140" s="207"/>
      <c r="G140" s="336"/>
      <c r="H140" s="318"/>
      <c r="I140" s="368"/>
      <c r="J140" s="368"/>
      <c r="K140" s="335"/>
      <c r="L140" s="335"/>
      <c r="M140" s="368"/>
      <c r="N140" s="363"/>
      <c r="O140" s="415"/>
      <c r="P140" s="343"/>
      <c r="Q140" s="423"/>
      <c r="R140" s="421"/>
      <c r="S140" s="421"/>
      <c r="T140" s="343"/>
      <c r="U140" s="343"/>
      <c r="V140" s="363"/>
    </row>
    <row r="141" spans="1:23" s="48" customFormat="1" ht="48.75">
      <c r="A141" s="116"/>
      <c r="C141" s="418" t="s">
        <v>28</v>
      </c>
      <c r="D141" s="557" t="s">
        <v>793</v>
      </c>
      <c r="E141" s="473"/>
      <c r="F141" s="207"/>
      <c r="G141" s="336"/>
      <c r="H141" s="318"/>
      <c r="I141" s="368"/>
      <c r="J141" s="368"/>
      <c r="K141" s="335"/>
      <c r="L141" s="335"/>
      <c r="M141" s="368"/>
      <c r="N141" s="363"/>
      <c r="O141" s="415"/>
      <c r="P141" s="343"/>
      <c r="Q141" s="423"/>
      <c r="R141" s="421"/>
      <c r="S141" s="421"/>
      <c r="T141" s="343"/>
      <c r="U141" s="343"/>
      <c r="V141" s="363"/>
    </row>
    <row r="142" spans="1:23" s="48" customFormat="1" ht="48.75">
      <c r="A142" s="116"/>
      <c r="C142" s="418" t="s">
        <v>28</v>
      </c>
      <c r="D142" s="558" t="s">
        <v>792</v>
      </c>
      <c r="E142" s="473"/>
      <c r="F142" s="207"/>
      <c r="G142" s="336"/>
      <c r="H142" s="318"/>
      <c r="I142" s="368"/>
      <c r="J142" s="368"/>
      <c r="K142" s="335"/>
      <c r="L142" s="335"/>
      <c r="M142" s="368"/>
      <c r="N142" s="363"/>
      <c r="O142" s="415"/>
      <c r="P142" s="343"/>
      <c r="Q142" s="423"/>
      <c r="R142" s="421"/>
      <c r="S142" s="421"/>
      <c r="T142" s="343"/>
      <c r="U142" s="343"/>
      <c r="V142" s="363"/>
    </row>
    <row r="143" spans="1:23" s="48" customFormat="1" ht="48.75">
      <c r="A143" s="116"/>
      <c r="C143" s="418" t="s">
        <v>28</v>
      </c>
      <c r="D143" s="559" t="s">
        <v>791</v>
      </c>
      <c r="E143" s="473"/>
      <c r="F143" s="207"/>
      <c r="G143" s="336"/>
      <c r="H143" s="318"/>
      <c r="I143" s="368"/>
      <c r="J143" s="368"/>
      <c r="K143" s="335"/>
      <c r="L143" s="335"/>
      <c r="M143" s="368"/>
      <c r="N143" s="363"/>
      <c r="O143" s="415"/>
      <c r="P143" s="343"/>
      <c r="Q143" s="423"/>
      <c r="R143" s="421"/>
      <c r="S143" s="421"/>
      <c r="T143" s="343"/>
      <c r="U143" s="343"/>
      <c r="V143" s="363"/>
    </row>
    <row r="144" spans="1:23" s="282" customFormat="1" ht="30">
      <c r="A144" s="281"/>
      <c r="B144" s="282">
        <v>23</v>
      </c>
      <c r="C144" s="283"/>
      <c r="E144" s="285"/>
      <c r="F144" s="286"/>
      <c r="G144" s="287"/>
      <c r="H144" s="288"/>
      <c r="I144" s="294"/>
      <c r="J144" s="294"/>
      <c r="K144" s="294"/>
      <c r="L144" s="284" t="s">
        <v>632</v>
      </c>
      <c r="M144" s="294"/>
      <c r="N144" s="290">
        <f>SUM(N6:N138)</f>
        <v>41410085</v>
      </c>
      <c r="O144" s="289"/>
      <c r="P144" s="290">
        <f>SUM(P6:P138)</f>
        <v>10863147</v>
      </c>
      <c r="Q144" s="290">
        <f t="shared" ref="Q144:V144" si="0">SUM(Q6:Q138)</f>
        <v>6224469</v>
      </c>
      <c r="R144" s="290">
        <f t="shared" si="0"/>
        <v>2127182</v>
      </c>
      <c r="S144" s="290"/>
      <c r="T144" s="290">
        <f>SUM(T6:T138)</f>
        <v>2417000</v>
      </c>
      <c r="U144" s="290">
        <f t="shared" si="0"/>
        <v>776600</v>
      </c>
      <c r="V144" s="290">
        <f t="shared" si="0"/>
        <v>691000</v>
      </c>
    </row>
    <row r="145" spans="1:22" s="48" customFormat="1">
      <c r="A145" s="116"/>
      <c r="B145" s="48">
        <v>25</v>
      </c>
      <c r="C145" s="22"/>
      <c r="D145" s="109"/>
      <c r="E145" s="340"/>
      <c r="H145" s="316"/>
      <c r="I145" s="102"/>
      <c r="J145" s="102"/>
      <c r="K145" s="102"/>
      <c r="L145" s="282" t="s">
        <v>634</v>
      </c>
      <c r="M145" s="295"/>
      <c r="O145" s="28"/>
      <c r="P145" s="292" t="e">
        <f>P144+Q144+R144+#REF!</f>
        <v>#REF!</v>
      </c>
      <c r="Q145" s="271"/>
      <c r="R145" s="260"/>
      <c r="S145" s="312"/>
      <c r="T145" s="292">
        <f>T144+U144+V144</f>
        <v>3884600</v>
      </c>
      <c r="U145" s="108"/>
      <c r="V145" s="246"/>
    </row>
    <row r="146" spans="1:22" s="109" customFormat="1" ht="18.75" customHeight="1">
      <c r="A146" s="116"/>
      <c r="B146" s="48">
        <v>26</v>
      </c>
      <c r="C146" s="22"/>
      <c r="D146" s="24"/>
      <c r="E146" s="310"/>
      <c r="F146" s="21"/>
      <c r="G146" s="317"/>
      <c r="H146" s="317"/>
      <c r="I146" s="107"/>
      <c r="J146" s="107"/>
      <c r="K146" s="107"/>
      <c r="L146" s="291" t="s">
        <v>633</v>
      </c>
      <c r="M146" s="107"/>
      <c r="O146" s="28"/>
      <c r="P146" s="292" t="e">
        <f>P145+#REF!+T145</f>
        <v>#REF!</v>
      </c>
      <c r="Q146" s="271"/>
      <c r="R146" s="26"/>
      <c r="S146" s="26"/>
      <c r="T146" s="108"/>
      <c r="U146" s="108"/>
      <c r="V146" s="246"/>
    </row>
    <row r="147" spans="1:22" s="109" customFormat="1" ht="15.75">
      <c r="A147" s="116"/>
      <c r="B147" s="48">
        <v>27</v>
      </c>
      <c r="C147" s="22"/>
      <c r="D147" s="599" t="s">
        <v>727</v>
      </c>
      <c r="E147" s="600"/>
      <c r="F147" s="601"/>
      <c r="G147" s="317"/>
      <c r="H147" s="317"/>
      <c r="I147" s="107"/>
      <c r="J147" s="107"/>
      <c r="K147" s="107"/>
      <c r="L147" s="107"/>
      <c r="M147" s="107"/>
      <c r="N147" s="71"/>
      <c r="O147" s="28"/>
      <c r="P147" s="108"/>
      <c r="Q147" s="271"/>
      <c r="R147" s="260"/>
      <c r="S147" s="312"/>
      <c r="T147" s="108"/>
      <c r="U147" s="108"/>
      <c r="V147" s="246"/>
    </row>
    <row r="148" spans="1:22" s="48" customFormat="1" ht="30">
      <c r="A148" s="116"/>
      <c r="B148" s="48">
        <v>28</v>
      </c>
      <c r="C148" s="22"/>
      <c r="D148" s="56"/>
      <c r="E148" s="348" t="s">
        <v>701</v>
      </c>
      <c r="F148" s="399" t="s">
        <v>702</v>
      </c>
      <c r="G148" s="319" t="s">
        <v>14</v>
      </c>
      <c r="H148" s="319"/>
      <c r="I148" s="293"/>
      <c r="J148" s="293"/>
      <c r="K148" s="293"/>
      <c r="L148" s="293"/>
      <c r="M148" s="293"/>
      <c r="N148" s="518">
        <v>184000</v>
      </c>
      <c r="O148" s="415"/>
      <c r="P148" s="518"/>
      <c r="Q148" s="271"/>
      <c r="R148" s="260"/>
      <c r="S148" s="312"/>
      <c r="T148" s="108"/>
      <c r="U148" s="108"/>
      <c r="V148" s="246"/>
    </row>
    <row r="149" spans="1:22" s="109" customFormat="1">
      <c r="A149" s="116"/>
      <c r="B149" s="48"/>
      <c r="C149" s="22" t="s">
        <v>622</v>
      </c>
      <c r="D149" s="24"/>
      <c r="E149" s="418" t="s">
        <v>13</v>
      </c>
      <c r="F149" s="393" t="s">
        <v>700</v>
      </c>
      <c r="G149" s="316" t="s">
        <v>14</v>
      </c>
      <c r="H149" s="317"/>
      <c r="I149" s="107"/>
      <c r="J149" s="107"/>
      <c r="K149" s="107"/>
      <c r="L149" s="107"/>
      <c r="M149" s="107"/>
      <c r="N149" s="305">
        <v>398000</v>
      </c>
      <c r="O149" s="415"/>
      <c r="P149" s="305"/>
      <c r="Q149" s="271"/>
      <c r="R149" s="260"/>
      <c r="S149" s="312"/>
      <c r="T149" s="108"/>
      <c r="U149" s="108"/>
      <c r="V149" s="246"/>
    </row>
    <row r="150" spans="1:22" s="109" customFormat="1">
      <c r="A150" s="116"/>
      <c r="B150" s="48"/>
      <c r="C150" s="22"/>
      <c r="D150" s="24"/>
      <c r="E150" s="418" t="s">
        <v>13</v>
      </c>
      <c r="F150" s="519" t="s">
        <v>717</v>
      </c>
      <c r="G150" s="317" t="s">
        <v>625</v>
      </c>
      <c r="H150" s="317"/>
      <c r="I150" s="107"/>
      <c r="J150" s="107"/>
      <c r="K150" s="107"/>
      <c r="L150" s="107"/>
      <c r="M150" s="107"/>
      <c r="N150" s="448">
        <v>517400</v>
      </c>
      <c r="O150" s="28"/>
      <c r="Q150" s="272"/>
      <c r="R150" s="261"/>
      <c r="S150" s="261"/>
      <c r="V150" s="242"/>
    </row>
    <row r="151" spans="1:22" s="109" customFormat="1">
      <c r="A151" s="116"/>
      <c r="B151" s="48"/>
      <c r="C151" s="22"/>
      <c r="D151" s="24"/>
      <c r="E151" s="418" t="s">
        <v>13</v>
      </c>
      <c r="F151" s="519" t="s">
        <v>718</v>
      </c>
      <c r="G151" s="317" t="s">
        <v>625</v>
      </c>
      <c r="H151" s="317"/>
      <c r="I151" s="12"/>
      <c r="J151" s="12"/>
      <c r="K151" s="12"/>
      <c r="L151" s="12"/>
      <c r="M151" s="12"/>
      <c r="N151" s="305">
        <v>494500</v>
      </c>
      <c r="O151" s="28"/>
      <c r="Q151" s="272"/>
      <c r="R151" s="261"/>
      <c r="S151" s="261"/>
      <c r="V151" s="242"/>
    </row>
    <row r="152" spans="1:22" s="109" customFormat="1" ht="15.75">
      <c r="A152" s="116"/>
      <c r="B152" s="48"/>
      <c r="C152" s="22"/>
      <c r="D152" s="171"/>
      <c r="E152" s="500" t="s">
        <v>40</v>
      </c>
      <c r="F152" s="519" t="s">
        <v>718</v>
      </c>
      <c r="G152" s="317" t="s">
        <v>625</v>
      </c>
      <c r="H152" s="288"/>
      <c r="I152" s="32"/>
      <c r="J152" s="32"/>
      <c r="K152" s="32"/>
      <c r="L152" s="32"/>
      <c r="M152" s="32"/>
      <c r="N152" s="250">
        <v>212600</v>
      </c>
      <c r="O152" s="204"/>
      <c r="Q152" s="250"/>
      <c r="R152" s="261"/>
      <c r="S152" s="261"/>
      <c r="V152" s="242"/>
    </row>
    <row r="153" spans="1:22" s="116" customFormat="1" ht="24.75">
      <c r="B153" s="48"/>
      <c r="C153" s="22"/>
      <c r="D153" s="21"/>
      <c r="E153" s="481" t="s">
        <v>88</v>
      </c>
      <c r="F153" s="520" t="s">
        <v>719</v>
      </c>
      <c r="G153" s="317" t="s">
        <v>625</v>
      </c>
      <c r="H153" s="323"/>
      <c r="I153" s="32"/>
      <c r="J153" s="32"/>
      <c r="K153" s="32"/>
      <c r="L153" s="59"/>
      <c r="M153" s="59"/>
      <c r="N153" s="470">
        <v>829200</v>
      </c>
      <c r="O153" s="28"/>
      <c r="P153" s="109"/>
      <c r="Q153" s="470"/>
      <c r="R153" s="261"/>
      <c r="S153" s="261"/>
      <c r="T153" s="109"/>
      <c r="U153" s="109"/>
      <c r="V153" s="251"/>
    </row>
    <row r="154" spans="1:22" s="116" customFormat="1" ht="24.75">
      <c r="B154" s="48"/>
      <c r="C154" s="55"/>
      <c r="D154" s="239"/>
      <c r="E154" s="343" t="s">
        <v>25</v>
      </c>
      <c r="F154" s="520" t="s">
        <v>720</v>
      </c>
      <c r="G154" s="355" t="s">
        <v>625</v>
      </c>
      <c r="H154" s="324"/>
      <c r="I154" s="59"/>
      <c r="J154" s="59"/>
      <c r="K154" s="59"/>
      <c r="L154" s="59"/>
      <c r="M154" s="59"/>
      <c r="N154" s="363">
        <v>913300</v>
      </c>
      <c r="O154" s="205"/>
      <c r="P154" s="109"/>
      <c r="Q154" s="363"/>
      <c r="R154" s="261"/>
      <c r="S154" s="261"/>
      <c r="T154" s="109"/>
      <c r="U154" s="109"/>
      <c r="V154" s="251"/>
    </row>
    <row r="155" spans="1:22" s="48" customFormat="1">
      <c r="C155" s="55"/>
      <c r="D155" s="56"/>
      <c r="E155" s="343" t="s">
        <v>16</v>
      </c>
      <c r="F155" s="519" t="s">
        <v>721</v>
      </c>
      <c r="G155" s="319" t="s">
        <v>625</v>
      </c>
      <c r="H155" s="319"/>
      <c r="I155" s="145"/>
      <c r="J155" s="145"/>
      <c r="K155" s="145"/>
      <c r="L155" s="145"/>
      <c r="M155" s="145"/>
      <c r="N155" s="518">
        <v>91900</v>
      </c>
      <c r="O155" s="28"/>
      <c r="P155" s="109"/>
      <c r="Q155" s="272"/>
      <c r="R155" s="261"/>
      <c r="S155" s="261"/>
      <c r="T155" s="109"/>
      <c r="U155" s="109"/>
      <c r="V155" s="244"/>
    </row>
    <row r="156" spans="1:22" s="149" customFormat="1" ht="30.75" customHeight="1" thickBot="1">
      <c r="C156" s="150"/>
      <c r="D156" s="240"/>
      <c r="E156" s="500" t="s">
        <v>16</v>
      </c>
      <c r="F156" s="520" t="s">
        <v>722</v>
      </c>
      <c r="G156" s="331" t="s">
        <v>625</v>
      </c>
      <c r="H156" s="288"/>
      <c r="I156" s="202"/>
      <c r="J156" s="202"/>
      <c r="K156" s="202"/>
      <c r="L156" s="202"/>
      <c r="M156" s="202"/>
      <c r="N156" s="250">
        <v>608900</v>
      </c>
      <c r="O156" s="205"/>
      <c r="P156" s="229"/>
      <c r="Q156" s="273"/>
      <c r="R156" s="262"/>
      <c r="S156" s="262"/>
      <c r="T156" s="229"/>
      <c r="U156" s="229"/>
      <c r="V156" s="252"/>
    </row>
    <row r="157" spans="1:22" s="48" customFormat="1" ht="24.75">
      <c r="C157" s="64"/>
      <c r="D157" s="86"/>
      <c r="E157" s="418" t="s">
        <v>77</v>
      </c>
      <c r="F157" s="520" t="s">
        <v>723</v>
      </c>
      <c r="G157" s="317" t="s">
        <v>625</v>
      </c>
      <c r="H157" s="317"/>
      <c r="I157" s="22"/>
      <c r="J157" s="22"/>
      <c r="K157" s="22"/>
      <c r="L157" s="22"/>
      <c r="M157" s="22"/>
      <c r="N157" s="308">
        <v>141300</v>
      </c>
      <c r="O157" s="91"/>
      <c r="P157" s="109"/>
      <c r="Q157" s="272"/>
      <c r="R157" s="261"/>
      <c r="S157" s="261"/>
      <c r="T157" s="109"/>
      <c r="U157" s="109"/>
      <c r="V157" s="244"/>
    </row>
    <row r="158" spans="1:22" s="109" customFormat="1">
      <c r="A158" s="116"/>
      <c r="B158" s="116"/>
      <c r="C158" s="22"/>
      <c r="D158" s="21"/>
      <c r="E158" s="108" t="s">
        <v>40</v>
      </c>
      <c r="F158" s="498" t="s">
        <v>725</v>
      </c>
      <c r="G158" s="514" t="s">
        <v>625</v>
      </c>
      <c r="H158" s="317"/>
      <c r="I158" s="22"/>
      <c r="J158" s="22"/>
      <c r="K158" s="22"/>
      <c r="L158" s="22"/>
      <c r="M158" s="22"/>
      <c r="N158" s="308">
        <v>134000</v>
      </c>
      <c r="O158" s="183"/>
      <c r="Q158" s="272"/>
      <c r="R158" s="261"/>
      <c r="S158" s="261"/>
      <c r="V158" s="242"/>
    </row>
    <row r="159" spans="1:22" s="109" customFormat="1" ht="24.75">
      <c r="A159" s="116"/>
      <c r="B159" s="116"/>
      <c r="C159" s="22"/>
      <c r="D159" s="21"/>
      <c r="E159" s="108" t="s">
        <v>24</v>
      </c>
      <c r="F159" s="397" t="s">
        <v>726</v>
      </c>
      <c r="G159" s="514" t="s">
        <v>625</v>
      </c>
      <c r="H159" s="317"/>
      <c r="I159" s="22"/>
      <c r="J159" s="22"/>
      <c r="K159" s="22"/>
      <c r="L159" s="22"/>
      <c r="M159" s="22"/>
      <c r="N159" s="308">
        <v>220600</v>
      </c>
      <c r="O159" s="523"/>
      <c r="Q159" s="272"/>
      <c r="R159" s="261"/>
      <c r="S159" s="261"/>
      <c r="V159" s="242"/>
    </row>
    <row r="160" spans="1:22" s="48" customFormat="1" ht="15.75" thickBot="1">
      <c r="C160" s="110"/>
      <c r="D160" s="114"/>
      <c r="E160" s="344"/>
      <c r="F160" s="522" t="s">
        <v>724</v>
      </c>
      <c r="G160" s="329"/>
      <c r="H160" s="319"/>
      <c r="I160" s="110"/>
      <c r="J160" s="110"/>
      <c r="K160" s="110"/>
      <c r="L160" s="110"/>
      <c r="M160" s="110"/>
      <c r="N160" s="521">
        <f>SUM(N148:N159)</f>
        <v>4745700</v>
      </c>
      <c r="O160" s="183"/>
      <c r="Q160" s="275"/>
      <c r="R160" s="264"/>
      <c r="S160" s="264"/>
      <c r="V160" s="244"/>
    </row>
    <row r="161" spans="2:22" s="48" customFormat="1">
      <c r="C161" s="55"/>
      <c r="D161" s="58"/>
      <c r="E161" s="343"/>
      <c r="F161" s="211"/>
      <c r="G161" s="319"/>
      <c r="H161" s="317"/>
      <c r="I161" s="55"/>
      <c r="J161" s="55"/>
      <c r="K161" s="55"/>
      <c r="L161" s="55"/>
      <c r="M161" s="55"/>
      <c r="N161" s="188"/>
      <c r="O161" s="183"/>
      <c r="Q161" s="275"/>
      <c r="R161" s="264"/>
      <c r="S161" s="264"/>
      <c r="V161" s="244"/>
    </row>
    <row r="162" spans="2:22" s="48" customFormat="1">
      <c r="C162" s="22"/>
      <c r="D162" s="21"/>
      <c r="E162" s="310"/>
      <c r="F162" s="24"/>
      <c r="G162" s="317"/>
      <c r="H162" s="317"/>
      <c r="I162" s="22"/>
      <c r="J162" s="22"/>
      <c r="K162" s="22"/>
      <c r="L162" s="22"/>
      <c r="M162" s="22"/>
      <c r="N162" s="94"/>
      <c r="O162" s="28"/>
      <c r="Q162" s="275"/>
      <c r="R162" s="264"/>
      <c r="S162" s="264"/>
      <c r="V162" s="244"/>
    </row>
    <row r="163" spans="2:22" s="48" customFormat="1" ht="15.75" thickBot="1">
      <c r="C163" s="22"/>
      <c r="D163" s="53"/>
      <c r="E163" s="310"/>
      <c r="F163" s="209"/>
      <c r="G163" s="317"/>
      <c r="H163" s="317"/>
      <c r="I163" s="37"/>
      <c r="J163" s="37"/>
      <c r="K163" s="37"/>
      <c r="L163" s="37"/>
      <c r="M163" s="37"/>
      <c r="N163" s="94"/>
      <c r="O163" s="91"/>
      <c r="Q163" s="275"/>
      <c r="R163" s="264"/>
      <c r="S163" s="264"/>
      <c r="V163" s="244"/>
    </row>
    <row r="164" spans="2:22" s="48" customFormat="1" ht="15.75" thickBot="1">
      <c r="C164" s="22"/>
      <c r="D164" s="53"/>
      <c r="E164" s="310"/>
      <c r="F164" s="24"/>
      <c r="G164" s="317"/>
      <c r="H164" s="317"/>
      <c r="I164" s="37"/>
      <c r="J164" s="37"/>
      <c r="K164" s="37"/>
      <c r="L164" s="37"/>
      <c r="M164" s="37"/>
      <c r="N164" s="94"/>
      <c r="O164" s="28"/>
      <c r="Q164" s="275"/>
      <c r="R164" s="264"/>
      <c r="S164" s="264"/>
      <c r="V164" s="244"/>
    </row>
    <row r="165" spans="2:22" s="48" customFormat="1" ht="15.75" thickBot="1">
      <c r="C165" s="22"/>
      <c r="D165" s="53"/>
      <c r="E165" s="310"/>
      <c r="F165" s="21"/>
      <c r="G165" s="317"/>
      <c r="H165" s="317"/>
      <c r="I165" s="37"/>
      <c r="J165" s="37"/>
      <c r="K165" s="37"/>
      <c r="L165" s="37"/>
      <c r="M165" s="37"/>
      <c r="N165" s="94"/>
      <c r="O165" s="28"/>
      <c r="Q165" s="275"/>
      <c r="R165" s="264"/>
      <c r="S165" s="264"/>
      <c r="V165" s="244"/>
    </row>
    <row r="166" spans="2:22" s="48" customFormat="1" ht="15.75" thickBot="1">
      <c r="C166" s="22"/>
      <c r="D166" s="53"/>
      <c r="E166" s="310"/>
      <c r="F166" s="21"/>
      <c r="G166" s="317"/>
      <c r="H166" s="317"/>
      <c r="I166" s="37"/>
      <c r="J166" s="37"/>
      <c r="K166" s="37"/>
      <c r="L166" s="37"/>
      <c r="M166" s="37"/>
      <c r="N166" s="94"/>
      <c r="O166" s="28"/>
      <c r="Q166" s="275"/>
      <c r="R166" s="264"/>
      <c r="S166" s="264"/>
      <c r="V166" s="244"/>
    </row>
    <row r="167" spans="2:22" s="48" customFormat="1" ht="15.75" thickBot="1">
      <c r="C167" s="22"/>
      <c r="D167" s="53"/>
      <c r="E167" s="310"/>
      <c r="F167" s="209"/>
      <c r="G167" s="317"/>
      <c r="H167" s="317"/>
      <c r="I167" s="37"/>
      <c r="J167" s="37"/>
      <c r="K167" s="37"/>
      <c r="L167" s="37"/>
      <c r="M167" s="37"/>
      <c r="N167" s="94"/>
      <c r="O167" s="91"/>
      <c r="Q167" s="275"/>
      <c r="R167" s="264"/>
      <c r="S167" s="264"/>
      <c r="V167" s="244"/>
    </row>
    <row r="168" spans="2:22" s="48" customFormat="1" ht="15.75" thickBot="1">
      <c r="C168" s="22"/>
      <c r="D168" s="53"/>
      <c r="E168" s="310"/>
      <c r="F168" s="21"/>
      <c r="G168" s="317"/>
      <c r="H168" s="317"/>
      <c r="I168" s="37"/>
      <c r="J168" s="37"/>
      <c r="K168" s="37"/>
      <c r="L168" s="37"/>
      <c r="M168" s="37"/>
      <c r="N168" s="94"/>
      <c r="O168" s="111"/>
      <c r="Q168" s="275"/>
      <c r="R168" s="264"/>
      <c r="S168" s="264"/>
      <c r="V168" s="244"/>
    </row>
    <row r="169" spans="2:22" s="48" customFormat="1" ht="15.75" thickBot="1">
      <c r="C169" s="37"/>
      <c r="D169" s="53"/>
      <c r="E169" s="340"/>
      <c r="F169" s="209"/>
      <c r="G169" s="316"/>
      <c r="H169" s="316"/>
      <c r="I169" s="37"/>
      <c r="J169" s="37"/>
      <c r="K169" s="37"/>
      <c r="L169" s="222"/>
      <c r="M169" s="222"/>
      <c r="N169" s="97"/>
      <c r="O169" s="119"/>
      <c r="Q169" s="275"/>
      <c r="R169" s="264"/>
      <c r="S169" s="264"/>
      <c r="V169" s="244"/>
    </row>
    <row r="170" spans="2:22" s="48" customFormat="1" ht="15.75" thickBot="1">
      <c r="C170" s="22"/>
      <c r="D170" s="53"/>
      <c r="E170" s="340"/>
      <c r="F170" s="30"/>
      <c r="G170" s="316"/>
      <c r="H170" s="316"/>
      <c r="I170" s="37"/>
      <c r="J170" s="37"/>
      <c r="K170" s="37"/>
      <c r="L170" s="222"/>
      <c r="M170" s="222"/>
      <c r="N170" s="97"/>
      <c r="O170" s="51"/>
      <c r="Q170" s="275"/>
      <c r="R170" s="264"/>
      <c r="S170" s="264"/>
      <c r="V170" s="244"/>
    </row>
    <row r="171" spans="2:22" s="48" customFormat="1" ht="15.75" thickBot="1">
      <c r="C171" s="37"/>
      <c r="D171" s="53"/>
      <c r="E171" s="340"/>
      <c r="F171" s="212"/>
      <c r="G171" s="316"/>
      <c r="H171" s="316"/>
      <c r="I171" s="37"/>
      <c r="J171" s="37"/>
      <c r="K171" s="37"/>
      <c r="L171" s="222"/>
      <c r="M171" s="222"/>
      <c r="N171" s="97"/>
      <c r="O171" s="119"/>
      <c r="Q171" s="275"/>
      <c r="R171" s="264"/>
      <c r="S171" s="264"/>
      <c r="V171" s="244"/>
    </row>
    <row r="172" spans="2:22" s="48" customFormat="1" ht="15.75" thickBot="1">
      <c r="C172" s="37"/>
      <c r="D172" s="53"/>
      <c r="E172" s="340"/>
      <c r="F172" s="49"/>
      <c r="G172" s="316"/>
      <c r="H172" s="316"/>
      <c r="I172" s="37"/>
      <c r="J172" s="37"/>
      <c r="K172" s="37"/>
      <c r="L172" s="222"/>
      <c r="M172" s="222"/>
      <c r="N172" s="97"/>
      <c r="O172" s="51"/>
      <c r="Q172" s="275"/>
      <c r="R172" s="264"/>
      <c r="S172" s="264"/>
      <c r="V172" s="244"/>
    </row>
    <row r="173" spans="2:22" s="48" customFormat="1" ht="15.75" thickBot="1">
      <c r="B173" s="48">
        <v>93</v>
      </c>
      <c r="C173" s="52"/>
      <c r="D173" s="53"/>
      <c r="E173" s="345"/>
      <c r="F173" s="213"/>
      <c r="G173" s="321"/>
      <c r="H173" s="321"/>
      <c r="I173" s="52"/>
      <c r="J173" s="52"/>
      <c r="K173" s="52"/>
      <c r="L173" s="223"/>
      <c r="M173" s="223"/>
      <c r="N173" s="133"/>
      <c r="O173" s="119"/>
      <c r="Q173" s="275"/>
      <c r="R173" s="264"/>
      <c r="S173" s="264"/>
      <c r="V173" s="244"/>
    </row>
    <row r="174" spans="2:22" s="48" customFormat="1" ht="15.75" thickBot="1">
      <c r="B174" s="48">
        <v>94</v>
      </c>
      <c r="C174" s="55"/>
      <c r="D174" s="58"/>
      <c r="E174" s="343"/>
      <c r="F174" s="56"/>
      <c r="G174" s="319"/>
      <c r="H174" s="317"/>
      <c r="I174" s="55"/>
      <c r="J174" s="55"/>
      <c r="K174" s="55"/>
      <c r="L174" s="55"/>
      <c r="M174" s="55"/>
      <c r="N174" s="132"/>
      <c r="O174" s="51"/>
      <c r="Q174" s="275"/>
      <c r="R174" s="264"/>
      <c r="S174" s="264"/>
      <c r="V174" s="244"/>
    </row>
    <row r="175" spans="2:22" s="48" customFormat="1" ht="15.75" thickBot="1">
      <c r="C175" s="55"/>
      <c r="D175" s="58"/>
      <c r="E175" s="343"/>
      <c r="F175" s="24"/>
      <c r="G175" s="319"/>
      <c r="H175" s="317"/>
      <c r="I175" s="55"/>
      <c r="J175" s="55"/>
      <c r="K175" s="55"/>
      <c r="L175" s="55"/>
      <c r="M175" s="55"/>
      <c r="N175" s="132"/>
      <c r="O175" s="51"/>
      <c r="Q175" s="275"/>
      <c r="R175" s="264"/>
      <c r="S175" s="264"/>
      <c r="V175" s="244"/>
    </row>
    <row r="176" spans="2:22" s="48" customFormat="1" ht="15.75" thickBot="1">
      <c r="C176" s="55"/>
      <c r="D176" s="58"/>
      <c r="E176" s="343"/>
      <c r="F176" s="211"/>
      <c r="G176" s="319"/>
      <c r="H176" s="317"/>
      <c r="I176" s="55"/>
      <c r="J176" s="55"/>
      <c r="K176" s="55"/>
      <c r="L176" s="55"/>
      <c r="M176" s="55"/>
      <c r="N176" s="132"/>
      <c r="O176" s="119"/>
      <c r="Q176" s="275"/>
      <c r="R176" s="264"/>
      <c r="S176" s="264"/>
      <c r="V176" s="244"/>
    </row>
    <row r="177" spans="2:22" s="48" customFormat="1" ht="15.75" thickBot="1">
      <c r="B177" s="48">
        <v>95</v>
      </c>
      <c r="C177" s="22"/>
      <c r="D177" s="21"/>
      <c r="E177" s="310"/>
      <c r="F177" s="21"/>
      <c r="G177" s="317"/>
      <c r="H177" s="317"/>
      <c r="I177" s="22"/>
      <c r="J177" s="22"/>
      <c r="K177" s="22"/>
      <c r="L177" s="22"/>
      <c r="M177" s="22"/>
      <c r="N177" s="94"/>
      <c r="O177" s="51"/>
      <c r="Q177" s="275"/>
      <c r="R177" s="264"/>
      <c r="S177" s="264"/>
      <c r="V177" s="244"/>
    </row>
    <row r="178" spans="2:22" s="48" customFormat="1" ht="15.75" thickBot="1">
      <c r="C178" s="37"/>
      <c r="D178" s="21"/>
      <c r="E178" s="340"/>
      <c r="F178" s="49"/>
      <c r="G178" s="316"/>
      <c r="H178" s="316"/>
      <c r="I178" s="22"/>
      <c r="J178" s="22"/>
      <c r="K178" s="22"/>
      <c r="L178" s="222"/>
      <c r="M178" s="222"/>
      <c r="N178" s="97"/>
      <c r="O178" s="51"/>
      <c r="Q178" s="275"/>
      <c r="R178" s="264"/>
      <c r="S178" s="264"/>
      <c r="V178" s="244"/>
    </row>
    <row r="179" spans="2:22" s="48" customFormat="1" ht="15.75" thickBot="1">
      <c r="C179" s="37"/>
      <c r="D179" s="21"/>
      <c r="E179" s="340"/>
      <c r="F179" s="49"/>
      <c r="G179" s="316"/>
      <c r="H179" s="316"/>
      <c r="I179" s="22"/>
      <c r="J179" s="22"/>
      <c r="K179" s="22"/>
      <c r="L179" s="222"/>
      <c r="M179" s="222"/>
      <c r="N179" s="97"/>
      <c r="O179" s="51"/>
      <c r="Q179" s="275"/>
      <c r="R179" s="264"/>
      <c r="S179" s="264"/>
      <c r="V179" s="244"/>
    </row>
    <row r="180" spans="2:22" s="48" customFormat="1" ht="15.75" thickBot="1">
      <c r="B180" s="48">
        <v>96</v>
      </c>
      <c r="C180" s="37"/>
      <c r="D180" s="21"/>
      <c r="E180" s="340"/>
      <c r="F180" s="212"/>
      <c r="G180" s="316"/>
      <c r="H180" s="316"/>
      <c r="I180" s="22"/>
      <c r="J180" s="22"/>
      <c r="K180" s="22"/>
      <c r="L180" s="222"/>
      <c r="M180" s="222"/>
      <c r="N180" s="97"/>
      <c r="O180" s="119"/>
      <c r="Q180" s="275"/>
      <c r="R180" s="264"/>
      <c r="S180" s="264"/>
      <c r="V180" s="244"/>
    </row>
    <row r="181" spans="2:22" s="48" customFormat="1">
      <c r="B181" s="48">
        <v>97</v>
      </c>
      <c r="C181" s="37"/>
      <c r="D181" s="30"/>
      <c r="E181" s="340"/>
      <c r="F181" s="49"/>
      <c r="G181" s="316"/>
      <c r="H181" s="316"/>
      <c r="I181" s="37"/>
      <c r="J181" s="37"/>
      <c r="K181" s="37"/>
      <c r="L181" s="222"/>
      <c r="M181" s="222"/>
      <c r="N181" s="97"/>
      <c r="O181" s="57"/>
      <c r="Q181" s="275"/>
      <c r="R181" s="264"/>
      <c r="S181" s="264"/>
      <c r="V181" s="244"/>
    </row>
    <row r="182" spans="2:22" s="109" customFormat="1">
      <c r="C182" s="22"/>
      <c r="D182" s="21"/>
      <c r="E182" s="310"/>
      <c r="F182" s="209"/>
      <c r="G182" s="317"/>
      <c r="H182" s="317"/>
      <c r="I182" s="22"/>
      <c r="J182" s="22"/>
      <c r="K182" s="22"/>
      <c r="L182" s="22"/>
      <c r="M182" s="22"/>
      <c r="N182" s="94"/>
      <c r="O182" s="91"/>
      <c r="Q182" s="272"/>
      <c r="R182" s="261"/>
      <c r="S182" s="261"/>
      <c r="V182" s="242"/>
    </row>
    <row r="183" spans="2:22" s="109" customFormat="1">
      <c r="C183" s="22"/>
      <c r="D183" s="21"/>
      <c r="E183" s="310"/>
      <c r="F183" s="24"/>
      <c r="G183" s="317"/>
      <c r="H183" s="317"/>
      <c r="I183" s="22"/>
      <c r="J183" s="22"/>
      <c r="K183" s="22"/>
      <c r="L183" s="22"/>
      <c r="M183" s="22"/>
      <c r="N183" s="94"/>
      <c r="O183" s="28"/>
      <c r="Q183" s="272"/>
      <c r="R183" s="261"/>
      <c r="S183" s="261"/>
      <c r="V183" s="242"/>
    </row>
    <row r="184" spans="2:22" s="48" customFormat="1" ht="15.75" thickBot="1">
      <c r="B184" s="48">
        <v>98</v>
      </c>
      <c r="C184" s="55"/>
      <c r="D184" s="58"/>
      <c r="E184" s="343"/>
      <c r="F184" s="211"/>
      <c r="G184" s="319"/>
      <c r="H184" s="319"/>
      <c r="I184" s="55"/>
      <c r="J184" s="55"/>
      <c r="K184" s="55"/>
      <c r="L184" s="55"/>
      <c r="M184" s="55"/>
      <c r="N184" s="132"/>
      <c r="O184" s="148"/>
      <c r="Q184" s="275"/>
      <c r="R184" s="264"/>
      <c r="S184" s="264"/>
      <c r="V184" s="244"/>
    </row>
    <row r="185" spans="2:22" s="48" customFormat="1" ht="15.75" thickBot="1">
      <c r="B185" s="48">
        <v>99</v>
      </c>
      <c r="C185" s="22"/>
      <c r="D185" s="21"/>
      <c r="E185" s="310"/>
      <c r="F185" s="24"/>
      <c r="G185" s="317"/>
      <c r="H185" s="317"/>
      <c r="I185" s="22"/>
      <c r="J185" s="22"/>
      <c r="K185" s="22"/>
      <c r="L185" s="22"/>
      <c r="M185" s="22"/>
      <c r="N185" s="94"/>
      <c r="O185" s="51"/>
      <c r="Q185" s="275"/>
      <c r="R185" s="264"/>
      <c r="S185" s="264"/>
      <c r="V185" s="244"/>
    </row>
    <row r="186" spans="2:22" s="48" customFormat="1" ht="15.75" thickBot="1">
      <c r="C186" s="22"/>
      <c r="D186" s="24"/>
      <c r="E186" s="310"/>
      <c r="F186" s="154"/>
      <c r="G186" s="317"/>
      <c r="H186" s="317"/>
      <c r="I186" s="32"/>
      <c r="J186" s="32"/>
      <c r="K186" s="32"/>
      <c r="L186" s="32"/>
      <c r="M186" s="32"/>
      <c r="N186" s="71"/>
      <c r="O186" s="51"/>
      <c r="Q186" s="275"/>
      <c r="R186" s="264"/>
      <c r="S186" s="264"/>
      <c r="V186" s="244"/>
    </row>
    <row r="187" spans="2:22" s="48" customFormat="1" ht="15.75" thickBot="1">
      <c r="C187" s="22"/>
      <c r="D187" s="24"/>
      <c r="E187" s="310"/>
      <c r="F187" s="154"/>
      <c r="G187" s="317"/>
      <c r="H187" s="317"/>
      <c r="I187" s="32"/>
      <c r="J187" s="32"/>
      <c r="K187" s="32"/>
      <c r="L187" s="32"/>
      <c r="M187" s="32"/>
      <c r="N187" s="71"/>
      <c r="O187" s="51"/>
      <c r="Q187" s="275"/>
      <c r="R187" s="264"/>
      <c r="S187" s="264"/>
      <c r="V187" s="244"/>
    </row>
    <row r="188" spans="2:22" s="48" customFormat="1" ht="15.75" thickBot="1">
      <c r="B188" s="48">
        <v>100</v>
      </c>
      <c r="C188" s="22"/>
      <c r="D188" s="24"/>
      <c r="E188" s="310"/>
      <c r="F188" s="209"/>
      <c r="G188" s="317"/>
      <c r="H188" s="317"/>
      <c r="I188" s="32"/>
      <c r="J188" s="32"/>
      <c r="K188" s="32"/>
      <c r="L188" s="32"/>
      <c r="M188" s="32"/>
      <c r="N188" s="98"/>
      <c r="O188" s="119"/>
      <c r="Q188" s="275"/>
      <c r="R188" s="264"/>
      <c r="S188" s="264"/>
      <c r="V188" s="244"/>
    </row>
    <row r="189" spans="2:22" s="48" customFormat="1" ht="15.75" thickBot="1">
      <c r="B189" s="48">
        <v>101</v>
      </c>
      <c r="C189" s="55"/>
      <c r="D189" s="56"/>
      <c r="E189" s="343"/>
      <c r="F189" s="207"/>
      <c r="G189" s="319"/>
      <c r="H189" s="317"/>
      <c r="I189" s="59"/>
      <c r="J189" s="59"/>
      <c r="K189" s="59"/>
      <c r="L189" s="59"/>
      <c r="M189" s="59"/>
      <c r="N189" s="135"/>
      <c r="O189" s="51"/>
      <c r="Q189" s="275"/>
      <c r="R189" s="264"/>
      <c r="S189" s="264"/>
      <c r="V189" s="244"/>
    </row>
    <row r="190" spans="2:22" s="48" customFormat="1" ht="15.75" thickBot="1">
      <c r="B190" s="48">
        <v>102</v>
      </c>
      <c r="C190" s="22"/>
      <c r="D190" s="24"/>
      <c r="E190" s="301"/>
      <c r="F190" s="209"/>
      <c r="G190" s="318"/>
      <c r="H190" s="318"/>
      <c r="I190" s="32"/>
      <c r="J190" s="32"/>
      <c r="K190" s="32"/>
      <c r="L190" s="32"/>
      <c r="M190" s="32"/>
      <c r="N190" s="98"/>
      <c r="O190" s="119"/>
      <c r="Q190" s="275"/>
      <c r="R190" s="264"/>
      <c r="S190" s="264"/>
      <c r="V190" s="244"/>
    </row>
    <row r="191" spans="2:22" s="48" customFormat="1" ht="15.75" thickBot="1">
      <c r="C191" s="22"/>
      <c r="D191" s="24"/>
      <c r="E191" s="301"/>
      <c r="F191" s="24"/>
      <c r="G191" s="318"/>
      <c r="H191" s="318"/>
      <c r="I191" s="32"/>
      <c r="J191" s="32"/>
      <c r="K191" s="32"/>
      <c r="L191" s="32"/>
      <c r="M191" s="32"/>
      <c r="N191" s="71"/>
      <c r="O191" s="51"/>
      <c r="Q191" s="275"/>
      <c r="R191" s="264"/>
      <c r="S191" s="264"/>
      <c r="V191" s="244"/>
    </row>
    <row r="192" spans="2:22" s="48" customFormat="1" ht="15.75" thickBot="1">
      <c r="C192" s="22"/>
      <c r="D192" s="24"/>
      <c r="E192" s="310"/>
      <c r="F192" s="21"/>
      <c r="G192" s="317"/>
      <c r="H192" s="317"/>
      <c r="I192" s="32"/>
      <c r="J192" s="32"/>
      <c r="K192" s="32"/>
      <c r="L192" s="32"/>
      <c r="M192" s="32"/>
      <c r="N192" s="71"/>
      <c r="O192" s="51"/>
      <c r="Q192" s="275"/>
      <c r="R192" s="264"/>
      <c r="S192" s="264"/>
      <c r="V192" s="244"/>
    </row>
    <row r="193" spans="2:22" s="48" customFormat="1" ht="15.75" thickBot="1">
      <c r="B193" s="48">
        <v>103</v>
      </c>
      <c r="C193" s="22"/>
      <c r="D193" s="24"/>
      <c r="E193" s="310"/>
      <c r="F193" s="21"/>
      <c r="G193" s="317"/>
      <c r="H193" s="317"/>
      <c r="I193" s="32"/>
      <c r="J193" s="32"/>
      <c r="K193" s="32"/>
      <c r="L193" s="32"/>
      <c r="M193" s="32"/>
      <c r="N193" s="71"/>
      <c r="O193" s="51"/>
      <c r="Q193" s="275"/>
      <c r="R193" s="264"/>
      <c r="S193" s="264"/>
      <c r="V193" s="244"/>
    </row>
    <row r="194" spans="2:22" s="48" customFormat="1" ht="15.75" thickBot="1">
      <c r="C194" s="22"/>
      <c r="D194" s="24"/>
      <c r="E194" s="301"/>
      <c r="F194" s="24"/>
      <c r="G194" s="318"/>
      <c r="H194" s="318"/>
      <c r="I194" s="32"/>
      <c r="J194" s="32"/>
      <c r="K194" s="32"/>
      <c r="L194" s="220"/>
      <c r="M194" s="220"/>
      <c r="N194" s="71"/>
      <c r="O194" s="51"/>
      <c r="Q194" s="275"/>
      <c r="R194" s="264"/>
      <c r="S194" s="264"/>
      <c r="V194" s="244"/>
    </row>
    <row r="195" spans="2:22" s="48" customFormat="1" ht="15.75" thickBot="1">
      <c r="C195" s="22"/>
      <c r="D195" s="24"/>
      <c r="E195" s="301"/>
      <c r="F195" s="24"/>
      <c r="G195" s="318"/>
      <c r="H195" s="318"/>
      <c r="I195" s="32"/>
      <c r="J195" s="32"/>
      <c r="K195" s="32"/>
      <c r="L195" s="220"/>
      <c r="M195" s="220"/>
      <c r="N195" s="71"/>
      <c r="O195" s="51"/>
      <c r="Q195" s="275"/>
      <c r="R195" s="264"/>
      <c r="S195" s="264"/>
      <c r="V195" s="244"/>
    </row>
    <row r="196" spans="2:22" s="48" customFormat="1" ht="15.75" thickBot="1">
      <c r="B196" s="48">
        <v>104</v>
      </c>
      <c r="C196" s="22"/>
      <c r="D196" s="24"/>
      <c r="E196" s="310"/>
      <c r="F196" s="209"/>
      <c r="G196" s="317"/>
      <c r="H196" s="317"/>
      <c r="I196" s="32"/>
      <c r="J196" s="32"/>
      <c r="K196" s="32"/>
      <c r="L196" s="220"/>
      <c r="M196" s="220"/>
      <c r="N196" s="95"/>
      <c r="O196" s="119"/>
      <c r="Q196" s="275"/>
      <c r="R196" s="264"/>
      <c r="S196" s="264"/>
      <c r="V196" s="244"/>
    </row>
    <row r="197" spans="2:22" s="48" customFormat="1">
      <c r="B197" s="48">
        <v>105</v>
      </c>
      <c r="C197" s="37"/>
      <c r="D197" s="49"/>
      <c r="E197" s="340"/>
      <c r="F197" s="49"/>
      <c r="G197" s="316"/>
      <c r="H197" s="316"/>
      <c r="I197" s="38"/>
      <c r="J197" s="38"/>
      <c r="K197" s="38"/>
      <c r="L197" s="221"/>
      <c r="M197" s="221"/>
      <c r="N197" s="97"/>
      <c r="O197" s="57"/>
      <c r="Q197" s="275"/>
      <c r="R197" s="264"/>
      <c r="S197" s="264"/>
      <c r="V197" s="244"/>
    </row>
    <row r="198" spans="2:22" s="109" customFormat="1">
      <c r="C198" s="22"/>
      <c r="D198" s="24"/>
      <c r="E198" s="301"/>
      <c r="F198" s="24"/>
      <c r="G198" s="318"/>
      <c r="H198" s="318"/>
      <c r="I198" s="32"/>
      <c r="J198" s="32"/>
      <c r="K198" s="32"/>
      <c r="L198" s="32"/>
      <c r="M198" s="32"/>
      <c r="N198" s="137"/>
      <c r="O198" s="28"/>
      <c r="P198" s="116"/>
      <c r="Q198" s="276"/>
      <c r="R198" s="265"/>
      <c r="S198" s="265"/>
      <c r="V198" s="242"/>
    </row>
    <row r="199" spans="2:22" s="109" customFormat="1">
      <c r="C199" s="22"/>
      <c r="D199" s="24"/>
      <c r="E199" s="301"/>
      <c r="F199" s="24"/>
      <c r="G199" s="318"/>
      <c r="H199" s="318"/>
      <c r="I199" s="32"/>
      <c r="J199" s="32"/>
      <c r="K199" s="32"/>
      <c r="L199" s="32"/>
      <c r="M199" s="32"/>
      <c r="N199" s="137"/>
      <c r="O199" s="28"/>
      <c r="P199" s="116"/>
      <c r="Q199" s="276"/>
      <c r="R199" s="265"/>
      <c r="S199" s="265"/>
      <c r="V199" s="242"/>
    </row>
    <row r="200" spans="2:22" s="48" customFormat="1" ht="15.75" thickBot="1">
      <c r="B200" s="48">
        <v>106</v>
      </c>
      <c r="C200" s="55"/>
      <c r="D200" s="56"/>
      <c r="E200" s="343"/>
      <c r="F200" s="211"/>
      <c r="G200" s="319"/>
      <c r="H200" s="319"/>
      <c r="I200" s="59"/>
      <c r="J200" s="59"/>
      <c r="K200" s="59"/>
      <c r="L200" s="224"/>
      <c r="M200" s="224"/>
      <c r="N200" s="134"/>
      <c r="O200" s="148"/>
      <c r="Q200" s="275"/>
      <c r="R200" s="264"/>
      <c r="S200" s="264"/>
      <c r="V200" s="244"/>
    </row>
    <row r="201" spans="2:22" s="48" customFormat="1" ht="15.75" thickBot="1">
      <c r="B201" s="48">
        <v>107</v>
      </c>
      <c r="C201" s="52"/>
      <c r="D201" s="203"/>
      <c r="E201" s="345"/>
      <c r="F201" s="203"/>
      <c r="G201" s="321"/>
      <c r="H201" s="321"/>
      <c r="I201" s="54"/>
      <c r="J201" s="54"/>
      <c r="K201" s="54"/>
      <c r="L201" s="225"/>
      <c r="M201" s="225"/>
      <c r="N201" s="133"/>
      <c r="O201" s="51"/>
      <c r="Q201" s="275"/>
      <c r="R201" s="264"/>
      <c r="S201" s="264"/>
      <c r="V201" s="244"/>
    </row>
    <row r="202" spans="2:22" s="48" customFormat="1" ht="15.75" thickBot="1">
      <c r="B202" s="48">
        <v>108</v>
      </c>
      <c r="C202" s="61"/>
      <c r="D202" s="237"/>
      <c r="E202" s="351"/>
      <c r="F202" s="214"/>
      <c r="G202" s="325"/>
      <c r="H202" s="325"/>
      <c r="I202" s="62"/>
      <c r="J202" s="62"/>
      <c r="K202" s="62"/>
      <c r="L202" s="62"/>
      <c r="M202" s="62"/>
      <c r="N202" s="140"/>
      <c r="O202" s="51"/>
      <c r="Q202" s="275"/>
      <c r="R202" s="264"/>
      <c r="S202" s="264"/>
      <c r="V202" s="244"/>
    </row>
    <row r="203" spans="2:22" s="48" customFormat="1" ht="15.75" thickBot="1">
      <c r="C203" s="61"/>
      <c r="D203" s="237"/>
      <c r="E203" s="351"/>
      <c r="F203" s="21"/>
      <c r="G203" s="325"/>
      <c r="H203" s="325"/>
      <c r="I203" s="62"/>
      <c r="J203" s="62"/>
      <c r="K203" s="62"/>
      <c r="L203" s="226"/>
      <c r="M203" s="226"/>
      <c r="N203" s="139"/>
      <c r="O203" s="51"/>
      <c r="Q203" s="275"/>
      <c r="R203" s="264"/>
      <c r="S203" s="264"/>
      <c r="V203" s="244"/>
    </row>
    <row r="204" spans="2:22" s="48" customFormat="1" ht="15.75" thickBot="1">
      <c r="C204" s="61"/>
      <c r="D204" s="237"/>
      <c r="E204" s="351"/>
      <c r="F204" s="105"/>
      <c r="G204" s="325"/>
      <c r="H204" s="325"/>
      <c r="I204" s="62"/>
      <c r="J204" s="62"/>
      <c r="K204" s="62"/>
      <c r="L204" s="226"/>
      <c r="M204" s="226"/>
      <c r="N204" s="139"/>
      <c r="O204" s="51"/>
      <c r="Q204" s="275"/>
      <c r="R204" s="264"/>
      <c r="S204" s="264"/>
      <c r="V204" s="244"/>
    </row>
    <row r="205" spans="2:22" s="48" customFormat="1" ht="15.75" thickBot="1">
      <c r="B205" s="48">
        <v>109</v>
      </c>
      <c r="C205" s="61"/>
      <c r="D205" s="238"/>
      <c r="E205" s="352"/>
      <c r="F205" s="215"/>
      <c r="G205" s="326"/>
      <c r="H205" s="326"/>
      <c r="I205" s="124"/>
      <c r="J205" s="124"/>
      <c r="K205" s="124"/>
      <c r="L205" s="227"/>
      <c r="M205" s="227"/>
      <c r="N205" s="147"/>
      <c r="O205" s="119"/>
      <c r="Q205" s="275"/>
      <c r="R205" s="264"/>
      <c r="S205" s="264"/>
      <c r="V205" s="244"/>
    </row>
    <row r="206" spans="2:22" s="48" customFormat="1" ht="15.75" thickBot="1">
      <c r="C206" s="61"/>
      <c r="D206" s="238"/>
      <c r="E206" s="301"/>
      <c r="F206" s="24"/>
      <c r="G206" s="327"/>
      <c r="H206" s="327"/>
      <c r="I206" s="124"/>
      <c r="J206" s="124"/>
      <c r="K206" s="124"/>
      <c r="L206" s="63"/>
      <c r="M206" s="63"/>
      <c r="N206" s="71"/>
      <c r="O206" s="51"/>
      <c r="Q206" s="275"/>
      <c r="R206" s="264"/>
      <c r="S206" s="264"/>
      <c r="V206" s="244"/>
    </row>
    <row r="207" spans="2:22" s="48" customFormat="1" ht="15.75" thickBot="1">
      <c r="C207" s="64"/>
      <c r="D207" s="36"/>
      <c r="E207" s="301"/>
      <c r="F207" s="24"/>
      <c r="G207" s="322"/>
      <c r="H207" s="322"/>
      <c r="I207" s="63"/>
      <c r="J207" s="63"/>
      <c r="K207" s="63"/>
      <c r="L207" s="63"/>
      <c r="M207" s="63"/>
      <c r="N207" s="71"/>
      <c r="O207" s="51"/>
      <c r="Q207" s="275"/>
      <c r="R207" s="264"/>
      <c r="S207" s="264"/>
      <c r="V207" s="244"/>
    </row>
    <row r="208" spans="2:22" s="48" customFormat="1" ht="15.75" thickBot="1">
      <c r="B208" s="48">
        <v>110</v>
      </c>
      <c r="C208" s="55"/>
      <c r="D208" s="56"/>
      <c r="E208" s="346"/>
      <c r="F208" s="56"/>
      <c r="G208" s="328"/>
      <c r="H208" s="328"/>
      <c r="I208" s="59"/>
      <c r="J208" s="59"/>
      <c r="K208" s="59"/>
      <c r="L208" s="59"/>
      <c r="M208" s="59"/>
      <c r="N208" s="135"/>
      <c r="O208" s="51"/>
      <c r="Q208" s="275"/>
      <c r="R208" s="264"/>
      <c r="S208" s="264"/>
      <c r="V208" s="244"/>
    </row>
    <row r="209" spans="1:22" s="46" customFormat="1">
      <c r="B209" s="48">
        <v>111</v>
      </c>
      <c r="C209" s="32"/>
      <c r="D209" s="56"/>
      <c r="E209" s="301"/>
      <c r="F209" s="209"/>
      <c r="G209" s="318"/>
      <c r="H209" s="318"/>
      <c r="I209" s="59"/>
      <c r="J209" s="59"/>
      <c r="K209" s="59"/>
      <c r="L209" s="59"/>
      <c r="M209" s="59"/>
      <c r="N209" s="98"/>
      <c r="O209" s="91"/>
      <c r="Q209" s="277"/>
      <c r="R209" s="266"/>
      <c r="S209" s="266"/>
      <c r="V209" s="243"/>
    </row>
    <row r="210" spans="1:22" s="46" customFormat="1" ht="15.75" thickBot="1">
      <c r="B210" s="48">
        <v>112</v>
      </c>
      <c r="C210" s="32"/>
      <c r="D210" s="56"/>
      <c r="E210" s="301"/>
      <c r="F210" s="24"/>
      <c r="G210" s="318"/>
      <c r="H210" s="318"/>
      <c r="I210" s="59"/>
      <c r="J210" s="59"/>
      <c r="K210" s="59"/>
      <c r="L210" s="59"/>
      <c r="M210" s="59"/>
      <c r="N210" s="71"/>
      <c r="O210" s="28"/>
      <c r="Q210" s="277"/>
      <c r="R210" s="266"/>
      <c r="S210" s="266"/>
      <c r="V210" s="243"/>
    </row>
    <row r="211" spans="1:22" s="48" customFormat="1" ht="15.75" thickBot="1">
      <c r="B211" s="48">
        <v>113</v>
      </c>
      <c r="C211" s="61"/>
      <c r="D211" s="237"/>
      <c r="E211" s="351"/>
      <c r="F211" s="216"/>
      <c r="G211" s="325"/>
      <c r="H211" s="325"/>
      <c r="I211" s="62"/>
      <c r="J211" s="62"/>
      <c r="K211" s="62"/>
      <c r="L211" s="62"/>
      <c r="M211" s="62"/>
      <c r="N211" s="139"/>
      <c r="O211" s="51"/>
      <c r="Q211" s="275"/>
      <c r="R211" s="264"/>
      <c r="S211" s="264"/>
      <c r="V211" s="244"/>
    </row>
    <row r="212" spans="1:22" s="48" customFormat="1" ht="15.75" thickBot="1">
      <c r="B212" s="48">
        <v>114</v>
      </c>
      <c r="C212" s="55"/>
      <c r="D212" s="56"/>
      <c r="E212" s="343"/>
      <c r="F212" s="58"/>
      <c r="G212" s="319"/>
      <c r="H212" s="319"/>
      <c r="I212" s="59"/>
      <c r="J212" s="59"/>
      <c r="K212" s="59"/>
      <c r="L212" s="59"/>
      <c r="M212" s="59"/>
      <c r="N212" s="135"/>
      <c r="O212" s="51"/>
      <c r="Q212" s="275"/>
      <c r="R212" s="264"/>
      <c r="S212" s="264"/>
      <c r="V212" s="244"/>
    </row>
    <row r="213" spans="1:22" s="48" customFormat="1" ht="15.75" thickBot="1">
      <c r="B213" s="48">
        <v>115</v>
      </c>
      <c r="C213" s="22"/>
      <c r="D213" s="24"/>
      <c r="E213" s="310"/>
      <c r="F213" s="209"/>
      <c r="G213" s="317"/>
      <c r="H213" s="317"/>
      <c r="I213" s="32"/>
      <c r="J213" s="32"/>
      <c r="K213" s="32"/>
      <c r="L213" s="220"/>
      <c r="M213" s="220"/>
      <c r="N213" s="71"/>
      <c r="O213" s="119"/>
      <c r="Q213" s="275"/>
      <c r="R213" s="264"/>
      <c r="S213" s="264"/>
      <c r="V213" s="244"/>
    </row>
    <row r="214" spans="1:22" s="48" customFormat="1" ht="15.75" thickBot="1">
      <c r="B214" s="48">
        <v>116</v>
      </c>
      <c r="C214" s="22"/>
      <c r="D214" s="24"/>
      <c r="E214" s="310"/>
      <c r="F214" s="21"/>
      <c r="G214" s="317"/>
      <c r="H214" s="317"/>
      <c r="I214" s="32"/>
      <c r="J214" s="32"/>
      <c r="K214" s="32"/>
      <c r="L214" s="220"/>
      <c r="M214" s="220"/>
      <c r="N214" s="71"/>
      <c r="O214" s="51"/>
      <c r="Q214" s="275"/>
      <c r="R214" s="264"/>
      <c r="S214" s="264"/>
      <c r="V214" s="244"/>
    </row>
    <row r="215" spans="1:22" s="48" customFormat="1" ht="15.75" thickBot="1">
      <c r="B215" s="48">
        <v>117</v>
      </c>
      <c r="C215" s="22"/>
      <c r="D215" s="24"/>
      <c r="E215" s="310"/>
      <c r="F215" s="209"/>
      <c r="G215" s="317"/>
      <c r="H215" s="317"/>
      <c r="I215" s="32"/>
      <c r="J215" s="32"/>
      <c r="K215" s="32"/>
      <c r="L215" s="220"/>
      <c r="M215" s="220"/>
      <c r="N215" s="71"/>
      <c r="O215" s="119"/>
      <c r="Q215" s="275"/>
      <c r="R215" s="264"/>
      <c r="S215" s="264"/>
      <c r="V215" s="244"/>
    </row>
    <row r="216" spans="1:22" s="48" customFormat="1" ht="15.75" thickBot="1">
      <c r="B216" s="48">
        <v>118</v>
      </c>
      <c r="C216" s="22"/>
      <c r="D216" s="24"/>
      <c r="E216" s="310"/>
      <c r="F216" s="209"/>
      <c r="G216" s="317"/>
      <c r="H216" s="317"/>
      <c r="I216" s="32"/>
      <c r="J216" s="32"/>
      <c r="K216" s="32"/>
      <c r="L216" s="220"/>
      <c r="M216" s="220"/>
      <c r="N216" s="71"/>
      <c r="O216" s="119"/>
      <c r="Q216" s="275"/>
      <c r="R216" s="264"/>
      <c r="S216" s="264"/>
      <c r="V216" s="244"/>
    </row>
    <row r="217" spans="1:22" s="48" customFormat="1" ht="15.75" thickBot="1">
      <c r="C217" s="37"/>
      <c r="D217" s="49"/>
      <c r="E217" s="340"/>
      <c r="F217" s="21"/>
      <c r="G217" s="316"/>
      <c r="H217" s="316"/>
      <c r="I217" s="38"/>
      <c r="J217" s="38"/>
      <c r="K217" s="38"/>
      <c r="L217" s="221"/>
      <c r="M217" s="221"/>
      <c r="N217" s="96"/>
      <c r="O217" s="51"/>
      <c r="Q217" s="275"/>
      <c r="R217" s="264"/>
      <c r="S217" s="264"/>
      <c r="V217" s="244"/>
    </row>
    <row r="218" spans="1:22" s="48" customFormat="1" ht="15.75" thickBot="1">
      <c r="C218" s="37"/>
      <c r="D218" s="49"/>
      <c r="E218" s="340"/>
      <c r="F218" s="217"/>
      <c r="G218" s="316"/>
      <c r="H218" s="316"/>
      <c r="I218" s="38"/>
      <c r="J218" s="38"/>
      <c r="K218" s="38"/>
      <c r="L218" s="221"/>
      <c r="M218" s="221"/>
      <c r="N218" s="96"/>
      <c r="O218" s="119"/>
      <c r="Q218" s="275"/>
      <c r="R218" s="264"/>
      <c r="S218" s="264"/>
      <c r="V218" s="244"/>
    </row>
    <row r="219" spans="1:22" s="48" customFormat="1" ht="15.75" thickBot="1">
      <c r="B219" s="48">
        <v>119</v>
      </c>
      <c r="C219" s="52"/>
      <c r="D219" s="203"/>
      <c r="E219" s="345"/>
      <c r="F219" s="106"/>
      <c r="G219" s="321"/>
      <c r="H219" s="321"/>
      <c r="I219" s="54"/>
      <c r="J219" s="54"/>
      <c r="K219" s="54"/>
      <c r="L219" s="225"/>
      <c r="M219" s="225"/>
      <c r="N219" s="136"/>
      <c r="O219" s="51"/>
      <c r="Q219" s="275"/>
      <c r="R219" s="264"/>
      <c r="S219" s="264"/>
      <c r="V219" s="244"/>
    </row>
    <row r="220" spans="1:22" s="46" customFormat="1">
      <c r="B220" s="48">
        <v>120</v>
      </c>
      <c r="C220" s="22"/>
      <c r="D220" s="56"/>
      <c r="E220" s="310"/>
      <c r="F220" s="21"/>
      <c r="G220" s="317"/>
      <c r="H220" s="317"/>
      <c r="I220" s="59"/>
      <c r="J220" s="59"/>
      <c r="K220" s="59"/>
      <c r="L220" s="59"/>
      <c r="M220" s="59"/>
      <c r="N220" s="71"/>
      <c r="O220" s="28"/>
      <c r="Q220" s="277"/>
      <c r="R220" s="266"/>
      <c r="S220" s="266"/>
      <c r="V220" s="243"/>
    </row>
    <row r="221" spans="1:22" s="46" customFormat="1">
      <c r="B221" s="48">
        <v>121</v>
      </c>
      <c r="C221" s="37"/>
      <c r="D221" s="36"/>
      <c r="E221" s="340"/>
      <c r="F221" s="30"/>
      <c r="G221" s="316"/>
      <c r="H221" s="316"/>
      <c r="I221" s="63"/>
      <c r="J221" s="63"/>
      <c r="K221" s="63"/>
      <c r="L221" s="63"/>
      <c r="M221" s="63"/>
      <c r="N221" s="96"/>
      <c r="O221" s="28"/>
      <c r="Q221" s="277"/>
      <c r="R221" s="266"/>
      <c r="S221" s="266"/>
      <c r="V221" s="243"/>
    </row>
    <row r="222" spans="1:22" s="108" customFormat="1">
      <c r="A222" s="115"/>
      <c r="B222" s="116"/>
      <c r="C222" s="128"/>
      <c r="D222" s="24"/>
      <c r="E222" s="310"/>
      <c r="F222" s="209"/>
      <c r="G222" s="318"/>
      <c r="H222" s="317"/>
      <c r="I222" s="32"/>
      <c r="J222" s="32"/>
      <c r="K222" s="32"/>
      <c r="L222" s="32"/>
      <c r="M222" s="32"/>
      <c r="N222" s="71"/>
      <c r="O222" s="91"/>
      <c r="Q222" s="271"/>
      <c r="R222" s="260"/>
      <c r="S222" s="312"/>
      <c r="V222" s="246"/>
    </row>
    <row r="223" spans="1:22" s="108" customFormat="1">
      <c r="A223" s="115"/>
      <c r="B223" s="116"/>
      <c r="C223" s="128"/>
      <c r="D223" s="24"/>
      <c r="E223" s="310"/>
      <c r="F223" s="21"/>
      <c r="G223" s="318"/>
      <c r="H223" s="317"/>
      <c r="I223" s="32"/>
      <c r="J223" s="32"/>
      <c r="K223" s="32"/>
      <c r="L223" s="32"/>
      <c r="M223" s="32"/>
      <c r="N223" s="71"/>
      <c r="O223" s="28"/>
      <c r="Q223" s="271"/>
      <c r="R223" s="260"/>
      <c r="S223" s="312"/>
      <c r="V223" s="246"/>
    </row>
    <row r="224" spans="1:22" s="48" customFormat="1" ht="15.75" thickBot="1">
      <c r="B224" s="48">
        <v>122</v>
      </c>
      <c r="C224" s="110"/>
      <c r="D224" s="210"/>
      <c r="E224" s="344"/>
      <c r="F224" s="218"/>
      <c r="G224" s="329"/>
      <c r="H224" s="329"/>
      <c r="I224" s="113"/>
      <c r="J224" s="113"/>
      <c r="K224" s="113"/>
      <c r="L224" s="113"/>
      <c r="M224" s="113"/>
      <c r="N224" s="138"/>
      <c r="O224" s="91"/>
      <c r="Q224" s="275"/>
      <c r="R224" s="264"/>
      <c r="S224" s="264"/>
      <c r="V224" s="244"/>
    </row>
    <row r="225" spans="1:22" s="48" customFormat="1" ht="15.75" thickBot="1">
      <c r="B225" s="48">
        <v>123</v>
      </c>
      <c r="C225" s="61"/>
      <c r="D225" s="56"/>
      <c r="E225" s="351"/>
      <c r="F225" s="103"/>
      <c r="G225" s="330"/>
      <c r="H225" s="330"/>
      <c r="I225" s="59"/>
      <c r="J225" s="59"/>
      <c r="K225" s="59"/>
      <c r="L225" s="63"/>
      <c r="M225" s="63"/>
      <c r="N225" s="139"/>
      <c r="O225" s="28"/>
      <c r="Q225" s="275"/>
      <c r="R225" s="264"/>
      <c r="S225" s="264"/>
      <c r="V225" s="244"/>
    </row>
    <row r="226" spans="1:22" s="48" customFormat="1">
      <c r="B226" s="48">
        <v>124</v>
      </c>
      <c r="C226" s="37"/>
      <c r="D226" s="49"/>
      <c r="E226" s="340"/>
      <c r="F226" s="219"/>
      <c r="G226" s="316"/>
      <c r="H226" s="316"/>
      <c r="I226" s="38"/>
      <c r="J226" s="38"/>
      <c r="K226" s="38"/>
      <c r="L226" s="221"/>
      <c r="M226" s="221"/>
      <c r="N226" s="96"/>
      <c r="O226" s="91"/>
      <c r="Q226" s="275"/>
      <c r="R226" s="264"/>
      <c r="S226" s="264"/>
      <c r="V226" s="244"/>
    </row>
    <row r="227" spans="1:22" s="109" customFormat="1">
      <c r="A227" s="116"/>
      <c r="B227" s="116"/>
      <c r="C227" s="22"/>
      <c r="D227" s="24"/>
      <c r="E227" s="310"/>
      <c r="F227" s="21"/>
      <c r="G227" s="317"/>
      <c r="H227" s="317"/>
      <c r="I227" s="32"/>
      <c r="J227" s="32"/>
      <c r="K227" s="32"/>
      <c r="L227" s="32"/>
      <c r="M227" s="32"/>
      <c r="N227" s="71"/>
      <c r="O227" s="28"/>
      <c r="Q227" s="272"/>
      <c r="R227" s="261"/>
      <c r="S227" s="261"/>
      <c r="V227" s="242"/>
    </row>
    <row r="228" spans="1:22" s="109" customFormat="1">
      <c r="A228" s="116"/>
      <c r="B228" s="116"/>
      <c r="C228" s="22"/>
      <c r="D228" s="24"/>
      <c r="E228" s="310"/>
      <c r="F228" s="21"/>
      <c r="G228" s="317"/>
      <c r="H228" s="317"/>
      <c r="I228" s="32"/>
      <c r="J228" s="32"/>
      <c r="K228" s="32"/>
      <c r="L228" s="32"/>
      <c r="M228" s="32"/>
      <c r="N228" s="71"/>
      <c r="O228" s="28"/>
      <c r="Q228" s="272"/>
      <c r="R228" s="261"/>
      <c r="S228" s="261"/>
      <c r="V228" s="242"/>
    </row>
    <row r="229" spans="1:22" s="109" customFormat="1">
      <c r="A229" s="116"/>
      <c r="B229" s="116">
        <v>125</v>
      </c>
      <c r="C229" s="22"/>
      <c r="D229" s="24"/>
      <c r="E229" s="310"/>
      <c r="F229" s="21"/>
      <c r="G229" s="317"/>
      <c r="H229" s="317"/>
      <c r="I229" s="32"/>
      <c r="J229" s="32"/>
      <c r="K229" s="32"/>
      <c r="L229" s="32"/>
      <c r="M229" s="32"/>
      <c r="N229" s="71"/>
      <c r="O229" s="28"/>
      <c r="Q229" s="272"/>
      <c r="R229" s="261"/>
      <c r="S229" s="261"/>
      <c r="V229" s="242"/>
    </row>
    <row r="230" spans="1:22" s="109" customFormat="1">
      <c r="A230" s="116"/>
      <c r="B230" s="116"/>
      <c r="C230" s="22"/>
      <c r="D230" s="24"/>
      <c r="E230" s="310"/>
      <c r="F230" s="209"/>
      <c r="G230" s="317"/>
      <c r="H230" s="317"/>
      <c r="I230" s="32"/>
      <c r="J230" s="32"/>
      <c r="K230" s="32"/>
      <c r="L230" s="32"/>
      <c r="M230" s="32"/>
      <c r="N230" s="71"/>
      <c r="O230" s="91"/>
      <c r="Q230" s="272"/>
      <c r="R230" s="261"/>
      <c r="S230" s="261"/>
      <c r="V230" s="242"/>
    </row>
    <row r="231" spans="1:22" s="109" customFormat="1">
      <c r="A231" s="116"/>
      <c r="B231" s="116"/>
      <c r="C231" s="22"/>
      <c r="D231" s="24"/>
      <c r="E231" s="310"/>
      <c r="F231" s="21"/>
      <c r="G231" s="317"/>
      <c r="H231" s="317"/>
      <c r="I231" s="32"/>
      <c r="J231" s="32"/>
      <c r="K231" s="32"/>
      <c r="L231" s="32"/>
      <c r="M231" s="32"/>
      <c r="N231" s="71"/>
      <c r="O231" s="28"/>
      <c r="Q231" s="272"/>
      <c r="R231" s="261"/>
      <c r="S231" s="261"/>
      <c r="V231" s="242"/>
    </row>
    <row r="232" spans="1:22" s="109" customFormat="1">
      <c r="A232" s="116"/>
      <c r="B232" s="116"/>
      <c r="C232" s="22"/>
      <c r="D232" s="24"/>
      <c r="E232" s="310"/>
      <c r="F232" s="209"/>
      <c r="G232" s="317"/>
      <c r="H232" s="317"/>
      <c r="I232" s="32"/>
      <c r="J232" s="32"/>
      <c r="K232" s="32"/>
      <c r="L232" s="32"/>
      <c r="M232" s="32"/>
      <c r="N232" s="71"/>
      <c r="O232" s="91"/>
      <c r="Q232" s="272"/>
      <c r="R232" s="261"/>
      <c r="S232" s="261"/>
      <c r="V232" s="242"/>
    </row>
    <row r="233" spans="1:22" s="109" customFormat="1">
      <c r="A233" s="116"/>
      <c r="B233" s="116">
        <v>126</v>
      </c>
      <c r="C233" s="22"/>
      <c r="D233" s="24"/>
      <c r="E233" s="310"/>
      <c r="F233" s="21"/>
      <c r="G233" s="317"/>
      <c r="H233" s="317"/>
      <c r="I233" s="32"/>
      <c r="J233" s="32"/>
      <c r="K233" s="32"/>
      <c r="L233" s="32"/>
      <c r="M233" s="32"/>
      <c r="N233" s="71"/>
      <c r="O233" s="28"/>
      <c r="Q233" s="272"/>
      <c r="R233" s="261"/>
      <c r="S233" s="261"/>
      <c r="V233" s="242"/>
    </row>
    <row r="234" spans="1:22" s="109" customFormat="1">
      <c r="A234" s="116"/>
      <c r="B234" s="116"/>
      <c r="C234" s="22"/>
      <c r="D234" s="24"/>
      <c r="E234" s="310"/>
      <c r="F234" s="24"/>
      <c r="G234" s="317"/>
      <c r="H234" s="317"/>
      <c r="I234" s="32"/>
      <c r="J234" s="32"/>
      <c r="K234" s="32"/>
      <c r="L234" s="32"/>
      <c r="M234" s="32"/>
      <c r="N234" s="94"/>
      <c r="O234" s="28"/>
      <c r="Q234" s="272"/>
      <c r="R234" s="261"/>
      <c r="S234" s="261"/>
      <c r="V234" s="242"/>
    </row>
    <row r="235" spans="1:22" s="109" customFormat="1">
      <c r="A235" s="116"/>
      <c r="B235" s="116"/>
      <c r="C235" s="22"/>
      <c r="D235" s="24"/>
      <c r="E235" s="310"/>
      <c r="F235" s="209"/>
      <c r="G235" s="317"/>
      <c r="H235" s="317"/>
      <c r="I235" s="32"/>
      <c r="J235" s="32"/>
      <c r="K235" s="32"/>
      <c r="L235" s="32"/>
      <c r="M235" s="32"/>
      <c r="N235" s="71"/>
      <c r="O235" s="91"/>
      <c r="Q235" s="272"/>
      <c r="R235" s="261"/>
      <c r="S235" s="261"/>
      <c r="V235" s="242"/>
    </row>
    <row r="236" spans="1:22" s="48" customFormat="1" ht="15.75" thickBot="1">
      <c r="A236" s="116"/>
      <c r="B236" s="116">
        <v>127</v>
      </c>
      <c r="C236" s="22"/>
      <c r="D236" s="36"/>
      <c r="E236" s="343"/>
      <c r="F236" s="58"/>
      <c r="G236" s="319"/>
      <c r="H236" s="319"/>
      <c r="I236" s="63"/>
      <c r="J236" s="63"/>
      <c r="K236" s="63"/>
      <c r="L236" s="63"/>
      <c r="M236" s="63"/>
      <c r="N236" s="71"/>
      <c r="O236" s="111"/>
      <c r="Q236" s="275"/>
      <c r="R236" s="264"/>
      <c r="S236" s="264"/>
      <c r="V236" s="244"/>
    </row>
    <row r="237" spans="1:22" s="48" customFormat="1">
      <c r="A237" s="116"/>
      <c r="B237" s="116"/>
      <c r="C237" s="22"/>
      <c r="D237" s="49"/>
      <c r="E237" s="340"/>
      <c r="F237" s="30"/>
      <c r="G237" s="320"/>
      <c r="H237" s="320"/>
      <c r="I237" s="38"/>
      <c r="J237" s="38"/>
      <c r="K237" s="38"/>
      <c r="L237" s="38"/>
      <c r="M237" s="38"/>
      <c r="N237" s="94"/>
      <c r="O237" s="57"/>
      <c r="Q237" s="275"/>
      <c r="R237" s="264"/>
      <c r="S237" s="264"/>
      <c r="V237" s="244"/>
    </row>
    <row r="238" spans="1:22" s="48" customFormat="1">
      <c r="A238" s="116"/>
      <c r="B238" s="116">
        <v>128</v>
      </c>
      <c r="C238" s="22"/>
      <c r="D238" s="49"/>
      <c r="E238" s="340"/>
      <c r="F238" s="212"/>
      <c r="G238" s="316"/>
      <c r="H238" s="316"/>
      <c r="I238" s="38"/>
      <c r="J238" s="38"/>
      <c r="K238" s="38"/>
      <c r="L238" s="38"/>
      <c r="M238" s="38"/>
      <c r="N238" s="96"/>
      <c r="O238" s="112"/>
      <c r="Q238" s="275"/>
      <c r="R238" s="264"/>
      <c r="S238" s="264"/>
      <c r="V238" s="244"/>
    </row>
    <row r="239" spans="1:22" s="48" customFormat="1">
      <c r="A239" s="116"/>
      <c r="B239" s="116"/>
      <c r="C239" s="22"/>
      <c r="D239" s="49"/>
      <c r="E239" s="340"/>
      <c r="F239" s="30"/>
      <c r="G239" s="316"/>
      <c r="H239" s="316"/>
      <c r="I239" s="38"/>
      <c r="J239" s="38"/>
      <c r="K239" s="38"/>
      <c r="L239" s="38"/>
      <c r="M239" s="38"/>
      <c r="N239" s="96"/>
      <c r="O239" s="57"/>
      <c r="Q239" s="275"/>
      <c r="R239" s="264"/>
      <c r="S239" s="264"/>
      <c r="V239" s="244"/>
    </row>
    <row r="240" spans="1:22" s="46" customFormat="1">
      <c r="B240" s="48"/>
      <c r="C240" s="22"/>
      <c r="D240" s="24"/>
      <c r="E240" s="310"/>
      <c r="F240" s="21"/>
      <c r="G240" s="317"/>
      <c r="H240" s="317"/>
      <c r="I240" s="32"/>
      <c r="J240" s="32"/>
      <c r="K240" s="32"/>
      <c r="L240" s="32"/>
      <c r="M240" s="32"/>
      <c r="N240" s="71"/>
      <c r="O240" s="57"/>
      <c r="Q240" s="277"/>
      <c r="R240" s="266"/>
      <c r="S240" s="266"/>
      <c r="V240" s="243"/>
    </row>
    <row r="241" spans="1:233">
      <c r="A241" s="127"/>
      <c r="B241" s="127"/>
      <c r="C241" s="22"/>
      <c r="D241" s="24"/>
      <c r="E241" s="340"/>
      <c r="F241" s="30"/>
      <c r="G241" s="316"/>
      <c r="H241" s="316"/>
      <c r="I241" s="38"/>
      <c r="J241" s="38"/>
      <c r="K241" s="38"/>
      <c r="L241" s="38"/>
      <c r="M241" s="38"/>
      <c r="N241" s="96"/>
      <c r="O241" s="57"/>
    </row>
    <row r="242" spans="1:233">
      <c r="A242" s="142" t="s">
        <v>36</v>
      </c>
      <c r="B242" s="143" t="s">
        <v>36</v>
      </c>
      <c r="C242" s="22"/>
      <c r="D242" s="24"/>
      <c r="E242" s="310"/>
      <c r="F242" s="30"/>
      <c r="G242" s="316"/>
      <c r="H242" s="317"/>
      <c r="I242" s="38"/>
      <c r="J242" s="38"/>
      <c r="K242" s="38"/>
      <c r="L242" s="38"/>
      <c r="M242" s="38"/>
      <c r="N242" s="71"/>
      <c r="O242" s="28"/>
      <c r="P242" s="142"/>
      <c r="Q242" s="279"/>
      <c r="R242" s="268"/>
      <c r="S242" s="268"/>
      <c r="T242" s="143"/>
      <c r="U242" s="142"/>
      <c r="V242" s="253"/>
      <c r="W242" s="142"/>
      <c r="X242" s="143"/>
      <c r="Y242" s="142"/>
      <c r="Z242" s="143"/>
      <c r="AA242" s="142"/>
      <c r="AB242" s="143"/>
      <c r="AC242" s="142"/>
      <c r="AD242" s="143"/>
      <c r="AE242" s="142"/>
      <c r="AF242" s="143"/>
      <c r="AG242" s="142"/>
      <c r="AH242" s="143"/>
      <c r="AI242" s="142"/>
      <c r="AJ242" s="143"/>
      <c r="AK242" s="142"/>
      <c r="AL242" s="143"/>
      <c r="AM242" s="142"/>
      <c r="AN242" s="143"/>
      <c r="AO242" s="142"/>
      <c r="AP242" s="143"/>
      <c r="AQ242" s="142"/>
      <c r="AR242" s="143"/>
      <c r="AS242" s="142"/>
      <c r="AT242" s="143"/>
      <c r="AU242" s="142"/>
      <c r="AV242" s="143"/>
      <c r="AW242" s="142"/>
      <c r="AX242" s="143"/>
      <c r="AY242" s="142"/>
      <c r="AZ242" s="143"/>
      <c r="BA242" s="142"/>
      <c r="BB242" s="143"/>
      <c r="BC242" s="142"/>
      <c r="BD242" s="143"/>
      <c r="BE242" s="142"/>
      <c r="BF242" s="143"/>
      <c r="BG242" s="142"/>
      <c r="BH242" s="143"/>
      <c r="BI242" s="142"/>
      <c r="BJ242" s="143"/>
      <c r="BK242" s="142"/>
      <c r="BL242" s="143"/>
      <c r="BM242" s="142"/>
      <c r="BN242" s="143"/>
      <c r="BO242" s="142"/>
      <c r="BP242" s="143"/>
      <c r="BQ242" s="142"/>
      <c r="BR242" s="143"/>
      <c r="BS242" s="142"/>
      <c r="BT242" s="143"/>
      <c r="BU242" s="142"/>
      <c r="BV242" s="143"/>
      <c r="BW242" s="142"/>
      <c r="BX242" s="143"/>
      <c r="BY242" s="142"/>
      <c r="BZ242" s="143"/>
      <c r="CA242" s="142"/>
      <c r="CB242" s="143"/>
      <c r="CC242" s="142"/>
      <c r="CD242" s="143"/>
      <c r="CE242" s="142"/>
      <c r="CF242" s="144" t="s">
        <v>405</v>
      </c>
      <c r="CG242" s="22" t="s">
        <v>38</v>
      </c>
      <c r="CH242" s="117" t="s">
        <v>405</v>
      </c>
      <c r="CI242" s="22" t="s">
        <v>38</v>
      </c>
      <c r="CJ242" s="117" t="s">
        <v>405</v>
      </c>
      <c r="CK242" s="22" t="s">
        <v>38</v>
      </c>
      <c r="CL242" s="117" t="s">
        <v>405</v>
      </c>
      <c r="CM242" s="22" t="s">
        <v>38</v>
      </c>
      <c r="CN242" s="117" t="s">
        <v>405</v>
      </c>
      <c r="CO242" s="22" t="s">
        <v>38</v>
      </c>
      <c r="CP242" s="117" t="s">
        <v>405</v>
      </c>
      <c r="CQ242" s="22" t="s">
        <v>38</v>
      </c>
      <c r="CR242" s="117" t="s">
        <v>405</v>
      </c>
      <c r="CS242" s="22" t="s">
        <v>38</v>
      </c>
      <c r="CT242" s="117" t="s">
        <v>405</v>
      </c>
      <c r="CU242" s="22" t="s">
        <v>38</v>
      </c>
      <c r="CV242" s="117" t="s">
        <v>405</v>
      </c>
      <c r="CW242" s="22" t="s">
        <v>38</v>
      </c>
      <c r="CX242" s="117" t="s">
        <v>405</v>
      </c>
      <c r="CY242" s="22" t="s">
        <v>38</v>
      </c>
      <c r="CZ242" s="117" t="s">
        <v>405</v>
      </c>
      <c r="DA242" s="22" t="s">
        <v>38</v>
      </c>
      <c r="DB242" s="117" t="s">
        <v>405</v>
      </c>
      <c r="DC242" s="22" t="s">
        <v>38</v>
      </c>
      <c r="DD242" s="117" t="s">
        <v>405</v>
      </c>
      <c r="DE242" s="22" t="s">
        <v>38</v>
      </c>
      <c r="DF242" s="117" t="s">
        <v>405</v>
      </c>
      <c r="DG242" s="22" t="s">
        <v>38</v>
      </c>
      <c r="DH242" s="117" t="s">
        <v>405</v>
      </c>
      <c r="DI242" s="22" t="s">
        <v>38</v>
      </c>
      <c r="DJ242" s="117" t="s">
        <v>405</v>
      </c>
      <c r="DK242" s="22" t="s">
        <v>38</v>
      </c>
      <c r="DL242" s="117" t="s">
        <v>405</v>
      </c>
      <c r="DM242" s="22" t="s">
        <v>38</v>
      </c>
      <c r="DN242" s="117" t="s">
        <v>405</v>
      </c>
      <c r="DO242" s="22" t="s">
        <v>38</v>
      </c>
      <c r="DP242" s="117" t="s">
        <v>405</v>
      </c>
      <c r="DQ242" s="22" t="s">
        <v>38</v>
      </c>
      <c r="DR242" s="117" t="s">
        <v>405</v>
      </c>
      <c r="DS242" s="22" t="s">
        <v>38</v>
      </c>
      <c r="DT242" s="117" t="s">
        <v>405</v>
      </c>
      <c r="DU242" s="22" t="s">
        <v>38</v>
      </c>
      <c r="DV242" s="117" t="s">
        <v>405</v>
      </c>
      <c r="DW242" s="22" t="s">
        <v>38</v>
      </c>
      <c r="DX242" s="117" t="s">
        <v>405</v>
      </c>
      <c r="DY242" s="22" t="s">
        <v>38</v>
      </c>
      <c r="DZ242" s="117" t="s">
        <v>405</v>
      </c>
      <c r="EA242" s="22" t="s">
        <v>38</v>
      </c>
      <c r="EB242" s="117" t="s">
        <v>405</v>
      </c>
      <c r="EC242" s="22" t="s">
        <v>38</v>
      </c>
      <c r="ED242" s="117" t="s">
        <v>405</v>
      </c>
      <c r="EE242" s="22" t="s">
        <v>38</v>
      </c>
      <c r="EF242" s="117" t="s">
        <v>405</v>
      </c>
      <c r="EG242" s="22" t="s">
        <v>38</v>
      </c>
      <c r="EH242" s="117" t="s">
        <v>405</v>
      </c>
      <c r="EI242" s="22" t="s">
        <v>38</v>
      </c>
      <c r="EJ242" s="117" t="s">
        <v>405</v>
      </c>
      <c r="EK242" s="22" t="s">
        <v>38</v>
      </c>
      <c r="EL242" s="117" t="s">
        <v>405</v>
      </c>
      <c r="EM242" s="22" t="s">
        <v>38</v>
      </c>
      <c r="EN242" s="117" t="s">
        <v>405</v>
      </c>
      <c r="EO242" s="22" t="s">
        <v>38</v>
      </c>
      <c r="EP242" s="117" t="s">
        <v>405</v>
      </c>
      <c r="EQ242" s="22" t="s">
        <v>38</v>
      </c>
      <c r="ER242" s="117" t="s">
        <v>405</v>
      </c>
      <c r="ES242" s="22" t="s">
        <v>38</v>
      </c>
      <c r="ET242" s="117" t="s">
        <v>405</v>
      </c>
      <c r="EU242" s="22" t="s">
        <v>38</v>
      </c>
      <c r="EV242" s="117" t="s">
        <v>405</v>
      </c>
      <c r="EW242" s="22" t="s">
        <v>38</v>
      </c>
      <c r="EX242" s="117" t="s">
        <v>405</v>
      </c>
      <c r="EY242" s="22" t="s">
        <v>38</v>
      </c>
      <c r="EZ242" s="117" t="s">
        <v>405</v>
      </c>
      <c r="FA242" s="22" t="s">
        <v>38</v>
      </c>
      <c r="FB242" s="117" t="s">
        <v>405</v>
      </c>
      <c r="FC242" s="22" t="s">
        <v>38</v>
      </c>
      <c r="FD242" s="117" t="s">
        <v>405</v>
      </c>
      <c r="FE242" s="22" t="s">
        <v>38</v>
      </c>
      <c r="FF242" s="117" t="s">
        <v>405</v>
      </c>
      <c r="FG242" s="22" t="s">
        <v>38</v>
      </c>
      <c r="FH242" s="117" t="s">
        <v>405</v>
      </c>
      <c r="FI242" s="22" t="s">
        <v>38</v>
      </c>
      <c r="FJ242" s="117" t="s">
        <v>405</v>
      </c>
      <c r="FK242" s="22" t="s">
        <v>38</v>
      </c>
      <c r="FL242" s="117" t="s">
        <v>405</v>
      </c>
      <c r="FM242" s="22" t="s">
        <v>38</v>
      </c>
      <c r="FN242" s="117" t="s">
        <v>405</v>
      </c>
      <c r="FO242" s="22" t="s">
        <v>38</v>
      </c>
      <c r="FP242" s="117" t="s">
        <v>405</v>
      </c>
      <c r="FQ242" s="22" t="s">
        <v>38</v>
      </c>
      <c r="FR242" s="117" t="s">
        <v>405</v>
      </c>
      <c r="FS242" s="22" t="s">
        <v>38</v>
      </c>
      <c r="FT242" s="117" t="s">
        <v>405</v>
      </c>
      <c r="FU242" s="22" t="s">
        <v>38</v>
      </c>
      <c r="FV242" s="117" t="s">
        <v>405</v>
      </c>
      <c r="FW242" s="22" t="s">
        <v>38</v>
      </c>
      <c r="FX242" s="117" t="s">
        <v>405</v>
      </c>
      <c r="FY242" s="22" t="s">
        <v>38</v>
      </c>
      <c r="FZ242" s="117" t="s">
        <v>405</v>
      </c>
      <c r="GA242" s="22" t="s">
        <v>38</v>
      </c>
      <c r="GB242" s="117" t="s">
        <v>405</v>
      </c>
      <c r="GC242" s="22" t="s">
        <v>38</v>
      </c>
      <c r="GD242" s="117" t="s">
        <v>405</v>
      </c>
      <c r="GE242" s="22" t="s">
        <v>38</v>
      </c>
      <c r="GF242" s="117" t="s">
        <v>405</v>
      </c>
      <c r="GG242" s="22" t="s">
        <v>38</v>
      </c>
      <c r="GH242" s="117" t="s">
        <v>405</v>
      </c>
      <c r="GI242" s="22" t="s">
        <v>38</v>
      </c>
      <c r="GJ242" s="117" t="s">
        <v>405</v>
      </c>
      <c r="GK242" s="22" t="s">
        <v>38</v>
      </c>
      <c r="GL242" s="117" t="s">
        <v>405</v>
      </c>
      <c r="GM242" s="22" t="s">
        <v>38</v>
      </c>
      <c r="GN242" s="117" t="s">
        <v>405</v>
      </c>
      <c r="GO242" s="22" t="s">
        <v>38</v>
      </c>
      <c r="GP242" s="117" t="s">
        <v>405</v>
      </c>
      <c r="GQ242" s="22" t="s">
        <v>38</v>
      </c>
      <c r="GR242" s="117" t="s">
        <v>405</v>
      </c>
      <c r="GS242" s="22" t="s">
        <v>38</v>
      </c>
      <c r="GT242" s="117" t="s">
        <v>405</v>
      </c>
      <c r="GU242" s="22" t="s">
        <v>38</v>
      </c>
      <c r="GV242" s="117" t="s">
        <v>405</v>
      </c>
      <c r="GW242" s="22" t="s">
        <v>38</v>
      </c>
      <c r="GX242" s="117" t="s">
        <v>405</v>
      </c>
      <c r="GY242" s="22" t="s">
        <v>38</v>
      </c>
      <c r="GZ242" s="117" t="s">
        <v>405</v>
      </c>
      <c r="HA242" s="22" t="s">
        <v>38</v>
      </c>
      <c r="HB242" s="117" t="s">
        <v>405</v>
      </c>
      <c r="HC242" s="22" t="s">
        <v>38</v>
      </c>
      <c r="HD242" s="117" t="s">
        <v>405</v>
      </c>
      <c r="HE242" s="22" t="s">
        <v>38</v>
      </c>
      <c r="HF242" s="117" t="s">
        <v>405</v>
      </c>
      <c r="HG242" s="22" t="s">
        <v>38</v>
      </c>
      <c r="HH242" s="117" t="s">
        <v>405</v>
      </c>
      <c r="HI242" s="22" t="s">
        <v>38</v>
      </c>
      <c r="HJ242" s="117" t="s">
        <v>405</v>
      </c>
      <c r="HK242" s="22"/>
      <c r="HL242" s="117"/>
      <c r="HM242" s="22"/>
      <c r="HN242" s="117"/>
      <c r="HO242" s="22"/>
      <c r="HP242" s="117"/>
      <c r="HQ242" s="22"/>
      <c r="HR242" s="117"/>
      <c r="HS242" s="22"/>
      <c r="HT242" s="117"/>
      <c r="HU242" s="22"/>
      <c r="HV242" s="117"/>
      <c r="HW242" s="22"/>
      <c r="HX242" s="117"/>
      <c r="HY242" s="22"/>
    </row>
    <row r="243" spans="1:233" s="1" customFormat="1">
      <c r="A243" s="127"/>
      <c r="B243" s="127"/>
      <c r="C243" s="22"/>
      <c r="D243" s="24"/>
      <c r="E243" s="310"/>
      <c r="F243" s="21"/>
      <c r="G243" s="316"/>
      <c r="H243" s="317"/>
      <c r="I243" s="38"/>
      <c r="J243" s="38"/>
      <c r="K243" s="38"/>
      <c r="L243" s="38"/>
      <c r="M243" s="38"/>
      <c r="N243" s="71"/>
      <c r="O243" s="28"/>
      <c r="P243" s="127"/>
      <c r="Q243" s="280"/>
      <c r="R243" s="269"/>
      <c r="S243" s="269"/>
      <c r="T243" s="127"/>
      <c r="U243" s="127"/>
      <c r="V243" s="248"/>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6"/>
    </row>
    <row r="244" spans="1:233" s="1" customFormat="1">
      <c r="A244" s="127"/>
      <c r="B244" s="127"/>
      <c r="C244" s="22"/>
      <c r="D244" s="24"/>
      <c r="E244" s="310"/>
      <c r="F244" s="21"/>
      <c r="G244" s="317"/>
      <c r="H244" s="317"/>
      <c r="I244" s="38"/>
      <c r="J244" s="38"/>
      <c r="K244" s="38"/>
      <c r="L244" s="38"/>
      <c r="M244" s="38"/>
      <c r="N244" s="94"/>
      <c r="O244" s="28"/>
      <c r="P244" s="127"/>
      <c r="Q244" s="280"/>
      <c r="R244" s="269"/>
      <c r="S244" s="269"/>
      <c r="T244" s="127"/>
      <c r="U244" s="127"/>
      <c r="V244" s="248"/>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27"/>
      <c r="AV244" s="127"/>
      <c r="AW244" s="127"/>
      <c r="AX244" s="127"/>
      <c r="AY244" s="127"/>
      <c r="AZ244" s="127"/>
      <c r="BA244" s="127"/>
      <c r="BB244" s="127"/>
      <c r="BC244" s="127"/>
      <c r="BD244" s="127"/>
      <c r="BE244" s="127"/>
      <c r="BF244" s="127"/>
      <c r="BG244" s="127"/>
      <c r="BH244" s="127"/>
      <c r="BI244" s="127"/>
      <c r="BJ244" s="127"/>
      <c r="BK244" s="127"/>
      <c r="BL244" s="127"/>
      <c r="BM244" s="127"/>
      <c r="BN244" s="127"/>
      <c r="BO244" s="127"/>
      <c r="BP244" s="127"/>
      <c r="BQ244" s="127"/>
      <c r="BR244" s="127"/>
      <c r="BS244" s="127"/>
      <c r="BT244" s="127"/>
      <c r="BU244" s="127"/>
      <c r="BV244" s="127"/>
      <c r="BW244" s="127"/>
      <c r="BX244" s="127"/>
      <c r="BY244" s="127"/>
      <c r="BZ244" s="127"/>
      <c r="CA244" s="127"/>
      <c r="CB244" s="127"/>
      <c r="CC244" s="127"/>
      <c r="CD244" s="127"/>
      <c r="CE244" s="127"/>
      <c r="CF244" s="126"/>
    </row>
    <row r="245" spans="1:233" s="1" customFormat="1">
      <c r="A245" s="127"/>
      <c r="B245" s="127"/>
      <c r="C245" s="3"/>
      <c r="D245" s="4"/>
      <c r="E245" s="342"/>
      <c r="F245" s="2"/>
      <c r="G245" s="331"/>
      <c r="H245" s="331"/>
      <c r="I245" s="3"/>
      <c r="J245" s="3"/>
      <c r="K245" s="3"/>
      <c r="L245" s="3"/>
      <c r="M245" s="3"/>
      <c r="P245" s="127"/>
      <c r="Q245" s="280"/>
      <c r="R245" s="269"/>
      <c r="S245" s="269"/>
      <c r="T245" s="127"/>
      <c r="U245" s="127"/>
      <c r="V245" s="248"/>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27"/>
      <c r="AV245" s="127"/>
      <c r="AW245" s="127"/>
      <c r="AX245" s="127"/>
      <c r="AY245" s="127"/>
      <c r="AZ245" s="127"/>
      <c r="BA245" s="127"/>
      <c r="BB245" s="127"/>
      <c r="BC245" s="127"/>
      <c r="BD245" s="127"/>
      <c r="BE245" s="127"/>
      <c r="BF245" s="127"/>
      <c r="BG245" s="127"/>
      <c r="BH245" s="127"/>
      <c r="BI245" s="127"/>
      <c r="BJ245" s="127"/>
      <c r="BK245" s="127"/>
      <c r="BL245" s="127"/>
      <c r="BM245" s="127"/>
      <c r="BN245" s="127"/>
      <c r="BO245" s="127"/>
      <c r="BP245" s="127"/>
      <c r="BQ245" s="127"/>
      <c r="BR245" s="127"/>
      <c r="BS245" s="127"/>
      <c r="BT245" s="127"/>
      <c r="BU245" s="127"/>
      <c r="BV245" s="127"/>
      <c r="BW245" s="127"/>
      <c r="BX245" s="127"/>
      <c r="BY245" s="127"/>
      <c r="BZ245" s="127"/>
      <c r="CA245" s="127"/>
      <c r="CB245" s="127"/>
      <c r="CC245" s="127"/>
      <c r="CD245" s="127"/>
      <c r="CE245" s="127"/>
      <c r="CF245" s="126"/>
    </row>
    <row r="246" spans="1:233">
      <c r="C246" s="13"/>
      <c r="D246" s="14"/>
      <c r="E246" s="353"/>
      <c r="F246" s="4" t="s">
        <v>45</v>
      </c>
      <c r="G246" s="332"/>
      <c r="H246" s="332"/>
      <c r="I246" s="13"/>
      <c r="J246" s="13"/>
      <c r="K246" s="13"/>
      <c r="L246" s="13"/>
      <c r="M246" s="13"/>
      <c r="N246" s="68"/>
      <c r="O246" s="118"/>
    </row>
    <row r="247" spans="1:233">
      <c r="F247" s="4" t="s">
        <v>39</v>
      </c>
      <c r="N247" s="68"/>
      <c r="O247" s="118"/>
    </row>
    <row r="248" spans="1:233">
      <c r="F248" s="14"/>
      <c r="N248" s="141"/>
      <c r="O248" s="15"/>
    </row>
    <row r="250" spans="1:233">
      <c r="F250" s="6" t="s">
        <v>28</v>
      </c>
      <c r="G250" s="337"/>
      <c r="H250" s="333" t="s">
        <v>434</v>
      </c>
      <c r="N250" s="66" t="e">
        <f>R128+#REF!</f>
        <v>#REF!</v>
      </c>
    </row>
    <row r="251" spans="1:233">
      <c r="G251" s="338"/>
      <c r="H251" s="333" t="s">
        <v>435</v>
      </c>
      <c r="N251" s="66" t="e">
        <f>#REF!+P146</f>
        <v>#REF!</v>
      </c>
    </row>
  </sheetData>
  <customSheetViews>
    <customSheetView guid="{72D4720F-1968-49D1-A0C7-4926B7F6C999}" scale="80" hiddenRows="1">
      <pane xSplit="2" ySplit="5" topLeftCell="C6" activePane="bottomRight" state="frozen"/>
      <selection pane="bottomRight" activeCell="D6" sqref="D6"/>
      <pageMargins left="0.2" right="0.2" top="0.75" bottom="0.75" header="0.3" footer="0.3"/>
      <pageSetup paperSize="17" scale="65" fitToHeight="5" orientation="landscape" r:id="rId1"/>
    </customSheetView>
    <customSheetView guid="{E196CCB2-C81F-4679-88D2-38D8F6D069F8}" scale="110" showPageBreaks="1" printArea="1" hiddenRows="1">
      <pageMargins left="0.2" right="0.2" top="0.75" bottom="0.75" header="0.3" footer="0.3"/>
      <pageSetup paperSize="17" scale="65" fitToHeight="5" orientation="landscape" r:id="rId2"/>
    </customSheetView>
    <customSheetView guid="{AD0513D7-B66E-4582-BE51-D97257501A8A}" scale="110" showPageBreaks="1" printArea="1" hiddenRows="1">
      <selection activeCell="B3" sqref="B3"/>
      <pageMargins left="0.2" right="0.2" top="0.75" bottom="0.75" header="0.3" footer="0.3"/>
      <pageSetup paperSize="17" scale="65" fitToHeight="5" orientation="landscape" verticalDpi="300" r:id="rId3"/>
    </customSheetView>
    <customSheetView guid="{B115AFF9-3BD9-4099-8324-10FD509174C9}" scale="110" printArea="1" hiddenRows="1">
      <pageMargins left="0.2" right="0.2" top="0.75" bottom="0.75" header="0.3" footer="0.3"/>
      <pageSetup paperSize="17" scale="65" fitToHeight="5" orientation="landscape" verticalDpi="300" r:id="rId4"/>
    </customSheetView>
    <customSheetView guid="{90CA0192-1FB3-44C1-BA83-055E5DF13F31}" scale="80" showPageBreaks="1" printArea="1" hiddenRows="1">
      <pane xSplit="2" ySplit="5" topLeftCell="C6" activePane="bottomRight" state="frozen"/>
      <selection pane="bottomRight" activeCell="P144" sqref="P144:R144"/>
      <pageMargins left="0.2" right="0.2" top="0.75" bottom="0.75" header="0.3" footer="0.3"/>
      <pageSetup paperSize="17" scale="65" fitToHeight="5" orientation="landscape" r:id="rId5"/>
    </customSheetView>
  </customSheetViews>
  <mergeCells count="6">
    <mergeCell ref="D147:F147"/>
    <mergeCell ref="T3:V3"/>
    <mergeCell ref="C3:F3"/>
    <mergeCell ref="I3:M3"/>
    <mergeCell ref="N3:R3"/>
    <mergeCell ref="G3:H3"/>
  </mergeCells>
  <pageMargins left="0.2" right="0.2" top="0.75" bottom="0.75" header="0.3" footer="0.3"/>
  <pageSetup paperSize="17" scale="65" fitToHeight="5" orientation="landscape" r:id="rId6"/>
</worksheet>
</file>

<file path=xl/worksheets/sheet10.xml><?xml version="1.0" encoding="utf-8"?>
<worksheet xmlns="http://schemas.openxmlformats.org/spreadsheetml/2006/main" xmlns:r="http://schemas.openxmlformats.org/officeDocument/2006/relationships">
  <dimension ref="D2:N47"/>
  <sheetViews>
    <sheetView topLeftCell="A19" workbookViewId="0">
      <selection activeCell="K46" sqref="K46"/>
    </sheetView>
  </sheetViews>
  <sheetFormatPr defaultRowHeight="15"/>
  <cols>
    <col min="4" max="5" width="20.28515625" customWidth="1"/>
    <col min="6" max="6" width="14.42578125" style="82" customWidth="1"/>
    <col min="7" max="7" width="13.140625" style="82" customWidth="1"/>
    <col min="8" max="8" width="13.28515625" style="82" customWidth="1"/>
    <col min="9" max="9" width="12.7109375" style="82" customWidth="1"/>
    <col min="10" max="10" width="14.28515625" customWidth="1"/>
    <col min="11" max="11" width="11.5703125" customWidth="1"/>
    <col min="12" max="12" width="13.7109375" customWidth="1"/>
    <col min="13" max="13" width="12.7109375" customWidth="1"/>
    <col min="14" max="14" width="12.85546875" customWidth="1"/>
    <col min="15" max="15" width="13.140625" customWidth="1"/>
  </cols>
  <sheetData>
    <row r="2" spans="4:14" ht="15.75" thickBot="1"/>
    <row r="3" spans="4:14" ht="45.75" thickBot="1">
      <c r="D3" s="173" t="s">
        <v>404</v>
      </c>
      <c r="E3" s="501" t="s">
        <v>694</v>
      </c>
      <c r="F3" s="503" t="s">
        <v>578</v>
      </c>
      <c r="G3" s="543" t="s">
        <v>577</v>
      </c>
      <c r="H3" s="544" t="s">
        <v>407</v>
      </c>
      <c r="I3" s="544" t="s">
        <v>45</v>
      </c>
      <c r="J3" s="544" t="s">
        <v>39</v>
      </c>
      <c r="K3" s="545" t="s">
        <v>811</v>
      </c>
      <c r="L3" s="569" t="s">
        <v>695</v>
      </c>
      <c r="M3" s="569" t="s">
        <v>696</v>
      </c>
      <c r="N3" s="569" t="s">
        <v>697</v>
      </c>
    </row>
    <row r="4" spans="4:14">
      <c r="D4" s="174" t="s">
        <v>405</v>
      </c>
      <c r="E4" s="502">
        <v>41368945</v>
      </c>
      <c r="F4" s="250">
        <f>38918644-G4</f>
        <v>20201361</v>
      </c>
      <c r="G4" s="538">
        <f t="shared" ref="G4:G9" si="0">SUM(H4:J4)</f>
        <v>18717283</v>
      </c>
      <c r="H4" s="539">
        <v>10991732</v>
      </c>
      <c r="I4" s="540">
        <v>1670807</v>
      </c>
      <c r="J4" s="539">
        <v>6054744</v>
      </c>
      <c r="K4" s="546">
        <v>0</v>
      </c>
      <c r="L4" s="568">
        <v>1050000</v>
      </c>
      <c r="M4" s="548">
        <v>691000</v>
      </c>
      <c r="N4" s="548">
        <v>0</v>
      </c>
    </row>
    <row r="5" spans="4:14">
      <c r="D5" s="174" t="s">
        <v>406</v>
      </c>
      <c r="E5" s="567">
        <v>20038462</v>
      </c>
      <c r="F5" s="250">
        <f>22310993-G5</f>
        <v>18205248</v>
      </c>
      <c r="G5" s="538">
        <f t="shared" si="0"/>
        <v>4105745</v>
      </c>
      <c r="H5" s="540">
        <v>3167589</v>
      </c>
      <c r="I5" s="540">
        <v>912968</v>
      </c>
      <c r="J5" s="540">
        <v>25188</v>
      </c>
      <c r="K5" s="546">
        <v>0</v>
      </c>
      <c r="L5" s="548">
        <v>0</v>
      </c>
      <c r="M5" s="548">
        <v>0</v>
      </c>
      <c r="N5" s="548">
        <v>0</v>
      </c>
    </row>
    <row r="6" spans="4:14">
      <c r="D6" s="174" t="s">
        <v>698</v>
      </c>
      <c r="E6" s="360">
        <v>64636188</v>
      </c>
      <c r="F6" s="250">
        <f>10413707-G6</f>
        <v>-8303271</v>
      </c>
      <c r="G6" s="538">
        <f t="shared" si="0"/>
        <v>18716978</v>
      </c>
      <c r="H6" s="540">
        <v>15296593</v>
      </c>
      <c r="I6" s="540">
        <v>1590153</v>
      </c>
      <c r="J6" s="540">
        <v>1830232</v>
      </c>
      <c r="K6" s="546">
        <v>0</v>
      </c>
      <c r="L6" s="548">
        <v>0</v>
      </c>
      <c r="M6" s="548">
        <v>0</v>
      </c>
      <c r="N6" s="548">
        <v>0</v>
      </c>
    </row>
    <row r="7" spans="4:14">
      <c r="D7" s="174" t="s">
        <v>381</v>
      </c>
      <c r="E7" s="504">
        <v>8165801</v>
      </c>
      <c r="F7" s="250">
        <f>8165801-G7</f>
        <v>5560415</v>
      </c>
      <c r="G7" s="538">
        <f t="shared" si="0"/>
        <v>2605386</v>
      </c>
      <c r="H7" s="540">
        <v>1916127</v>
      </c>
      <c r="I7" s="540">
        <v>454082</v>
      </c>
      <c r="J7" s="540">
        <v>235177</v>
      </c>
      <c r="K7" s="546">
        <v>0</v>
      </c>
      <c r="L7" s="548">
        <v>0</v>
      </c>
      <c r="M7" s="548">
        <v>0</v>
      </c>
      <c r="N7" s="548">
        <v>0</v>
      </c>
    </row>
    <row r="8" spans="4:14">
      <c r="D8" s="174" t="s">
        <v>575</v>
      </c>
      <c r="E8" s="504">
        <v>26475297</v>
      </c>
      <c r="F8" s="250">
        <f>25515297-G8</f>
        <v>3704357</v>
      </c>
      <c r="G8" s="538">
        <f t="shared" si="0"/>
        <v>21810940</v>
      </c>
      <c r="H8" s="540">
        <v>18081755</v>
      </c>
      <c r="I8" s="540">
        <v>3495492</v>
      </c>
      <c r="J8" s="540">
        <v>233693</v>
      </c>
      <c r="K8" s="546">
        <v>0</v>
      </c>
      <c r="L8" s="548">
        <v>0</v>
      </c>
      <c r="M8" s="548">
        <v>0</v>
      </c>
      <c r="N8" s="548">
        <v>0</v>
      </c>
    </row>
    <row r="9" spans="4:14" ht="15.75" thickBot="1">
      <c r="D9" s="1" t="s">
        <v>408</v>
      </c>
      <c r="E9" s="172">
        <f>SUM(E4:E8)</f>
        <v>160684693</v>
      </c>
      <c r="F9" s="172">
        <f>SUM(F4:F8)</f>
        <v>39368110</v>
      </c>
      <c r="G9" s="541">
        <f t="shared" si="0"/>
        <v>65956332</v>
      </c>
      <c r="H9" s="542">
        <f t="shared" ref="H9:N9" si="1">SUM(H4:H8)</f>
        <v>49453796</v>
      </c>
      <c r="I9" s="542">
        <f t="shared" si="1"/>
        <v>8123502</v>
      </c>
      <c r="J9" s="542">
        <f t="shared" si="1"/>
        <v>8379034</v>
      </c>
      <c r="K9" s="547">
        <f t="shared" si="1"/>
        <v>0</v>
      </c>
      <c r="L9" s="549">
        <f t="shared" si="1"/>
        <v>1050000</v>
      </c>
      <c r="M9" s="549">
        <f t="shared" si="1"/>
        <v>691000</v>
      </c>
      <c r="N9" s="549">
        <f t="shared" si="1"/>
        <v>0</v>
      </c>
    </row>
    <row r="10" spans="4:14">
      <c r="H10" s="101"/>
      <c r="I10" s="101"/>
      <c r="J10" s="101"/>
    </row>
    <row r="11" spans="4:14">
      <c r="D11" t="s">
        <v>36</v>
      </c>
    </row>
    <row r="37" spans="5:11">
      <c r="K37" s="597">
        <v>40076</v>
      </c>
    </row>
    <row r="38" spans="5:11" ht="21">
      <c r="E38" s="532" t="s">
        <v>754</v>
      </c>
      <c r="F38" s="532"/>
      <c r="J38" s="533">
        <v>18</v>
      </c>
      <c r="K38" s="596">
        <v>11.05</v>
      </c>
    </row>
    <row r="39" spans="5:11" ht="21">
      <c r="E39" s="532" t="s">
        <v>755</v>
      </c>
      <c r="F39" s="532"/>
      <c r="J39" s="533">
        <v>60</v>
      </c>
      <c r="K39" s="596">
        <v>46.33</v>
      </c>
    </row>
    <row r="40" spans="5:11" ht="21">
      <c r="E40" s="532" t="s">
        <v>753</v>
      </c>
      <c r="F40" s="532"/>
      <c r="J40" s="533">
        <v>78</v>
      </c>
      <c r="K40" s="596">
        <f>SUM(K38:K39)</f>
        <v>57.379999999999995</v>
      </c>
    </row>
    <row r="41" spans="5:11" ht="21">
      <c r="E41" s="532" t="s">
        <v>757</v>
      </c>
      <c r="F41" s="532"/>
      <c r="J41" s="533">
        <v>0</v>
      </c>
      <c r="K41" s="596"/>
    </row>
    <row r="42" spans="5:11" ht="21">
      <c r="E42" s="532" t="s">
        <v>751</v>
      </c>
      <c r="F42" s="532"/>
      <c r="J42" s="533">
        <v>0</v>
      </c>
      <c r="K42" s="596"/>
    </row>
    <row r="43" spans="5:11" ht="21">
      <c r="E43" s="532" t="s">
        <v>752</v>
      </c>
      <c r="F43" s="532"/>
      <c r="J43" s="533">
        <v>0</v>
      </c>
      <c r="K43" s="596"/>
    </row>
    <row r="44" spans="5:11" ht="21">
      <c r="E44" s="532" t="s">
        <v>758</v>
      </c>
      <c r="F44" s="532"/>
      <c r="J44" s="534">
        <f>SUM(J40:J43)</f>
        <v>78</v>
      </c>
      <c r="K44" s="596">
        <f>SUM(K40:K43)</f>
        <v>57.379999999999995</v>
      </c>
    </row>
    <row r="45" spans="5:11" ht="21">
      <c r="E45" s="532" t="s">
        <v>756</v>
      </c>
      <c r="F45" s="532"/>
      <c r="J45" s="535"/>
      <c r="K45" s="596"/>
    </row>
    <row r="46" spans="5:11" ht="21">
      <c r="E46" s="532" t="s">
        <v>759</v>
      </c>
      <c r="F46" s="532"/>
      <c r="J46" s="534">
        <f>J44-J45</f>
        <v>78</v>
      </c>
      <c r="K46" s="598">
        <f>K44</f>
        <v>57.379999999999995</v>
      </c>
    </row>
    <row r="47" spans="5:11" ht="21">
      <c r="E47" s="532"/>
      <c r="F47" s="532"/>
      <c r="G47" s="535"/>
    </row>
  </sheetData>
  <customSheetViews>
    <customSheetView guid="{72D4720F-1968-49D1-A0C7-4926B7F6C999}" topLeftCell="A19">
      <selection activeCell="K46" sqref="K46"/>
      <pageMargins left="0.7" right="0.7" top="0.75" bottom="0.75" header="0.3" footer="0.3"/>
      <pageSetup paperSize="5" orientation="landscape" r:id="rId1"/>
    </customSheetView>
    <customSheetView guid="{E196CCB2-C81F-4679-88D2-38D8F6D069F8}" showPageBreaks="1" printArea="1" topLeftCell="E1">
      <selection activeCell="K3" sqref="K3"/>
      <pageMargins left="0.7" right="0.7" top="0.75" bottom="0.75" header="0.3" footer="0.3"/>
      <pageSetup paperSize="5" orientation="landscape" verticalDpi="300" r:id="rId2"/>
    </customSheetView>
    <customSheetView guid="{AD0513D7-B66E-4582-BE51-D97257501A8A}" showPageBreaks="1" printArea="1" topLeftCell="E1">
      <selection activeCell="K3" sqref="K3"/>
      <pageMargins left="0.7" right="0.7" top="0.75" bottom="0.75" header="0.3" footer="0.3"/>
      <pageSetup paperSize="5" orientation="landscape" verticalDpi="300" r:id="rId3"/>
    </customSheetView>
    <customSheetView guid="{B115AFF9-3BD9-4099-8324-10FD509174C9}" topLeftCell="E1">
      <selection activeCell="K3" sqref="K3"/>
      <pageMargins left="0.7" right="0.7" top="0.75" bottom="0.75" header="0.3" footer="0.3"/>
      <pageSetup paperSize="5" orientation="landscape" verticalDpi="300" r:id="rId4"/>
    </customSheetView>
    <customSheetView guid="{90CA0192-1FB3-44C1-BA83-055E5DF13F31}" showPageBreaks="1" printArea="1" topLeftCell="A19">
      <selection activeCell="K46" sqref="K46"/>
      <pageMargins left="0.7" right="0.7" top="0.75" bottom="0.75" header="0.3" footer="0.3"/>
      <pageSetup paperSize="5" orientation="landscape" r:id="rId5"/>
    </customSheetView>
  </customSheetViews>
  <pageMargins left="0.7" right="0.7" top="0.75" bottom="0.75" header="0.3" footer="0.3"/>
  <pageSetup paperSize="5" orientation="landscape" r:id="rId6"/>
  <drawing r:id="rId7"/>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72D4720F-1968-49D1-A0C7-4926B7F6C999}">
      <pageMargins left="0.7" right="0.7" top="0.75" bottom="0.75" header="0.3" footer="0.3"/>
      <pageSetup orientation="portrait" r:id="rId1"/>
    </customSheetView>
    <customSheetView guid="{E196CCB2-C81F-4679-88D2-38D8F6D069F8}" showPageBreaks="1">
      <pageMargins left="0.7" right="0.7" top="0.75" bottom="0.75" header="0.3" footer="0.3"/>
    </customSheetView>
    <customSheetView guid="{AD0513D7-B66E-4582-BE51-D97257501A8A}">
      <pageMargins left="0.7" right="0.7" top="0.75" bottom="0.75" header="0.3" footer="0.3"/>
    </customSheetView>
    <customSheetView guid="{B115AFF9-3BD9-4099-8324-10FD509174C9}">
      <pageMargins left="0.7" right="0.7" top="0.75" bottom="0.75" header="0.3" footer="0.3"/>
    </customSheetView>
    <customSheetView guid="{90CA0192-1FB3-44C1-BA83-055E5DF13F31}" showPageBreaks="1">
      <pageMargins left="0.7" right="0.7" top="0.75" bottom="0.75" header="0.3" footer="0.3"/>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C2:W221"/>
  <sheetViews>
    <sheetView topLeftCell="A4" zoomScale="75" zoomScaleNormal="75" workbookViewId="0">
      <pane ySplit="1" topLeftCell="A20" activePane="bottomLeft" state="frozen"/>
      <selection activeCell="A4" sqref="A4"/>
      <selection pane="bottomLeft" activeCell="R10" sqref="R10"/>
    </sheetView>
  </sheetViews>
  <sheetFormatPr defaultRowHeight="15"/>
  <cols>
    <col min="1" max="1" width="9.140625" style="5"/>
    <col min="2" max="2" width="8" style="5" customWidth="1"/>
    <col min="3" max="3" width="7" style="5" customWidth="1"/>
    <col min="4" max="4" width="16.5703125" style="5" customWidth="1"/>
    <col min="5" max="5" width="31.7109375" style="5" customWidth="1"/>
    <col min="6" max="6" width="15.85546875" style="6" customWidth="1"/>
    <col min="7" max="7" width="38" style="6" customWidth="1"/>
    <col min="8" max="8" width="11.42578125" style="19" customWidth="1"/>
    <col min="9" max="9" width="11" style="19" customWidth="1"/>
    <col min="10" max="10" width="23.85546875" style="19" customWidth="1"/>
    <col min="11" max="11" width="13.140625" style="19" customWidth="1"/>
    <col min="12" max="12" width="10.42578125" style="19" customWidth="1"/>
    <col min="13" max="13" width="12.28515625" style="19" customWidth="1"/>
    <col min="14" max="14" width="13.85546875" style="19" customWidth="1"/>
    <col min="15" max="15" width="12.7109375" style="18" customWidth="1"/>
    <col min="16" max="16" width="9.140625" style="5"/>
    <col min="17" max="17" width="12.5703125" customWidth="1"/>
    <col min="18" max="18" width="13.42578125" style="278" customWidth="1"/>
    <col min="19" max="19" width="13" style="267" customWidth="1"/>
    <col min="20" max="20" width="13" customWidth="1"/>
    <col min="21" max="21" width="13.85546875" style="448" bestFit="1" customWidth="1"/>
    <col min="22" max="22" width="13.5703125" customWidth="1"/>
    <col min="23" max="23" width="13.85546875" style="247" bestFit="1" customWidth="1"/>
    <col min="24" max="16384" width="9.140625" style="5"/>
  </cols>
  <sheetData>
    <row r="2" spans="3:23" ht="13.5" customHeight="1"/>
    <row r="3" spans="3:23" ht="52.5" customHeight="1">
      <c r="D3" s="614" t="s">
        <v>656</v>
      </c>
      <c r="E3" s="608"/>
      <c r="F3" s="608"/>
      <c r="G3" s="608"/>
      <c r="H3" s="611" t="s">
        <v>640</v>
      </c>
      <c r="I3" s="611"/>
      <c r="J3" s="607" t="s">
        <v>630</v>
      </c>
      <c r="K3" s="608"/>
      <c r="L3" s="608"/>
      <c r="M3" s="608"/>
      <c r="N3" s="608"/>
      <c r="O3" s="609" t="s">
        <v>605</v>
      </c>
      <c r="P3" s="610"/>
      <c r="Q3" s="610"/>
      <c r="R3" s="610"/>
      <c r="S3" s="610"/>
      <c r="T3" s="610"/>
      <c r="U3" s="602" t="s">
        <v>621</v>
      </c>
      <c r="V3" s="612"/>
      <c r="W3" s="613"/>
    </row>
    <row r="4" spans="3:23" s="41" customFormat="1" ht="79.5" customHeight="1">
      <c r="D4" s="388" t="s">
        <v>649</v>
      </c>
      <c r="E4" s="388" t="s">
        <v>629</v>
      </c>
      <c r="F4" s="339" t="s">
        <v>12</v>
      </c>
      <c r="G4" s="388" t="s">
        <v>620</v>
      </c>
      <c r="H4" s="315" t="s">
        <v>618</v>
      </c>
      <c r="I4" s="230" t="s">
        <v>619</v>
      </c>
      <c r="J4" s="256" t="s">
        <v>669</v>
      </c>
      <c r="K4" s="254" t="s">
        <v>598</v>
      </c>
      <c r="L4" s="255" t="s">
        <v>597</v>
      </c>
      <c r="M4" s="257" t="s">
        <v>599</v>
      </c>
      <c r="N4" s="255" t="s">
        <v>748</v>
      </c>
      <c r="O4" s="406" t="s">
        <v>658</v>
      </c>
      <c r="P4" s="407" t="s">
        <v>48</v>
      </c>
      <c r="Q4" s="228" t="s">
        <v>637</v>
      </c>
      <c r="R4" s="270" t="s">
        <v>638</v>
      </c>
      <c r="S4" s="258" t="s">
        <v>639</v>
      </c>
      <c r="T4" s="564" t="s">
        <v>761</v>
      </c>
      <c r="U4" s="249" t="s">
        <v>637</v>
      </c>
      <c r="V4" s="231" t="s">
        <v>604</v>
      </c>
      <c r="W4" s="249" t="s">
        <v>650</v>
      </c>
    </row>
    <row r="5" spans="3:23" s="29" customFormat="1" ht="60">
      <c r="C5" s="40">
        <v>1</v>
      </c>
      <c r="D5" s="21"/>
      <c r="E5" s="446" t="s">
        <v>672</v>
      </c>
      <c r="F5" s="21" t="s">
        <v>25</v>
      </c>
      <c r="G5" s="447" t="s">
        <v>676</v>
      </c>
      <c r="H5" s="450" t="s">
        <v>626</v>
      </c>
      <c r="I5" s="408"/>
      <c r="J5" s="412" t="s">
        <v>396</v>
      </c>
      <c r="K5" s="412" t="s">
        <v>396</v>
      </c>
      <c r="L5" s="317" t="s">
        <v>32</v>
      </c>
      <c r="M5" s="317" t="s">
        <v>32</v>
      </c>
      <c r="N5" s="317" t="s">
        <v>32</v>
      </c>
      <c r="O5" s="27"/>
      <c r="P5" s="28"/>
      <c r="Q5" s="418"/>
      <c r="R5" s="416"/>
      <c r="S5" s="259"/>
      <c r="T5" s="307"/>
      <c r="U5" s="308">
        <v>250000</v>
      </c>
      <c r="V5" s="310"/>
      <c r="W5" s="308"/>
    </row>
    <row r="6" spans="3:23" s="29" customFormat="1" ht="24">
      <c r="C6" s="40">
        <v>2</v>
      </c>
      <c r="D6" s="21" t="s">
        <v>406</v>
      </c>
      <c r="E6" s="22"/>
      <c r="F6" s="341" t="s">
        <v>40</v>
      </c>
      <c r="G6" s="391" t="s">
        <v>659</v>
      </c>
      <c r="H6" s="408" t="s">
        <v>119</v>
      </c>
      <c r="I6" s="408" t="s">
        <v>134</v>
      </c>
      <c r="J6" s="296" t="s">
        <v>32</v>
      </c>
      <c r="K6" s="296" t="s">
        <v>32</v>
      </c>
      <c r="L6" s="297" t="s">
        <v>396</v>
      </c>
      <c r="M6" s="297" t="s">
        <v>396</v>
      </c>
      <c r="N6" s="296" t="s">
        <v>32</v>
      </c>
      <c r="O6" s="260">
        <v>789836</v>
      </c>
      <c r="P6" s="415">
        <f>R6/O6</f>
        <v>0</v>
      </c>
      <c r="Q6" s="418"/>
      <c r="R6" s="425">
        <v>0</v>
      </c>
      <c r="S6" s="312"/>
      <c r="T6" s="307"/>
      <c r="U6" s="308"/>
      <c r="V6" s="310"/>
      <c r="W6" s="308"/>
    </row>
    <row r="7" spans="3:23" s="29" customFormat="1" ht="24">
      <c r="C7" s="40"/>
      <c r="D7" s="21" t="s">
        <v>406</v>
      </c>
      <c r="E7" s="22"/>
      <c r="F7" s="341" t="s">
        <v>131</v>
      </c>
      <c r="G7" s="391" t="s">
        <v>660</v>
      </c>
      <c r="H7" s="408" t="s">
        <v>119</v>
      </c>
      <c r="I7" s="408" t="s">
        <v>133</v>
      </c>
      <c r="J7" s="296" t="s">
        <v>32</v>
      </c>
      <c r="K7" s="296" t="s">
        <v>32</v>
      </c>
      <c r="L7" s="297" t="s">
        <v>396</v>
      </c>
      <c r="M7" s="297" t="s">
        <v>396</v>
      </c>
      <c r="N7" s="296" t="s">
        <v>32</v>
      </c>
      <c r="O7" s="260">
        <v>2269401</v>
      </c>
      <c r="P7" s="415">
        <f>Q7/O7</f>
        <v>2.5811216263674865E-2</v>
      </c>
      <c r="Q7" s="246">
        <v>58576</v>
      </c>
      <c r="R7" s="419"/>
      <c r="S7" s="312"/>
      <c r="T7" s="308"/>
      <c r="U7" s="308"/>
      <c r="V7" s="418"/>
      <c r="W7" s="246"/>
    </row>
    <row r="8" spans="3:23" s="29" customFormat="1">
      <c r="C8" s="40"/>
      <c r="D8" s="21" t="s">
        <v>406</v>
      </c>
      <c r="E8" s="22"/>
      <c r="F8" s="424" t="s">
        <v>123</v>
      </c>
      <c r="G8" s="394" t="s">
        <v>563</v>
      </c>
      <c r="H8" s="409">
        <v>199604200</v>
      </c>
      <c r="I8" s="409">
        <v>43648</v>
      </c>
      <c r="J8" s="296" t="s">
        <v>32</v>
      </c>
      <c r="K8" s="296" t="s">
        <v>32</v>
      </c>
      <c r="L8" s="296" t="s">
        <v>32</v>
      </c>
      <c r="M8" s="296" t="s">
        <v>32</v>
      </c>
      <c r="N8" s="296" t="s">
        <v>32</v>
      </c>
      <c r="O8" s="260">
        <v>826000</v>
      </c>
      <c r="P8" s="415">
        <f>S8/O8</f>
        <v>1.2711864406779662E-2</v>
      </c>
      <c r="Q8" s="246"/>
      <c r="R8" s="419"/>
      <c r="S8" s="308">
        <v>10500</v>
      </c>
      <c r="T8" s="108"/>
      <c r="U8" s="308"/>
      <c r="V8" s="108"/>
      <c r="W8" s="246"/>
    </row>
    <row r="9" spans="3:23" s="29" customFormat="1">
      <c r="C9" s="40"/>
      <c r="D9" s="21" t="s">
        <v>406</v>
      </c>
      <c r="E9" s="40"/>
      <c r="F9" s="424" t="s">
        <v>123</v>
      </c>
      <c r="G9" s="394" t="s">
        <v>457</v>
      </c>
      <c r="H9" s="409">
        <v>200000100</v>
      </c>
      <c r="I9" s="409">
        <v>37147</v>
      </c>
      <c r="J9" s="296" t="s">
        <v>32</v>
      </c>
      <c r="K9" s="296" t="s">
        <v>32</v>
      </c>
      <c r="L9" s="296" t="s">
        <v>32</v>
      </c>
      <c r="M9" s="296" t="s">
        <v>32</v>
      </c>
      <c r="N9" s="296" t="s">
        <v>32</v>
      </c>
      <c r="O9" s="260">
        <v>546087</v>
      </c>
      <c r="P9" s="415">
        <f>S9/O9</f>
        <v>0.19620683151219495</v>
      </c>
      <c r="Q9" s="308"/>
      <c r="R9" s="419"/>
      <c r="S9" s="308">
        <v>107146</v>
      </c>
      <c r="T9" s="108"/>
      <c r="U9" s="308"/>
      <c r="V9" s="108"/>
      <c r="W9" s="308"/>
    </row>
    <row r="10" spans="3:23" s="29" customFormat="1" ht="45">
      <c r="C10" s="40"/>
      <c r="D10" s="21" t="s">
        <v>406</v>
      </c>
      <c r="E10" s="32"/>
      <c r="F10" s="341" t="s">
        <v>158</v>
      </c>
      <c r="G10" s="394" t="s">
        <v>159</v>
      </c>
      <c r="H10" s="408" t="s">
        <v>10</v>
      </c>
      <c r="I10" s="408" t="s">
        <v>156</v>
      </c>
      <c r="J10" s="443" t="s">
        <v>661</v>
      </c>
      <c r="K10" s="412" t="s">
        <v>396</v>
      </c>
      <c r="L10" s="317" t="s">
        <v>32</v>
      </c>
      <c r="M10" s="317" t="s">
        <v>32</v>
      </c>
      <c r="N10" s="412" t="s">
        <v>396</v>
      </c>
      <c r="O10" s="312">
        <v>95549</v>
      </c>
      <c r="P10" s="415">
        <v>1</v>
      </c>
      <c r="Q10" s="312">
        <v>95549</v>
      </c>
      <c r="R10" s="312"/>
      <c r="S10" s="312"/>
      <c r="T10" s="109"/>
      <c r="U10" s="305"/>
      <c r="V10" s="109"/>
      <c r="W10" s="305"/>
    </row>
    <row r="11" spans="3:23" s="29" customFormat="1">
      <c r="C11" s="40"/>
      <c r="D11" s="21" t="s">
        <v>406</v>
      </c>
      <c r="E11" s="21"/>
      <c r="F11" s="341" t="s">
        <v>14</v>
      </c>
      <c r="G11" s="394" t="s">
        <v>161</v>
      </c>
      <c r="H11" s="408" t="s">
        <v>10</v>
      </c>
      <c r="I11" s="408" t="s">
        <v>160</v>
      </c>
      <c r="J11" s="297">
        <v>50.4</v>
      </c>
      <c r="K11" s="297" t="s">
        <v>396</v>
      </c>
      <c r="L11" s="296" t="s">
        <v>32</v>
      </c>
      <c r="M11" s="296" t="s">
        <v>32</v>
      </c>
      <c r="N11" s="297" t="s">
        <v>396</v>
      </c>
      <c r="O11" s="420">
        <v>437026</v>
      </c>
      <c r="P11" s="415">
        <v>1</v>
      </c>
      <c r="Q11" s="420">
        <v>437026</v>
      </c>
      <c r="R11" s="419"/>
      <c r="S11" s="312"/>
      <c r="T11" s="418"/>
      <c r="U11" s="308"/>
      <c r="V11" s="310"/>
      <c r="W11" s="308"/>
    </row>
    <row r="12" spans="3:23" s="29" customFormat="1">
      <c r="C12" s="40"/>
      <c r="D12" s="21" t="s">
        <v>406</v>
      </c>
      <c r="E12" s="21"/>
      <c r="F12" s="341" t="s">
        <v>148</v>
      </c>
      <c r="G12" s="394" t="s">
        <v>149</v>
      </c>
      <c r="H12" s="408" t="s">
        <v>10</v>
      </c>
      <c r="I12" s="408" t="s">
        <v>147</v>
      </c>
      <c r="J12" s="297">
        <v>50.4</v>
      </c>
      <c r="K12" s="297" t="s">
        <v>396</v>
      </c>
      <c r="L12" s="296" t="s">
        <v>32</v>
      </c>
      <c r="M12" s="296" t="s">
        <v>32</v>
      </c>
      <c r="N12" s="297" t="s">
        <v>396</v>
      </c>
      <c r="O12" s="260">
        <v>381467</v>
      </c>
      <c r="P12" s="415">
        <v>1</v>
      </c>
      <c r="Q12" s="260">
        <v>381467</v>
      </c>
      <c r="R12" s="419"/>
      <c r="S12" s="312"/>
      <c r="T12" s="307"/>
      <c r="U12" s="308"/>
      <c r="V12" s="310"/>
      <c r="W12" s="308"/>
    </row>
    <row r="13" spans="3:23" s="29" customFormat="1">
      <c r="C13" s="40">
        <v>3</v>
      </c>
      <c r="D13" s="21" t="s">
        <v>406</v>
      </c>
      <c r="E13" s="21"/>
      <c r="F13" s="341" t="s">
        <v>153</v>
      </c>
      <c r="G13" s="394" t="s">
        <v>155</v>
      </c>
      <c r="H13" s="408" t="s">
        <v>10</v>
      </c>
      <c r="I13" s="408" t="s">
        <v>152</v>
      </c>
      <c r="J13" s="297">
        <v>50.4</v>
      </c>
      <c r="K13" s="297" t="s">
        <v>396</v>
      </c>
      <c r="L13" s="296" t="s">
        <v>32</v>
      </c>
      <c r="M13" s="296" t="s">
        <v>32</v>
      </c>
      <c r="N13" s="297" t="s">
        <v>410</v>
      </c>
      <c r="O13" s="260">
        <v>80103</v>
      </c>
      <c r="P13" s="415">
        <v>1</v>
      </c>
      <c r="Q13" s="260">
        <v>80103</v>
      </c>
      <c r="R13" s="419"/>
      <c r="S13" s="312"/>
      <c r="T13" s="307"/>
      <c r="U13" s="308"/>
      <c r="V13" s="310"/>
      <c r="W13" s="308"/>
    </row>
    <row r="14" spans="3:23" s="29" customFormat="1" ht="48">
      <c r="C14" s="40"/>
      <c r="D14" s="21" t="s">
        <v>406</v>
      </c>
      <c r="E14" s="486" t="s">
        <v>670</v>
      </c>
      <c r="F14" s="341" t="s">
        <v>153</v>
      </c>
      <c r="G14" s="394" t="s">
        <v>154</v>
      </c>
      <c r="H14" s="408" t="s">
        <v>10</v>
      </c>
      <c r="I14" s="408" t="s">
        <v>152</v>
      </c>
      <c r="J14" s="297">
        <v>50.4</v>
      </c>
      <c r="K14" s="297" t="s">
        <v>396</v>
      </c>
      <c r="L14" s="296" t="s">
        <v>32</v>
      </c>
      <c r="M14" s="296" t="s">
        <v>32</v>
      </c>
      <c r="N14" s="297" t="s">
        <v>396</v>
      </c>
      <c r="O14" s="260">
        <v>102774</v>
      </c>
      <c r="P14" s="415">
        <v>1</v>
      </c>
      <c r="Q14" s="312">
        <v>102774</v>
      </c>
      <c r="R14" s="419"/>
      <c r="S14" s="312"/>
      <c r="T14" s="307"/>
      <c r="U14" s="308"/>
      <c r="V14" s="310"/>
      <c r="W14" s="308"/>
    </row>
    <row r="15" spans="3:23" s="29" customFormat="1" ht="56.25">
      <c r="C15" s="40">
        <v>4</v>
      </c>
      <c r="D15" s="21" t="s">
        <v>406</v>
      </c>
      <c r="E15" s="32"/>
      <c r="F15" s="341" t="s">
        <v>40</v>
      </c>
      <c r="G15" s="394" t="s">
        <v>168</v>
      </c>
      <c r="H15" s="408" t="s">
        <v>10</v>
      </c>
      <c r="I15" s="408" t="s">
        <v>167</v>
      </c>
      <c r="J15" s="443" t="s">
        <v>665</v>
      </c>
      <c r="K15" s="297" t="s">
        <v>396</v>
      </c>
      <c r="L15" s="296" t="s">
        <v>32</v>
      </c>
      <c r="M15" s="296" t="s">
        <v>32</v>
      </c>
      <c r="N15" s="297" t="s">
        <v>396</v>
      </c>
      <c r="O15" s="312">
        <v>446608</v>
      </c>
      <c r="P15" s="415">
        <f>S15/O15</f>
        <v>1</v>
      </c>
      <c r="Q15" s="418"/>
      <c r="R15" s="419"/>
      <c r="S15" s="308">
        <v>446608</v>
      </c>
      <c r="T15" s="307"/>
      <c r="U15" s="308"/>
      <c r="V15" s="310"/>
      <c r="W15" s="308"/>
    </row>
    <row r="16" spans="3:23" s="29" customFormat="1" ht="48">
      <c r="C16" s="40"/>
      <c r="D16" s="21" t="s">
        <v>406</v>
      </c>
      <c r="E16" s="486" t="s">
        <v>670</v>
      </c>
      <c r="F16" s="341" t="s">
        <v>25</v>
      </c>
      <c r="G16" s="394" t="s">
        <v>166</v>
      </c>
      <c r="H16" s="408" t="s">
        <v>10</v>
      </c>
      <c r="I16" s="408" t="s">
        <v>165</v>
      </c>
      <c r="J16" s="297">
        <v>50.4</v>
      </c>
      <c r="K16" s="297" t="s">
        <v>396</v>
      </c>
      <c r="L16" s="296" t="s">
        <v>32</v>
      </c>
      <c r="M16" s="296" t="s">
        <v>32</v>
      </c>
      <c r="N16" s="297" t="s">
        <v>396</v>
      </c>
      <c r="O16" s="261">
        <v>180104</v>
      </c>
      <c r="P16" s="415">
        <v>1</v>
      </c>
      <c r="Q16" s="305">
        <v>180104</v>
      </c>
      <c r="R16" s="312"/>
      <c r="S16" s="312"/>
      <c r="T16" s="307"/>
      <c r="U16" s="308"/>
      <c r="V16" s="310"/>
      <c r="W16" s="308"/>
    </row>
    <row r="17" spans="3:23" s="29" customFormat="1" ht="45">
      <c r="C17" s="40"/>
      <c r="D17" s="21" t="s">
        <v>406</v>
      </c>
      <c r="F17" s="341" t="s">
        <v>163</v>
      </c>
      <c r="G17" s="394" t="s">
        <v>164</v>
      </c>
      <c r="H17" s="408" t="s">
        <v>10</v>
      </c>
      <c r="I17" s="408" t="s">
        <v>162</v>
      </c>
      <c r="J17" s="443" t="s">
        <v>663</v>
      </c>
      <c r="K17" s="297" t="s">
        <v>396</v>
      </c>
      <c r="L17" s="296" t="s">
        <v>32</v>
      </c>
      <c r="M17" s="296" t="s">
        <v>32</v>
      </c>
      <c r="N17" s="297" t="s">
        <v>396</v>
      </c>
      <c r="O17" s="261">
        <v>184750</v>
      </c>
      <c r="P17" s="415">
        <f>S17/O17</f>
        <v>1</v>
      </c>
      <c r="Q17" s="418"/>
      <c r="R17" s="312"/>
      <c r="S17" s="305">
        <v>184750</v>
      </c>
      <c r="T17" s="307"/>
      <c r="U17" s="308"/>
      <c r="V17" s="310"/>
      <c r="W17" s="308"/>
    </row>
    <row r="18" spans="3:23" s="29" customFormat="1" ht="60">
      <c r="C18" s="40"/>
      <c r="D18" s="21" t="s">
        <v>406</v>
      </c>
      <c r="E18" s="445" t="s">
        <v>671</v>
      </c>
      <c r="F18" s="341" t="s">
        <v>131</v>
      </c>
      <c r="G18" s="391" t="s">
        <v>151</v>
      </c>
      <c r="H18" s="408" t="s">
        <v>10</v>
      </c>
      <c r="I18" s="408" t="s">
        <v>595</v>
      </c>
      <c r="J18" s="297">
        <v>50.4</v>
      </c>
      <c r="K18" s="297" t="s">
        <v>396</v>
      </c>
      <c r="L18" s="296" t="s">
        <v>32</v>
      </c>
      <c r="M18" s="296" t="s">
        <v>32</v>
      </c>
      <c r="N18" s="297" t="s">
        <v>396</v>
      </c>
      <c r="O18" s="260">
        <v>99748</v>
      </c>
      <c r="P18" s="415">
        <f>Q18/O18</f>
        <v>1</v>
      </c>
      <c r="Q18" s="312">
        <v>99748</v>
      </c>
      <c r="R18" s="423"/>
      <c r="S18" s="312"/>
      <c r="T18" s="307"/>
      <c r="U18" s="308"/>
      <c r="V18" s="418"/>
      <c r="W18" s="246"/>
    </row>
    <row r="19" spans="3:23" s="29" customFormat="1" ht="60">
      <c r="C19" s="40"/>
      <c r="D19" s="21" t="s">
        <v>406</v>
      </c>
      <c r="E19" s="507" t="s">
        <v>667</v>
      </c>
      <c r="F19" s="341" t="s">
        <v>123</v>
      </c>
      <c r="G19" s="392" t="s">
        <v>170</v>
      </c>
      <c r="H19" s="408" t="s">
        <v>109</v>
      </c>
      <c r="I19" s="408" t="s">
        <v>169</v>
      </c>
      <c r="J19" s="317" t="s">
        <v>32</v>
      </c>
      <c r="K19" s="412" t="s">
        <v>396</v>
      </c>
      <c r="L19" s="516" t="s">
        <v>703</v>
      </c>
      <c r="M19" s="412" t="s">
        <v>396</v>
      </c>
      <c r="N19" s="413" t="s">
        <v>655</v>
      </c>
      <c r="O19" s="260">
        <v>1237558</v>
      </c>
      <c r="P19" s="415">
        <v>1</v>
      </c>
      <c r="Q19" s="246">
        <v>1237558</v>
      </c>
      <c r="R19" s="421"/>
      <c r="S19" s="312"/>
      <c r="T19" s="233"/>
      <c r="U19" s="308"/>
      <c r="V19" s="108"/>
      <c r="W19" s="246"/>
    </row>
    <row r="20" spans="3:23" s="29" customFormat="1" ht="24">
      <c r="C20" s="40"/>
      <c r="D20" s="21"/>
      <c r="E20" s="451"/>
      <c r="F20" s="341" t="s">
        <v>123</v>
      </c>
      <c r="G20" s="447" t="s">
        <v>677</v>
      </c>
      <c r="H20" s="408" t="s">
        <v>109</v>
      </c>
      <c r="I20" s="408"/>
      <c r="J20" s="317"/>
      <c r="K20" s="412"/>
      <c r="L20" s="412"/>
      <c r="M20" s="412"/>
      <c r="N20" s="413"/>
      <c r="O20" s="312"/>
      <c r="P20" s="415"/>
      <c r="Q20" s="308"/>
      <c r="R20" s="421"/>
      <c r="S20" s="312"/>
      <c r="T20" s="233"/>
      <c r="U20" s="308">
        <v>225000</v>
      </c>
      <c r="V20" s="108"/>
      <c r="W20" s="308"/>
    </row>
    <row r="21" spans="3:23" s="29" customFormat="1">
      <c r="C21" s="40"/>
      <c r="D21" s="21"/>
      <c r="E21" s="22"/>
      <c r="F21" s="341" t="s">
        <v>123</v>
      </c>
      <c r="G21" s="391" t="s">
        <v>711</v>
      </c>
      <c r="H21" s="450" t="s">
        <v>710</v>
      </c>
      <c r="I21" s="450" t="s">
        <v>712</v>
      </c>
      <c r="J21" s="317"/>
      <c r="K21" s="317"/>
      <c r="L21" s="516"/>
      <c r="M21" s="317"/>
      <c r="N21" s="414"/>
      <c r="O21" s="312"/>
      <c r="P21" s="415"/>
      <c r="Q21" s="418"/>
      <c r="R21" s="426"/>
      <c r="S21" s="312"/>
      <c r="T21" s="307"/>
      <c r="U21" s="308"/>
      <c r="V21" s="418"/>
      <c r="W21" s="308"/>
    </row>
    <row r="22" spans="3:23" s="29" customFormat="1" ht="33.75">
      <c r="C22" s="40"/>
      <c r="D22" s="21" t="s">
        <v>406</v>
      </c>
      <c r="E22" s="21" t="s">
        <v>661</v>
      </c>
      <c r="F22" s="424" t="s">
        <v>14</v>
      </c>
      <c r="G22" s="394" t="s">
        <v>135</v>
      </c>
      <c r="H22" s="409">
        <v>200303900</v>
      </c>
      <c r="I22" s="409">
        <v>41826</v>
      </c>
      <c r="J22" s="297">
        <v>50.4</v>
      </c>
      <c r="K22" s="297" t="s">
        <v>396</v>
      </c>
      <c r="L22" s="296" t="s">
        <v>32</v>
      </c>
      <c r="M22" s="297" t="s">
        <v>396</v>
      </c>
      <c r="N22" s="296" t="s">
        <v>32</v>
      </c>
      <c r="O22" s="261">
        <v>53600</v>
      </c>
      <c r="P22" s="415">
        <v>1</v>
      </c>
      <c r="Q22" s="242">
        <v>53600</v>
      </c>
      <c r="R22" s="423"/>
      <c r="S22" s="260"/>
      <c r="T22" s="307"/>
      <c r="U22" s="308"/>
      <c r="V22" s="310"/>
      <c r="W22" s="308"/>
    </row>
    <row r="23" spans="3:23" s="29" customFormat="1" ht="33.75">
      <c r="C23" s="40"/>
      <c r="D23" s="21" t="s">
        <v>406</v>
      </c>
      <c r="E23" s="21" t="s">
        <v>661</v>
      </c>
      <c r="F23" s="424" t="s">
        <v>25</v>
      </c>
      <c r="G23" s="394" t="s">
        <v>135</v>
      </c>
      <c r="H23" s="409">
        <v>200303900</v>
      </c>
      <c r="I23" s="409">
        <v>41346</v>
      </c>
      <c r="J23" s="297">
        <v>50.4</v>
      </c>
      <c r="K23" s="297" t="s">
        <v>396</v>
      </c>
      <c r="L23" s="296" t="s">
        <v>32</v>
      </c>
      <c r="M23" s="296" t="s">
        <v>32</v>
      </c>
      <c r="N23" s="297" t="s">
        <v>396</v>
      </c>
      <c r="O23" s="261">
        <v>92333</v>
      </c>
      <c r="P23" s="415">
        <v>1</v>
      </c>
      <c r="Q23" s="242">
        <v>92333</v>
      </c>
      <c r="R23" s="419"/>
      <c r="S23" s="260"/>
      <c r="T23" s="307"/>
      <c r="U23" s="308"/>
      <c r="V23" s="310"/>
      <c r="W23" s="308"/>
    </row>
    <row r="24" spans="3:23" s="29" customFormat="1">
      <c r="C24" s="40"/>
      <c r="D24" s="21"/>
      <c r="E24" s="21"/>
      <c r="F24" s="341" t="s">
        <v>123</v>
      </c>
      <c r="G24" s="396" t="s">
        <v>713</v>
      </c>
      <c r="H24" s="517">
        <v>200702700</v>
      </c>
      <c r="I24" s="409">
        <v>41714</v>
      </c>
      <c r="J24" s="296" t="s">
        <v>32</v>
      </c>
      <c r="K24" s="296" t="s">
        <v>32</v>
      </c>
      <c r="L24" s="296" t="s">
        <v>32</v>
      </c>
      <c r="M24" s="296" t="s">
        <v>32</v>
      </c>
      <c r="N24" s="296" t="s">
        <v>32</v>
      </c>
      <c r="O24" s="261">
        <v>129000</v>
      </c>
      <c r="P24" s="415">
        <v>0</v>
      </c>
      <c r="Q24" s="242"/>
      <c r="R24" s="419"/>
      <c r="S24" s="312">
        <v>0</v>
      </c>
      <c r="T24" s="307"/>
      <c r="U24" s="308"/>
      <c r="V24" s="310"/>
      <c r="W24" s="308"/>
    </row>
    <row r="25" spans="3:23" s="29" customFormat="1" ht="24.75">
      <c r="C25" s="40"/>
      <c r="D25" s="21" t="s">
        <v>406</v>
      </c>
      <c r="E25" s="22"/>
      <c r="F25" s="424" t="s">
        <v>25</v>
      </c>
      <c r="G25" s="394" t="s">
        <v>652</v>
      </c>
      <c r="H25" s="409">
        <v>200703400</v>
      </c>
      <c r="I25" s="409">
        <v>39479</v>
      </c>
      <c r="J25" s="296" t="s">
        <v>32</v>
      </c>
      <c r="K25" s="296" t="s">
        <v>32</v>
      </c>
      <c r="L25" s="296" t="s">
        <v>32</v>
      </c>
      <c r="M25" s="296" t="s">
        <v>32</v>
      </c>
      <c r="N25" s="296" t="s">
        <v>32</v>
      </c>
      <c r="O25" s="312">
        <v>356735</v>
      </c>
      <c r="P25" s="415">
        <f>S25/O25</f>
        <v>0</v>
      </c>
      <c r="Q25" s="418"/>
      <c r="R25" s="419"/>
      <c r="S25" s="420">
        <v>0</v>
      </c>
      <c r="T25" s="307"/>
      <c r="U25" s="308"/>
      <c r="V25" s="418"/>
      <c r="W25" s="308"/>
    </row>
    <row r="26" spans="3:23" s="29" customFormat="1" ht="45">
      <c r="C26" s="40">
        <v>6</v>
      </c>
      <c r="D26" s="21" t="s">
        <v>406</v>
      </c>
      <c r="E26" s="22"/>
      <c r="F26" s="341" t="s">
        <v>113</v>
      </c>
      <c r="G26" s="394" t="s">
        <v>174</v>
      </c>
      <c r="H26" s="408" t="s">
        <v>112</v>
      </c>
      <c r="I26" s="408" t="s">
        <v>594</v>
      </c>
      <c r="J26" s="296" t="s">
        <v>32</v>
      </c>
      <c r="K26" s="317" t="s">
        <v>32</v>
      </c>
      <c r="L26" s="317" t="s">
        <v>32</v>
      </c>
      <c r="M26" s="317" t="s">
        <v>32</v>
      </c>
      <c r="N26" s="412" t="s">
        <v>396</v>
      </c>
      <c r="O26" s="260">
        <v>201750</v>
      </c>
      <c r="P26" s="415">
        <f>S26/O26</f>
        <v>7.4736059479553904E-2</v>
      </c>
      <c r="Q26" s="418"/>
      <c r="R26" s="419"/>
      <c r="S26" s="308">
        <v>15078</v>
      </c>
      <c r="T26" s="307"/>
      <c r="U26" s="308"/>
      <c r="V26" s="310"/>
      <c r="W26" s="308"/>
    </row>
    <row r="27" spans="3:23" s="29" customFormat="1" ht="30">
      <c r="C27" s="40">
        <v>7</v>
      </c>
      <c r="D27" s="21" t="s">
        <v>406</v>
      </c>
      <c r="E27" s="22"/>
      <c r="F27" s="341" t="s">
        <v>130</v>
      </c>
      <c r="G27" s="394" t="s">
        <v>129</v>
      </c>
      <c r="H27" s="408" t="s">
        <v>128</v>
      </c>
      <c r="I27" s="408" t="s">
        <v>171</v>
      </c>
      <c r="J27" s="317" t="s">
        <v>32</v>
      </c>
      <c r="K27" s="317" t="s">
        <v>32</v>
      </c>
      <c r="L27" s="317" t="s">
        <v>32</v>
      </c>
      <c r="M27" s="317" t="s">
        <v>32</v>
      </c>
      <c r="N27" s="297" t="s">
        <v>654</v>
      </c>
      <c r="O27" s="260">
        <v>60000</v>
      </c>
      <c r="P27" s="415" t="e">
        <f>S27/O27</f>
        <v>#VALUE!</v>
      </c>
      <c r="Q27" s="418"/>
      <c r="R27" s="419"/>
      <c r="S27" s="312" t="s">
        <v>403</v>
      </c>
      <c r="T27" s="233"/>
      <c r="U27" s="308"/>
      <c r="V27" s="108"/>
      <c r="W27" s="308"/>
    </row>
    <row r="28" spans="3:23" s="29" customFormat="1">
      <c r="C28" s="40"/>
      <c r="D28" s="21" t="s">
        <v>406</v>
      </c>
      <c r="E28" s="22"/>
      <c r="F28" s="424" t="s">
        <v>136</v>
      </c>
      <c r="G28" s="394" t="s">
        <v>137</v>
      </c>
      <c r="H28" s="409">
        <v>200708600</v>
      </c>
      <c r="I28" s="409">
        <v>40061</v>
      </c>
      <c r="J28" s="296" t="s">
        <v>32</v>
      </c>
      <c r="K28" s="296" t="s">
        <v>32</v>
      </c>
      <c r="L28" s="296" t="s">
        <v>32</v>
      </c>
      <c r="M28" s="296" t="s">
        <v>32</v>
      </c>
      <c r="N28" s="296" t="s">
        <v>32</v>
      </c>
      <c r="O28" s="261">
        <v>99991</v>
      </c>
      <c r="P28" s="415">
        <f>S28/O28</f>
        <v>1.5001350121510937E-2</v>
      </c>
      <c r="Q28" s="418"/>
      <c r="R28" s="419"/>
      <c r="S28" s="305">
        <v>1500</v>
      </c>
      <c r="T28" s="233"/>
      <c r="U28" s="308"/>
      <c r="V28" s="108"/>
      <c r="W28" s="246"/>
    </row>
    <row r="29" spans="3:23" s="29" customFormat="1">
      <c r="C29" s="40">
        <v>8</v>
      </c>
      <c r="D29" s="21" t="s">
        <v>406</v>
      </c>
      <c r="E29" s="22"/>
      <c r="F29" s="424" t="s">
        <v>418</v>
      </c>
      <c r="G29" s="394" t="s">
        <v>419</v>
      </c>
      <c r="H29" s="409">
        <v>200714500</v>
      </c>
      <c r="I29" s="409">
        <v>38970</v>
      </c>
      <c r="J29" s="296" t="s">
        <v>32</v>
      </c>
      <c r="K29" s="317" t="s">
        <v>32</v>
      </c>
      <c r="L29" s="317" t="s">
        <v>32</v>
      </c>
      <c r="M29" s="317" t="s">
        <v>32</v>
      </c>
      <c r="N29" s="317" t="s">
        <v>32</v>
      </c>
      <c r="O29" s="312">
        <v>53616</v>
      </c>
      <c r="P29" s="415">
        <f>S29/O29</f>
        <v>0</v>
      </c>
      <c r="Q29" s="418"/>
      <c r="R29" s="312"/>
      <c r="S29" s="420">
        <v>0</v>
      </c>
      <c r="T29" s="307"/>
      <c r="U29" s="308"/>
      <c r="V29" s="418"/>
      <c r="W29" s="246"/>
    </row>
    <row r="30" spans="3:23" s="170" customFormat="1">
      <c r="C30" s="167"/>
      <c r="D30" s="21" t="s">
        <v>406</v>
      </c>
      <c r="E30" s="22"/>
      <c r="F30" s="341" t="s">
        <v>123</v>
      </c>
      <c r="G30" s="391" t="s">
        <v>423</v>
      </c>
      <c r="H30" s="408" t="s">
        <v>422</v>
      </c>
      <c r="I30" s="408" t="s">
        <v>424</v>
      </c>
      <c r="J30" s="515" t="s">
        <v>733</v>
      </c>
      <c r="K30" s="317" t="s">
        <v>32</v>
      </c>
      <c r="L30" s="317" t="s">
        <v>32</v>
      </c>
      <c r="M30" s="412" t="s">
        <v>396</v>
      </c>
      <c r="N30" s="317" t="s">
        <v>32</v>
      </c>
      <c r="O30" s="260">
        <v>10000</v>
      </c>
      <c r="P30" s="415">
        <f>R30/O30</f>
        <v>0</v>
      </c>
      <c r="Q30" s="418"/>
      <c r="R30" s="420">
        <v>0</v>
      </c>
      <c r="S30" s="312"/>
      <c r="T30" s="307"/>
      <c r="U30" s="308"/>
      <c r="V30" s="310"/>
      <c r="W30" s="308"/>
    </row>
    <row r="31" spans="3:23" s="29" customFormat="1" ht="45">
      <c r="C31" s="40"/>
      <c r="D31" s="21" t="s">
        <v>406</v>
      </c>
      <c r="E31" s="22"/>
      <c r="F31" s="424" t="s">
        <v>125</v>
      </c>
      <c r="G31" s="394" t="s">
        <v>127</v>
      </c>
      <c r="H31" s="409">
        <v>200721400</v>
      </c>
      <c r="I31" s="409">
        <v>38435</v>
      </c>
      <c r="J31" s="296" t="s">
        <v>32</v>
      </c>
      <c r="K31" s="317" t="s">
        <v>32</v>
      </c>
      <c r="L31" s="317" t="s">
        <v>32</v>
      </c>
      <c r="M31" s="317" t="s">
        <v>32</v>
      </c>
      <c r="N31" s="412" t="s">
        <v>396</v>
      </c>
      <c r="O31" s="260">
        <v>87652</v>
      </c>
      <c r="P31" s="415">
        <f>S31/O31</f>
        <v>2.2817505590288868E-2</v>
      </c>
      <c r="Q31" s="418"/>
      <c r="R31" s="419"/>
      <c r="S31" s="308">
        <v>2000</v>
      </c>
      <c r="T31" s="307"/>
      <c r="U31" s="308"/>
      <c r="V31" s="310"/>
      <c r="W31" s="308"/>
    </row>
    <row r="32" spans="3:23" s="29" customFormat="1" ht="24">
      <c r="C32" s="40"/>
      <c r="D32" s="21"/>
      <c r="E32" s="22"/>
      <c r="F32" s="341" t="s">
        <v>123</v>
      </c>
      <c r="G32" s="391" t="s">
        <v>708</v>
      </c>
      <c r="H32" s="450" t="s">
        <v>707</v>
      </c>
      <c r="I32" s="450" t="s">
        <v>714</v>
      </c>
      <c r="J32" s="317" t="s">
        <v>32</v>
      </c>
      <c r="K32" s="317" t="s">
        <v>32</v>
      </c>
      <c r="L32" s="317" t="s">
        <v>32</v>
      </c>
      <c r="M32" s="317" t="s">
        <v>32</v>
      </c>
      <c r="N32" s="317"/>
      <c r="O32" s="312">
        <v>941980</v>
      </c>
      <c r="P32" s="415">
        <v>0</v>
      </c>
      <c r="Q32" s="418"/>
      <c r="R32" s="420"/>
      <c r="S32" s="312">
        <v>0</v>
      </c>
      <c r="T32" s="307"/>
      <c r="U32" s="308"/>
      <c r="V32" s="418"/>
      <c r="W32" s="308"/>
    </row>
    <row r="33" spans="3:23" s="29" customFormat="1">
      <c r="C33" s="40"/>
      <c r="D33" s="21"/>
      <c r="E33" s="22"/>
      <c r="F33" s="21"/>
      <c r="G33" s="394" t="s">
        <v>429</v>
      </c>
      <c r="H33" s="408" t="s">
        <v>427</v>
      </c>
      <c r="I33" s="408" t="s">
        <v>428</v>
      </c>
      <c r="J33" s="23"/>
      <c r="K33" s="23"/>
      <c r="L33" s="23"/>
      <c r="M33" s="23"/>
      <c r="N33" s="23"/>
      <c r="O33" s="26">
        <v>83333</v>
      </c>
      <c r="P33" s="28" t="e">
        <f>#REF!/#REF!</f>
        <v>#REF!</v>
      </c>
      <c r="Q33" s="418"/>
      <c r="R33" s="419"/>
      <c r="S33" s="312"/>
      <c r="T33" s="307"/>
      <c r="U33" s="308"/>
      <c r="V33" s="418"/>
      <c r="W33" s="308"/>
    </row>
    <row r="34" spans="3:23" s="29" customFormat="1" ht="45">
      <c r="C34" s="40">
        <v>9</v>
      </c>
      <c r="D34" s="21" t="s">
        <v>406</v>
      </c>
      <c r="E34" s="22"/>
      <c r="F34" s="424" t="s">
        <v>125</v>
      </c>
      <c r="G34" s="394" t="s">
        <v>126</v>
      </c>
      <c r="H34" s="409">
        <v>200723700</v>
      </c>
      <c r="I34" s="409">
        <v>42690</v>
      </c>
      <c r="J34" s="296" t="s">
        <v>32</v>
      </c>
      <c r="K34" s="317" t="s">
        <v>32</v>
      </c>
      <c r="L34" s="317" t="s">
        <v>32</v>
      </c>
      <c r="M34" s="317" t="s">
        <v>32</v>
      </c>
      <c r="N34" s="412" t="s">
        <v>396</v>
      </c>
      <c r="O34" s="260">
        <v>32800</v>
      </c>
      <c r="P34" s="415">
        <f>S34/O34</f>
        <v>5.0823170731707314E-2</v>
      </c>
      <c r="Q34" s="418"/>
      <c r="R34" s="312"/>
      <c r="S34" s="308">
        <v>1667</v>
      </c>
      <c r="T34" s="307"/>
      <c r="U34" s="308"/>
      <c r="V34" s="310"/>
      <c r="W34" s="308"/>
    </row>
    <row r="35" spans="3:23" s="29" customFormat="1" ht="45">
      <c r="C35" s="40">
        <v>10</v>
      </c>
      <c r="D35" s="21" t="s">
        <v>406</v>
      </c>
      <c r="E35" s="22"/>
      <c r="F35" s="424" t="s">
        <v>125</v>
      </c>
      <c r="G35" s="394" t="s">
        <v>172</v>
      </c>
      <c r="H35" s="409">
        <v>200725100</v>
      </c>
      <c r="I35" s="409">
        <v>44205</v>
      </c>
      <c r="J35" s="296" t="s">
        <v>32</v>
      </c>
      <c r="K35" s="317" t="s">
        <v>32</v>
      </c>
      <c r="L35" s="317" t="s">
        <v>32</v>
      </c>
      <c r="M35" s="317" t="s">
        <v>32</v>
      </c>
      <c r="N35" s="317" t="s">
        <v>32</v>
      </c>
      <c r="O35" s="312">
        <v>560514</v>
      </c>
      <c r="P35" s="415">
        <f>S35/O35</f>
        <v>0</v>
      </c>
      <c r="Q35" s="310"/>
      <c r="R35" s="419"/>
      <c r="S35" s="420">
        <v>0</v>
      </c>
      <c r="T35" s="307"/>
      <c r="U35" s="308"/>
      <c r="V35" s="310"/>
      <c r="W35" s="308"/>
    </row>
    <row r="36" spans="3:23" s="29" customFormat="1" ht="30">
      <c r="C36" s="40"/>
      <c r="D36" s="21" t="s">
        <v>406</v>
      </c>
      <c r="E36" s="22"/>
      <c r="F36" s="341" t="s">
        <v>158</v>
      </c>
      <c r="G36" s="394" t="s">
        <v>589</v>
      </c>
      <c r="H36" s="408" t="s">
        <v>587</v>
      </c>
      <c r="I36" s="408" t="s">
        <v>588</v>
      </c>
      <c r="J36" s="317" t="s">
        <v>32</v>
      </c>
      <c r="K36" s="317" t="s">
        <v>32</v>
      </c>
      <c r="L36" s="317" t="s">
        <v>32</v>
      </c>
      <c r="M36" s="317" t="s">
        <v>32</v>
      </c>
      <c r="N36" s="317" t="s">
        <v>32</v>
      </c>
      <c r="O36" s="260">
        <v>375000</v>
      </c>
      <c r="P36" s="415">
        <f>S36/O36</f>
        <v>6.6106666666666666E-3</v>
      </c>
      <c r="Q36" s="308"/>
      <c r="R36" s="419"/>
      <c r="S36" s="417">
        <v>2479</v>
      </c>
      <c r="T36" s="307"/>
      <c r="U36" s="308"/>
      <c r="V36" s="108"/>
      <c r="W36" s="308"/>
    </row>
    <row r="37" spans="3:23" s="29" customFormat="1">
      <c r="C37" s="40"/>
      <c r="D37" s="21" t="s">
        <v>406</v>
      </c>
      <c r="E37" s="22" t="s">
        <v>111</v>
      </c>
      <c r="F37" s="424" t="s">
        <v>136</v>
      </c>
      <c r="G37" s="394" t="s">
        <v>138</v>
      </c>
      <c r="H37" s="409">
        <v>200732500</v>
      </c>
      <c r="I37" s="409">
        <v>36533</v>
      </c>
      <c r="J37" s="296" t="s">
        <v>32</v>
      </c>
      <c r="K37" s="296" t="s">
        <v>32</v>
      </c>
      <c r="L37" s="296" t="s">
        <v>32</v>
      </c>
      <c r="M37" s="296" t="s">
        <v>32</v>
      </c>
      <c r="N37" s="296" t="s">
        <v>32</v>
      </c>
      <c r="O37" s="261">
        <v>1883811</v>
      </c>
      <c r="P37" s="415">
        <f>S37/O37</f>
        <v>9.6824999960187091E-3</v>
      </c>
      <c r="Q37" s="308"/>
      <c r="R37" s="419"/>
      <c r="S37" s="305">
        <v>18240</v>
      </c>
      <c r="T37" s="233"/>
      <c r="U37" s="308"/>
      <c r="V37" s="108"/>
      <c r="W37" s="308"/>
    </row>
    <row r="38" spans="3:23" s="29" customFormat="1">
      <c r="C38" s="40"/>
      <c r="D38" s="21" t="s">
        <v>406</v>
      </c>
      <c r="E38" s="22" t="s">
        <v>111</v>
      </c>
      <c r="F38" s="424" t="s">
        <v>136</v>
      </c>
      <c r="G38" s="394" t="s">
        <v>139</v>
      </c>
      <c r="H38" s="409">
        <v>200740000</v>
      </c>
      <c r="I38" s="409">
        <v>41802</v>
      </c>
      <c r="J38" s="296" t="s">
        <v>32</v>
      </c>
      <c r="K38" s="296" t="s">
        <v>32</v>
      </c>
      <c r="L38" s="296" t="s">
        <v>32</v>
      </c>
      <c r="M38" s="296" t="s">
        <v>32</v>
      </c>
      <c r="N38" s="296" t="s">
        <v>32</v>
      </c>
      <c r="O38" s="261">
        <v>2060958</v>
      </c>
      <c r="P38" s="415">
        <f>S38/O38</f>
        <v>6.3077462034646023E-3</v>
      </c>
      <c r="Q38" s="418"/>
      <c r="R38" s="419"/>
      <c r="S38" s="417">
        <v>13000</v>
      </c>
      <c r="T38" s="233"/>
      <c r="U38" s="308"/>
      <c r="V38" s="108"/>
      <c r="W38" s="246"/>
    </row>
    <row r="39" spans="3:23" s="29" customFormat="1" ht="27" customHeight="1">
      <c r="C39" s="40"/>
      <c r="D39" s="21" t="s">
        <v>406</v>
      </c>
      <c r="E39" s="447" t="s">
        <v>668</v>
      </c>
      <c r="F39" s="341" t="s">
        <v>131</v>
      </c>
      <c r="G39" s="394" t="s">
        <v>436</v>
      </c>
      <c r="H39" s="408" t="s">
        <v>507</v>
      </c>
      <c r="I39" s="408" t="s">
        <v>508</v>
      </c>
      <c r="J39" s="524" t="s">
        <v>732</v>
      </c>
      <c r="K39" s="296" t="s">
        <v>32</v>
      </c>
      <c r="L39" s="297" t="s">
        <v>396</v>
      </c>
      <c r="M39" s="296" t="s">
        <v>32</v>
      </c>
      <c r="N39" s="296" t="s">
        <v>32</v>
      </c>
      <c r="O39" s="312">
        <v>675961</v>
      </c>
      <c r="P39" s="415">
        <f>R39/O39</f>
        <v>0</v>
      </c>
      <c r="Q39" s="418"/>
      <c r="R39" s="420">
        <v>0</v>
      </c>
      <c r="S39" s="312"/>
      <c r="T39" s="307"/>
      <c r="U39" s="308"/>
      <c r="V39" s="418"/>
      <c r="W39" s="246"/>
    </row>
    <row r="40" spans="3:23" s="29" customFormat="1" ht="24.75">
      <c r="C40" s="40"/>
      <c r="D40" s="21" t="s">
        <v>406</v>
      </c>
      <c r="E40" s="22" t="s">
        <v>111</v>
      </c>
      <c r="F40" s="424" t="s">
        <v>131</v>
      </c>
      <c r="G40" s="394" t="s">
        <v>140</v>
      </c>
      <c r="H40" s="409">
        <v>200847100</v>
      </c>
      <c r="I40" s="409">
        <v>41807</v>
      </c>
      <c r="J40" s="296" t="s">
        <v>32</v>
      </c>
      <c r="K40" s="296" t="s">
        <v>32</v>
      </c>
      <c r="L40" s="297" t="s">
        <v>396</v>
      </c>
      <c r="M40" s="296" t="s">
        <v>32</v>
      </c>
      <c r="N40" s="296" t="s">
        <v>32</v>
      </c>
      <c r="O40" s="261">
        <v>203000</v>
      </c>
      <c r="P40" s="415" t="e">
        <f>S40/O40</f>
        <v>#VALUE!</v>
      </c>
      <c r="Q40" s="308"/>
      <c r="R40" s="419"/>
      <c r="S40" s="305" t="s">
        <v>403</v>
      </c>
      <c r="T40" s="307"/>
      <c r="U40" s="308"/>
      <c r="V40" s="418"/>
      <c r="W40" s="246"/>
    </row>
    <row r="41" spans="3:23" s="29" customFormat="1" ht="24">
      <c r="C41" s="40"/>
      <c r="D41" s="21" t="s">
        <v>406</v>
      </c>
      <c r="E41" s="40" t="s">
        <v>110</v>
      </c>
      <c r="F41" s="341" t="s">
        <v>142</v>
      </c>
      <c r="G41" s="391" t="s">
        <v>141</v>
      </c>
      <c r="H41" s="410">
        <v>200850300</v>
      </c>
      <c r="I41" s="410">
        <v>41658</v>
      </c>
      <c r="J41" s="296" t="s">
        <v>32</v>
      </c>
      <c r="K41" s="296" t="s">
        <v>32</v>
      </c>
      <c r="L41" s="296" t="s">
        <v>32</v>
      </c>
      <c r="M41" s="296" t="s">
        <v>32</v>
      </c>
      <c r="N41" s="414" t="s">
        <v>32</v>
      </c>
      <c r="O41" s="260">
        <v>251671</v>
      </c>
      <c r="P41" s="415">
        <v>1</v>
      </c>
      <c r="Q41" s="312">
        <v>251671</v>
      </c>
      <c r="R41" s="312"/>
      <c r="S41" s="312"/>
      <c r="T41" s="307"/>
      <c r="U41" s="308"/>
      <c r="V41" s="310"/>
      <c r="W41" s="308"/>
    </row>
    <row r="42" spans="3:23" s="29" customFormat="1" ht="24">
      <c r="C42" s="40">
        <v>12</v>
      </c>
      <c r="D42" s="21"/>
      <c r="E42" s="22"/>
      <c r="F42" s="341" t="s">
        <v>123</v>
      </c>
      <c r="G42" s="391" t="s">
        <v>709</v>
      </c>
      <c r="H42" s="450" t="s">
        <v>715</v>
      </c>
      <c r="I42" s="450" t="s">
        <v>716</v>
      </c>
      <c r="J42" s="317" t="s">
        <v>32</v>
      </c>
      <c r="K42" s="317" t="s">
        <v>32</v>
      </c>
      <c r="L42" s="317" t="s">
        <v>32</v>
      </c>
      <c r="M42" s="317" t="s">
        <v>32</v>
      </c>
      <c r="N42" s="317" t="s">
        <v>32</v>
      </c>
      <c r="O42" s="312">
        <v>250450</v>
      </c>
      <c r="P42" s="415">
        <v>0</v>
      </c>
      <c r="Q42" s="418"/>
      <c r="R42" s="420"/>
      <c r="S42" s="312">
        <v>0</v>
      </c>
      <c r="T42" s="307"/>
      <c r="U42" s="308"/>
      <c r="V42" s="310"/>
      <c r="W42" s="308"/>
    </row>
    <row r="43" spans="3:23" s="29" customFormat="1" ht="24.75">
      <c r="C43" s="40">
        <v>13</v>
      </c>
      <c r="D43" s="21" t="s">
        <v>406</v>
      </c>
      <c r="E43" s="22" t="s">
        <v>108</v>
      </c>
      <c r="F43" s="424" t="s">
        <v>131</v>
      </c>
      <c r="G43" s="394" t="s">
        <v>653</v>
      </c>
      <c r="H43" s="409">
        <v>200900100</v>
      </c>
      <c r="I43" s="409">
        <v>41799</v>
      </c>
      <c r="J43" s="296" t="s">
        <v>32</v>
      </c>
      <c r="K43" s="296" t="s">
        <v>32</v>
      </c>
      <c r="L43" s="296" t="s">
        <v>32</v>
      </c>
      <c r="M43" s="296" t="s">
        <v>32</v>
      </c>
      <c r="N43" s="296" t="s">
        <v>32</v>
      </c>
      <c r="O43" s="261">
        <v>135889</v>
      </c>
      <c r="P43" s="415">
        <f>R43/O43</f>
        <v>0.18535716651090228</v>
      </c>
      <c r="Q43" s="418"/>
      <c r="R43" s="305">
        <v>25188</v>
      </c>
      <c r="S43" s="312"/>
      <c r="T43" s="307"/>
      <c r="U43" s="308"/>
      <c r="V43" s="310"/>
      <c r="W43" s="308"/>
    </row>
    <row r="44" spans="3:23" s="29" customFormat="1" ht="33.75">
      <c r="C44" s="40">
        <v>14</v>
      </c>
      <c r="D44" s="21" t="s">
        <v>406</v>
      </c>
      <c r="E44" s="21" t="s">
        <v>661</v>
      </c>
      <c r="F44" s="424" t="s">
        <v>131</v>
      </c>
      <c r="G44" s="394" t="s">
        <v>143</v>
      </c>
      <c r="H44" s="409">
        <v>200900200</v>
      </c>
      <c r="I44" s="409">
        <v>42224</v>
      </c>
      <c r="J44" s="297">
        <v>50.4</v>
      </c>
      <c r="K44" s="297" t="s">
        <v>396</v>
      </c>
      <c r="L44" s="297" t="s">
        <v>396</v>
      </c>
      <c r="M44" s="296" t="s">
        <v>32</v>
      </c>
      <c r="N44" s="296" t="s">
        <v>32</v>
      </c>
      <c r="O44" s="261">
        <v>97080</v>
      </c>
      <c r="P44" s="415">
        <f>Q44/O44</f>
        <v>1</v>
      </c>
      <c r="Q44" s="417">
        <v>97080</v>
      </c>
      <c r="R44" s="419"/>
      <c r="S44" s="312"/>
      <c r="T44" s="307"/>
      <c r="U44" s="308"/>
      <c r="V44" s="310"/>
      <c r="W44" s="308"/>
    </row>
    <row r="45" spans="3:23" s="29" customFormat="1" ht="30">
      <c r="C45" s="40"/>
      <c r="D45" s="21" t="s">
        <v>406</v>
      </c>
      <c r="E45" s="22" t="s">
        <v>111</v>
      </c>
      <c r="F45" s="424" t="s">
        <v>145</v>
      </c>
      <c r="G45" s="394" t="s">
        <v>144</v>
      </c>
      <c r="H45" s="409">
        <v>200900300</v>
      </c>
      <c r="I45" s="409">
        <v>42460</v>
      </c>
      <c r="J45" s="296" t="s">
        <v>32</v>
      </c>
      <c r="K45" s="296" t="s">
        <v>32</v>
      </c>
      <c r="L45" s="296" t="s">
        <v>32</v>
      </c>
      <c r="M45" s="296" t="s">
        <v>32</v>
      </c>
      <c r="N45" s="296" t="s">
        <v>32</v>
      </c>
      <c r="O45" s="261">
        <v>123611</v>
      </c>
      <c r="P45" s="415">
        <f>S45/O45</f>
        <v>0</v>
      </c>
      <c r="Q45" s="418"/>
      <c r="R45" s="312"/>
      <c r="S45" s="420">
        <v>0</v>
      </c>
      <c r="T45" s="307"/>
      <c r="U45" s="308"/>
      <c r="V45" s="310"/>
      <c r="W45" s="308"/>
    </row>
    <row r="46" spans="3:23" s="29" customFormat="1" ht="30">
      <c r="C46" s="40"/>
      <c r="D46" s="21" t="s">
        <v>406</v>
      </c>
      <c r="E46" s="22" t="s">
        <v>111</v>
      </c>
      <c r="F46" s="424" t="s">
        <v>146</v>
      </c>
      <c r="G46" s="394" t="s">
        <v>144</v>
      </c>
      <c r="H46" s="409">
        <v>200900300</v>
      </c>
      <c r="I46" s="409">
        <v>43451</v>
      </c>
      <c r="J46" s="296" t="s">
        <v>32</v>
      </c>
      <c r="K46" s="317" t="s">
        <v>32</v>
      </c>
      <c r="L46" s="317" t="s">
        <v>32</v>
      </c>
      <c r="M46" s="317" t="s">
        <v>32</v>
      </c>
      <c r="N46" s="317" t="s">
        <v>32</v>
      </c>
      <c r="O46" s="261">
        <v>25000</v>
      </c>
      <c r="P46" s="415">
        <f>S46/O46</f>
        <v>0</v>
      </c>
      <c r="Q46" s="418"/>
      <c r="R46" s="419"/>
      <c r="S46" s="420">
        <v>0</v>
      </c>
      <c r="T46" s="307"/>
      <c r="U46" s="308"/>
      <c r="V46" s="310"/>
      <c r="W46" s="308"/>
    </row>
    <row r="47" spans="3:23" s="29" customFormat="1" ht="45">
      <c r="C47" s="40"/>
      <c r="D47" s="21" t="s">
        <v>406</v>
      </c>
      <c r="E47" s="21" t="s">
        <v>662</v>
      </c>
      <c r="F47" s="424" t="s">
        <v>131</v>
      </c>
      <c r="G47" s="394" t="s">
        <v>144</v>
      </c>
      <c r="H47" s="409">
        <v>200900300</v>
      </c>
      <c r="I47" s="409">
        <v>41866</v>
      </c>
      <c r="J47" s="297">
        <v>56.1</v>
      </c>
      <c r="K47" s="296" t="s">
        <v>32</v>
      </c>
      <c r="L47" s="296" t="s">
        <v>32</v>
      </c>
      <c r="M47" s="296" t="s">
        <v>32</v>
      </c>
      <c r="N47" s="297" t="s">
        <v>396</v>
      </c>
      <c r="O47" s="261">
        <v>3395716</v>
      </c>
      <c r="P47" s="415">
        <f>S47/O47</f>
        <v>3.2393757310682045E-2</v>
      </c>
      <c r="Q47" s="418"/>
      <c r="R47" s="419"/>
      <c r="S47" s="305">
        <v>110000</v>
      </c>
      <c r="T47" s="307"/>
      <c r="U47" s="308"/>
      <c r="V47" s="310"/>
      <c r="W47" s="308"/>
    </row>
    <row r="48" spans="3:23" s="29" customFormat="1" ht="30">
      <c r="C48" s="40">
        <v>16</v>
      </c>
      <c r="D48" s="21"/>
      <c r="E48" s="22"/>
      <c r="F48" s="341" t="s">
        <v>123</v>
      </c>
      <c r="G48" s="508" t="s">
        <v>704</v>
      </c>
      <c r="H48" s="450" t="s">
        <v>705</v>
      </c>
      <c r="I48" s="408"/>
      <c r="J48" s="317"/>
      <c r="K48" s="317"/>
      <c r="L48" s="516" t="s">
        <v>706</v>
      </c>
      <c r="M48" s="317"/>
      <c r="N48" s="414"/>
      <c r="O48" s="312"/>
      <c r="P48" s="415"/>
      <c r="Q48" s="418"/>
      <c r="R48" s="420"/>
      <c r="S48" s="312"/>
      <c r="T48" s="307"/>
      <c r="U48" s="308"/>
      <c r="V48" s="310"/>
      <c r="W48" s="308"/>
    </row>
    <row r="49" spans="3:23" s="29" customFormat="1" ht="36.75">
      <c r="C49" s="40"/>
      <c r="D49" s="21"/>
      <c r="E49" s="21"/>
      <c r="F49" s="424" t="s">
        <v>25</v>
      </c>
      <c r="G49" s="447" t="s">
        <v>678</v>
      </c>
      <c r="H49" s="517" t="s">
        <v>705</v>
      </c>
      <c r="I49" s="409"/>
      <c r="J49" s="297">
        <v>50.4</v>
      </c>
      <c r="K49" s="296" t="s">
        <v>32</v>
      </c>
      <c r="L49" s="296" t="s">
        <v>32</v>
      </c>
      <c r="M49" s="297" t="s">
        <v>396</v>
      </c>
      <c r="N49" s="296" t="s">
        <v>32</v>
      </c>
      <c r="O49" s="261"/>
      <c r="P49" s="415"/>
      <c r="Q49" s="305"/>
      <c r="R49" s="422"/>
      <c r="S49" s="312"/>
      <c r="T49" s="307"/>
      <c r="U49" s="308">
        <v>500000</v>
      </c>
      <c r="V49" s="310"/>
      <c r="W49" s="308"/>
    </row>
    <row r="50" spans="3:23" s="29" customFormat="1" ht="56.25">
      <c r="C50" s="40"/>
      <c r="D50" s="21" t="s">
        <v>406</v>
      </c>
      <c r="E50" s="21" t="s">
        <v>666</v>
      </c>
      <c r="F50" s="341" t="s">
        <v>42</v>
      </c>
      <c r="G50" s="394" t="s">
        <v>118</v>
      </c>
      <c r="H50" s="408" t="s">
        <v>117</v>
      </c>
      <c r="I50" s="408"/>
      <c r="J50" s="443" t="s">
        <v>666</v>
      </c>
      <c r="K50" s="297" t="s">
        <v>396</v>
      </c>
      <c r="L50" s="296" t="s">
        <v>32</v>
      </c>
      <c r="M50" s="296" t="s">
        <v>32</v>
      </c>
      <c r="N50" s="297" t="s">
        <v>396</v>
      </c>
      <c r="O50" s="260" t="s">
        <v>36</v>
      </c>
      <c r="P50" s="415">
        <v>1</v>
      </c>
      <c r="Q50" s="418"/>
      <c r="R50" s="419"/>
      <c r="S50" s="312"/>
      <c r="T50" s="307"/>
      <c r="U50" s="308"/>
      <c r="V50" s="310"/>
      <c r="W50" s="308"/>
    </row>
    <row r="51" spans="3:23" s="29" customFormat="1" ht="45">
      <c r="C51" s="40"/>
      <c r="D51" s="21" t="s">
        <v>406</v>
      </c>
      <c r="E51" s="21" t="s">
        <v>666</v>
      </c>
      <c r="F51" s="341" t="s">
        <v>115</v>
      </c>
      <c r="G51" s="394" t="s">
        <v>122</v>
      </c>
      <c r="H51" s="408" t="s">
        <v>114</v>
      </c>
      <c r="I51" s="408"/>
      <c r="J51" s="297">
        <v>57.5</v>
      </c>
      <c r="K51" s="296" t="s">
        <v>32</v>
      </c>
      <c r="L51" s="296" t="s">
        <v>32</v>
      </c>
      <c r="M51" s="296" t="s">
        <v>32</v>
      </c>
      <c r="N51" s="297" t="s">
        <v>410</v>
      </c>
      <c r="O51" s="260">
        <v>40000</v>
      </c>
      <c r="P51" s="415">
        <v>1</v>
      </c>
      <c r="Q51" s="246"/>
      <c r="R51" s="419"/>
      <c r="S51" s="312"/>
      <c r="T51" s="307"/>
      <c r="U51" s="308"/>
      <c r="V51" s="310"/>
      <c r="W51" s="308"/>
    </row>
    <row r="52" spans="3:23" s="29" customFormat="1" ht="45">
      <c r="C52" s="40"/>
      <c r="D52" s="21" t="s">
        <v>406</v>
      </c>
      <c r="E52" s="21" t="s">
        <v>666</v>
      </c>
      <c r="F52" s="341" t="s">
        <v>115</v>
      </c>
      <c r="G52" s="394" t="s">
        <v>116</v>
      </c>
      <c r="H52" s="408" t="s">
        <v>114</v>
      </c>
      <c r="I52" s="408"/>
      <c r="J52" s="297">
        <v>57.5</v>
      </c>
      <c r="K52" s="296" t="s">
        <v>32</v>
      </c>
      <c r="L52" s="296" t="s">
        <v>32</v>
      </c>
      <c r="M52" s="296" t="s">
        <v>32</v>
      </c>
      <c r="N52" s="297" t="s">
        <v>396</v>
      </c>
      <c r="O52" s="312">
        <v>40000</v>
      </c>
      <c r="P52" s="415">
        <v>1</v>
      </c>
      <c r="Q52" s="308"/>
      <c r="R52" s="419"/>
      <c r="S52" s="421"/>
      <c r="T52" s="307"/>
      <c r="U52" s="308"/>
      <c r="V52" s="310"/>
      <c r="W52" s="308"/>
    </row>
    <row r="53" spans="3:23" s="29" customFormat="1" ht="45">
      <c r="C53" s="40">
        <v>17</v>
      </c>
      <c r="D53" s="21" t="s">
        <v>406</v>
      </c>
      <c r="E53" s="21" t="s">
        <v>666</v>
      </c>
      <c r="F53" s="341" t="s">
        <v>115</v>
      </c>
      <c r="G53" s="394" t="s">
        <v>124</v>
      </c>
      <c r="H53" s="408" t="s">
        <v>114</v>
      </c>
      <c r="I53" s="408"/>
      <c r="J53" s="297">
        <v>57.5</v>
      </c>
      <c r="K53" s="296" t="s">
        <v>32</v>
      </c>
      <c r="L53" s="296" t="s">
        <v>32</v>
      </c>
      <c r="M53" s="296" t="s">
        <v>32</v>
      </c>
      <c r="N53" s="297" t="s">
        <v>396</v>
      </c>
      <c r="O53" s="261">
        <v>40000</v>
      </c>
      <c r="P53" s="415">
        <v>1</v>
      </c>
      <c r="Q53" s="418"/>
      <c r="R53" s="419"/>
      <c r="S53" s="312"/>
      <c r="T53" s="376"/>
      <c r="U53" s="308"/>
      <c r="V53" s="310"/>
      <c r="W53" s="308"/>
    </row>
    <row r="54" spans="3:23" s="29" customFormat="1" ht="24">
      <c r="C54" s="40"/>
      <c r="D54" s="21" t="s">
        <v>406</v>
      </c>
      <c r="E54" s="22" t="s">
        <v>108</v>
      </c>
      <c r="F54" s="341" t="s">
        <v>120</v>
      </c>
      <c r="G54" s="394" t="s">
        <v>121</v>
      </c>
      <c r="H54" s="408"/>
      <c r="I54" s="408"/>
      <c r="J54" s="296" t="s">
        <v>32</v>
      </c>
      <c r="K54" s="317" t="s">
        <v>32</v>
      </c>
      <c r="L54" s="317" t="s">
        <v>32</v>
      </c>
      <c r="M54" s="412" t="s">
        <v>396</v>
      </c>
      <c r="N54" s="317" t="s">
        <v>32</v>
      </c>
      <c r="O54" s="420" t="s">
        <v>651</v>
      </c>
      <c r="P54" s="415" t="e">
        <f>#REF!/#REF!</f>
        <v>#REF!</v>
      </c>
      <c r="Q54" s="418"/>
      <c r="R54" s="312"/>
      <c r="S54" s="421"/>
      <c r="T54" s="376"/>
      <c r="U54" s="308"/>
      <c r="V54" s="310"/>
      <c r="W54" s="308"/>
    </row>
    <row r="55" spans="3:23" s="29" customFormat="1" ht="33.75">
      <c r="C55" s="40">
        <v>23</v>
      </c>
      <c r="D55" s="21"/>
      <c r="E55" s="104" t="s">
        <v>663</v>
      </c>
      <c r="F55" s="341"/>
      <c r="G55" s="394"/>
      <c r="H55" s="408"/>
      <c r="I55" s="408"/>
      <c r="J55" s="296"/>
      <c r="K55" s="317"/>
      <c r="L55" s="317"/>
      <c r="M55" s="412"/>
      <c r="N55" s="317"/>
      <c r="O55" s="420"/>
      <c r="P55" s="415"/>
      <c r="Q55" s="310"/>
      <c r="R55" s="312"/>
      <c r="S55" s="421"/>
      <c r="T55" s="307"/>
      <c r="U55" s="308"/>
      <c r="V55" s="310"/>
      <c r="W55" s="308"/>
    </row>
    <row r="56" spans="3:23" s="29" customFormat="1" ht="33.75">
      <c r="C56" s="40"/>
      <c r="D56" s="21"/>
      <c r="E56" s="24" t="s">
        <v>664</v>
      </c>
      <c r="F56" s="21"/>
      <c r="G56" s="104"/>
      <c r="H56" s="408"/>
      <c r="I56" s="408"/>
      <c r="J56" s="23"/>
      <c r="K56" s="23"/>
      <c r="L56" s="23"/>
      <c r="M56" s="23"/>
      <c r="N56" s="23"/>
      <c r="O56" s="27"/>
      <c r="P56" s="28"/>
      <c r="Q56" s="310"/>
      <c r="R56" s="419"/>
      <c r="S56" s="421"/>
      <c r="T56" s="307"/>
      <c r="U56" s="308"/>
      <c r="V56" s="310"/>
      <c r="W56" s="308"/>
    </row>
    <row r="57" spans="3:23" s="29" customFormat="1" ht="72">
      <c r="C57" s="40"/>
      <c r="D57" s="21"/>
      <c r="E57" s="445" t="s">
        <v>673</v>
      </c>
      <c r="F57" s="21"/>
      <c r="G57" s="21"/>
      <c r="H57" s="408"/>
      <c r="I57" s="408"/>
      <c r="J57" s="23"/>
      <c r="K57" s="23"/>
      <c r="L57" s="23"/>
      <c r="M57" s="23"/>
      <c r="N57" s="23"/>
      <c r="O57" s="27"/>
      <c r="P57" s="28"/>
      <c r="Q57" s="310"/>
      <c r="R57" s="311"/>
      <c r="S57" s="357"/>
      <c r="T57" s="307"/>
      <c r="U57" s="308"/>
      <c r="V57" s="310"/>
      <c r="W57" s="308"/>
    </row>
    <row r="58" spans="3:23" s="29" customFormat="1" ht="24">
      <c r="C58" s="40"/>
      <c r="D58" s="21"/>
      <c r="E58" s="447" t="s">
        <v>674</v>
      </c>
      <c r="F58" s="21"/>
      <c r="G58" s="21"/>
      <c r="H58" s="408"/>
      <c r="I58" s="408"/>
      <c r="J58" s="23"/>
      <c r="K58" s="23"/>
      <c r="L58" s="23"/>
      <c r="M58" s="23"/>
      <c r="N58" s="23"/>
      <c r="O58" s="27"/>
      <c r="P58" s="28"/>
      <c r="Q58" s="310"/>
      <c r="R58" s="311"/>
      <c r="S58" s="357"/>
      <c r="T58" s="307"/>
      <c r="U58" s="308"/>
      <c r="V58" s="310"/>
      <c r="W58" s="308"/>
    </row>
    <row r="59" spans="3:23" s="29" customFormat="1" ht="36">
      <c r="C59" s="40"/>
      <c r="D59" s="21"/>
      <c r="E59" s="442" t="s">
        <v>675</v>
      </c>
      <c r="F59" s="21"/>
      <c r="G59" s="21"/>
      <c r="H59" s="408"/>
      <c r="I59" s="408"/>
      <c r="J59" s="23"/>
      <c r="K59" s="23"/>
      <c r="L59" s="23"/>
      <c r="M59" s="23"/>
      <c r="N59" s="23"/>
      <c r="O59" s="27"/>
      <c r="P59" s="28"/>
      <c r="Q59" s="310"/>
      <c r="R59" s="311"/>
      <c r="S59" s="357"/>
      <c r="T59" s="307"/>
      <c r="U59" s="308"/>
      <c r="V59" s="310"/>
      <c r="W59" s="308"/>
    </row>
    <row r="60" spans="3:23" s="29" customFormat="1" ht="48">
      <c r="C60" s="40"/>
      <c r="D60" s="21"/>
      <c r="E60" s="444" t="s">
        <v>663</v>
      </c>
      <c r="F60" s="21"/>
      <c r="G60" s="395" t="s">
        <v>679</v>
      </c>
      <c r="H60" s="408"/>
      <c r="I60" s="408"/>
      <c r="J60" s="23"/>
      <c r="K60" s="23"/>
      <c r="L60" s="23"/>
      <c r="M60" s="23"/>
      <c r="N60" s="23"/>
      <c r="O60" s="27"/>
      <c r="P60" s="28"/>
      <c r="Q60" s="310"/>
      <c r="R60" s="311"/>
      <c r="S60" s="357"/>
      <c r="T60" s="307"/>
      <c r="U60" s="308"/>
      <c r="V60" s="310"/>
      <c r="W60" s="308">
        <v>200000</v>
      </c>
    </row>
    <row r="61" spans="3:23" s="29" customFormat="1" ht="12">
      <c r="C61" s="40">
        <v>24</v>
      </c>
      <c r="D61" s="171"/>
      <c r="E61" s="161"/>
      <c r="F61" s="89"/>
      <c r="G61" s="89" t="s">
        <v>483</v>
      </c>
      <c r="H61" s="169"/>
      <c r="I61" s="169"/>
      <c r="J61" s="169"/>
      <c r="K61" s="169"/>
      <c r="L61" s="169"/>
      <c r="M61" s="169" t="s">
        <v>657</v>
      </c>
      <c r="N61" s="169"/>
      <c r="O61" s="187">
        <f>SUM(O5:O60)</f>
        <v>20038462</v>
      </c>
      <c r="P61" s="183" t="s">
        <v>36</v>
      </c>
      <c r="Q61" s="187">
        <f t="shared" ref="Q61:W61" si="0">SUM(Q5:Q60)</f>
        <v>3167589</v>
      </c>
      <c r="R61" s="187">
        <f t="shared" si="0"/>
        <v>25188</v>
      </c>
      <c r="S61" s="187">
        <f t="shared" si="0"/>
        <v>912968</v>
      </c>
      <c r="T61" s="187">
        <f t="shared" si="0"/>
        <v>0</v>
      </c>
      <c r="U61" s="187">
        <f t="shared" si="0"/>
        <v>975000</v>
      </c>
      <c r="V61" s="187">
        <f t="shared" si="0"/>
        <v>0</v>
      </c>
      <c r="W61" s="187">
        <f t="shared" si="0"/>
        <v>200000</v>
      </c>
    </row>
    <row r="62" spans="3:23" s="29" customFormat="1">
      <c r="C62" s="40">
        <v>25</v>
      </c>
      <c r="D62" s="21"/>
      <c r="E62" s="22"/>
      <c r="F62" s="24"/>
      <c r="G62" s="24"/>
      <c r="H62" s="31"/>
      <c r="I62" s="31"/>
      <c r="J62" s="31"/>
      <c r="K62" s="31"/>
      <c r="L62" s="31"/>
      <c r="M62" s="31"/>
      <c r="N62" s="31"/>
      <c r="O62" s="34"/>
      <c r="P62" s="28"/>
      <c r="Q62" s="310"/>
      <c r="R62" s="311"/>
      <c r="S62" s="312"/>
      <c r="T62" s="307"/>
      <c r="U62" s="308"/>
      <c r="V62" s="310"/>
      <c r="W62" s="308"/>
    </row>
    <row r="63" spans="3:23" s="29" customFormat="1">
      <c r="C63" s="40">
        <v>26</v>
      </c>
      <c r="D63" s="168"/>
      <c r="E63" s="161"/>
      <c r="F63" s="190"/>
      <c r="G63" s="191" t="s">
        <v>484</v>
      </c>
      <c r="H63" s="169"/>
      <c r="I63" s="189"/>
      <c r="J63" s="189"/>
      <c r="K63" s="189"/>
      <c r="L63" s="189"/>
      <c r="M63" s="189"/>
      <c r="N63" s="189"/>
      <c r="O63" s="185"/>
      <c r="P63" s="183" t="s">
        <v>36</v>
      </c>
      <c r="Q63" s="310"/>
      <c r="R63" s="311"/>
      <c r="S63" s="312"/>
      <c r="T63" s="307"/>
      <c r="U63" s="308"/>
      <c r="V63" s="310"/>
      <c r="W63" s="308"/>
    </row>
    <row r="64" spans="3:23" s="29" customFormat="1">
      <c r="C64" s="40">
        <v>27</v>
      </c>
      <c r="D64" s="30"/>
      <c r="E64" s="22"/>
      <c r="F64" s="49"/>
      <c r="G64" s="36"/>
      <c r="H64" s="31"/>
      <c r="I64" s="88"/>
      <c r="J64" s="88"/>
      <c r="K64" s="88"/>
      <c r="L64" s="88"/>
      <c r="M64" s="88"/>
      <c r="N64" s="88"/>
      <c r="O64" s="87"/>
      <c r="P64" s="28"/>
      <c r="Q64" s="308"/>
      <c r="R64" s="311"/>
      <c r="S64" s="312"/>
      <c r="T64" s="307"/>
      <c r="U64" s="308"/>
      <c r="V64" s="310"/>
      <c r="W64" s="308"/>
    </row>
    <row r="65" spans="3:23" s="29" customFormat="1">
      <c r="C65" s="40">
        <v>28</v>
      </c>
      <c r="D65" s="21"/>
      <c r="E65" s="22"/>
      <c r="F65" s="21"/>
      <c r="G65" s="89" t="s">
        <v>485</v>
      </c>
      <c r="H65" s="23"/>
      <c r="I65" s="23"/>
      <c r="J65" s="23"/>
      <c r="K65" s="23"/>
      <c r="L65" s="23"/>
      <c r="M65" s="23"/>
      <c r="N65" s="23"/>
      <c r="O65" s="184"/>
      <c r="P65" s="91"/>
      <c r="Q65" s="308"/>
      <c r="R65" s="311"/>
      <c r="S65" s="312"/>
      <c r="T65" s="307"/>
      <c r="U65" s="308"/>
      <c r="V65" s="310"/>
      <c r="W65" s="308"/>
    </row>
    <row r="66" spans="3:23" s="29" customFormat="1">
      <c r="C66" s="40"/>
      <c r="D66" s="30"/>
      <c r="E66" s="37"/>
      <c r="F66" s="30"/>
      <c r="G66" s="24"/>
      <c r="H66" s="35"/>
      <c r="I66" s="35"/>
      <c r="J66" s="35"/>
      <c r="K66" s="35"/>
      <c r="L66" s="35"/>
      <c r="M66" s="35"/>
      <c r="N66" s="35"/>
      <c r="O66" s="87"/>
      <c r="P66" s="28"/>
      <c r="Q66" s="373"/>
      <c r="R66" s="311"/>
      <c r="S66" s="312"/>
      <c r="T66" s="307"/>
      <c r="U66" s="308"/>
      <c r="V66" s="310"/>
      <c r="W66" s="308"/>
    </row>
    <row r="67" spans="3:23" s="29" customFormat="1">
      <c r="C67" s="40"/>
      <c r="D67" s="30"/>
      <c r="E67" s="37"/>
      <c r="F67" s="30"/>
      <c r="G67" s="89"/>
      <c r="H67" s="35"/>
      <c r="I67" s="35"/>
      <c r="J67" s="35"/>
      <c r="K67" s="35"/>
      <c r="L67" s="35"/>
      <c r="M67" s="35"/>
      <c r="N67" s="35"/>
      <c r="O67" s="92"/>
      <c r="P67" s="28"/>
      <c r="Q67" s="310"/>
      <c r="R67" s="311"/>
      <c r="S67" s="362"/>
      <c r="T67" s="358"/>
      <c r="U67" s="308"/>
      <c r="V67" s="310"/>
      <c r="W67" s="308"/>
    </row>
    <row r="68" spans="3:23" s="29" customFormat="1">
      <c r="C68" s="40">
        <v>29</v>
      </c>
      <c r="D68" s="30"/>
      <c r="E68" s="37"/>
      <c r="F68" s="30"/>
      <c r="G68" s="36"/>
      <c r="H68" s="35"/>
      <c r="I68" s="35"/>
      <c r="J68" s="35"/>
      <c r="K68" s="35"/>
      <c r="L68" s="35"/>
      <c r="M68" s="35"/>
      <c r="N68" s="35"/>
      <c r="O68" s="185"/>
      <c r="P68" s="28"/>
      <c r="Q68" s="308"/>
      <c r="R68" s="311"/>
      <c r="S68" s="362"/>
      <c r="T68" s="307"/>
      <c r="U68" s="308"/>
      <c r="V68" s="310"/>
      <c r="W68" s="308"/>
    </row>
    <row r="69" spans="3:23" s="29" customFormat="1">
      <c r="C69" s="40">
        <v>30</v>
      </c>
      <c r="D69" s="30"/>
      <c r="E69" s="37"/>
      <c r="F69" s="24"/>
      <c r="G69" s="89"/>
      <c r="H69" s="31"/>
      <c r="I69" s="31"/>
      <c r="J69" s="31"/>
      <c r="K69" s="31"/>
      <c r="L69" s="31"/>
      <c r="M69" s="31"/>
      <c r="N69" s="31"/>
      <c r="O69" s="184"/>
      <c r="P69" s="28"/>
      <c r="Q69" s="308"/>
      <c r="R69" s="311"/>
      <c r="S69" s="362"/>
      <c r="T69" s="307"/>
      <c r="U69" s="308"/>
      <c r="V69" s="310"/>
      <c r="W69" s="308"/>
    </row>
    <row r="70" spans="3:23" s="29" customFormat="1">
      <c r="C70" s="40">
        <v>31</v>
      </c>
      <c r="D70" s="30"/>
      <c r="E70" s="37"/>
      <c r="F70" s="24"/>
      <c r="G70" s="24"/>
      <c r="H70" s="31"/>
      <c r="I70" s="31"/>
      <c r="J70" s="31"/>
      <c r="K70" s="31"/>
      <c r="L70" s="31"/>
      <c r="M70" s="31"/>
      <c r="N70" s="31"/>
      <c r="O70" s="184"/>
      <c r="P70" s="28"/>
      <c r="Q70" s="310"/>
      <c r="R70" s="311"/>
      <c r="S70" s="302"/>
      <c r="T70" s="358"/>
      <c r="U70" s="308"/>
      <c r="V70" s="310"/>
      <c r="W70" s="308"/>
    </row>
    <row r="71" spans="3:23" s="29" customFormat="1">
      <c r="C71" s="40">
        <v>32</v>
      </c>
      <c r="D71" s="30"/>
      <c r="E71" s="37"/>
      <c r="F71" s="24"/>
      <c r="G71" s="89"/>
      <c r="H71" s="31"/>
      <c r="I71" s="31"/>
      <c r="J71" s="31"/>
      <c r="K71" s="31"/>
      <c r="L71" s="31"/>
      <c r="M71" s="31"/>
      <c r="N71" s="31"/>
      <c r="O71" s="186"/>
      <c r="P71" s="28"/>
      <c r="Q71" s="308"/>
      <c r="R71" s="306"/>
      <c r="S71" s="312"/>
      <c r="T71" s="307"/>
      <c r="U71" s="308"/>
      <c r="V71" s="310"/>
      <c r="W71" s="308"/>
    </row>
    <row r="72" spans="3:23" s="29" customFormat="1">
      <c r="C72" s="40">
        <v>33</v>
      </c>
      <c r="D72" s="30"/>
      <c r="E72" s="37"/>
      <c r="F72" s="24"/>
      <c r="G72" s="24"/>
      <c r="H72" s="31"/>
      <c r="I72" s="31"/>
      <c r="J72" s="31"/>
      <c r="K72" s="31"/>
      <c r="L72" s="31"/>
      <c r="M72" s="31"/>
      <c r="N72" s="31"/>
      <c r="O72" s="26"/>
      <c r="P72" s="28"/>
      <c r="Q72" s="308"/>
      <c r="R72" s="306"/>
      <c r="S72" s="312"/>
      <c r="T72" s="307"/>
      <c r="U72" s="308"/>
      <c r="V72" s="310"/>
      <c r="W72" s="308"/>
    </row>
    <row r="73" spans="3:23" s="29" customFormat="1">
      <c r="C73" s="40">
        <v>34</v>
      </c>
      <c r="D73" s="30"/>
      <c r="E73" s="37"/>
      <c r="F73" s="21"/>
      <c r="G73" s="89"/>
      <c r="H73" s="33"/>
      <c r="I73" s="33"/>
      <c r="J73" s="33"/>
      <c r="K73" s="33"/>
      <c r="L73" s="33"/>
      <c r="M73" s="33"/>
      <c r="N73" s="33"/>
      <c r="O73" s="90"/>
      <c r="P73" s="91"/>
      <c r="Q73" s="308"/>
      <c r="R73" s="375"/>
      <c r="S73" s="312"/>
      <c r="T73" s="307"/>
      <c r="U73" s="308"/>
      <c r="V73" s="310"/>
      <c r="W73" s="308"/>
    </row>
    <row r="74" spans="3:23" s="29" customFormat="1" ht="15.75" thickBot="1">
      <c r="C74" s="40">
        <v>35</v>
      </c>
      <c r="D74" s="30"/>
      <c r="E74" s="37"/>
      <c r="F74" s="21"/>
      <c r="G74" s="21"/>
      <c r="H74" s="33"/>
      <c r="I74" s="33"/>
      <c r="J74" s="33"/>
      <c r="K74" s="33"/>
      <c r="L74" s="33"/>
      <c r="M74" s="33"/>
      <c r="N74" s="33"/>
      <c r="O74" s="26"/>
      <c r="P74" s="28"/>
      <c r="Q74" s="366"/>
      <c r="R74" s="380"/>
      <c r="S74" s="404"/>
      <c r="T74" s="405"/>
      <c r="U74" s="366"/>
      <c r="V74" s="345"/>
      <c r="W74" s="366"/>
    </row>
    <row r="75" spans="3:23" s="29" customFormat="1">
      <c r="C75" s="40">
        <v>36</v>
      </c>
      <c r="D75" s="30"/>
      <c r="E75" s="37"/>
      <c r="F75" s="21"/>
      <c r="G75" s="21"/>
      <c r="H75" s="23"/>
      <c r="I75" s="23"/>
      <c r="J75" s="23"/>
      <c r="K75" s="23"/>
      <c r="L75" s="23"/>
      <c r="M75" s="23"/>
      <c r="N75" s="23"/>
      <c r="O75" s="26"/>
      <c r="P75" s="28"/>
      <c r="Q75" s="343"/>
      <c r="R75" s="357"/>
      <c r="S75" s="357"/>
      <c r="T75" s="402"/>
      <c r="U75" s="363"/>
      <c r="V75" s="343"/>
      <c r="W75" s="363"/>
    </row>
    <row r="76" spans="3:23" s="29" customFormat="1">
      <c r="C76" s="40">
        <v>37</v>
      </c>
      <c r="D76" s="30"/>
      <c r="E76" s="37"/>
      <c r="F76" s="21"/>
      <c r="G76" s="21"/>
      <c r="H76" s="23"/>
      <c r="I76" s="23"/>
      <c r="J76" s="23"/>
      <c r="K76" s="23"/>
      <c r="L76" s="23"/>
      <c r="M76" s="23"/>
      <c r="N76" s="23"/>
      <c r="O76" s="26"/>
      <c r="P76" s="28"/>
      <c r="Q76" s="308"/>
      <c r="R76" s="311"/>
      <c r="S76" s="312"/>
      <c r="T76" s="307"/>
      <c r="U76" s="308"/>
      <c r="V76" s="310"/>
      <c r="W76" s="308"/>
    </row>
    <row r="77" spans="3:23" s="29" customFormat="1">
      <c r="C77" s="40">
        <v>38</v>
      </c>
      <c r="D77" s="30"/>
      <c r="E77" s="37"/>
      <c r="F77" s="21"/>
      <c r="G77" s="24"/>
      <c r="H77" s="122"/>
      <c r="I77" s="23"/>
      <c r="J77" s="23"/>
      <c r="K77" s="23"/>
      <c r="L77" s="23"/>
      <c r="M77" s="23"/>
      <c r="N77" s="23"/>
      <c r="O77" s="26"/>
      <c r="P77" s="28"/>
      <c r="Q77" s="310"/>
      <c r="R77" s="312"/>
      <c r="S77" s="312"/>
      <c r="T77" s="307"/>
      <c r="U77" s="308"/>
      <c r="V77" s="310"/>
      <c r="W77" s="308"/>
    </row>
    <row r="78" spans="3:23" s="29" customFormat="1">
      <c r="C78" s="40"/>
      <c r="D78" s="30"/>
      <c r="E78" s="37"/>
      <c r="F78" s="21"/>
      <c r="G78" s="24"/>
      <c r="H78" s="122"/>
      <c r="I78" s="23"/>
      <c r="J78" s="23"/>
      <c r="K78" s="23"/>
      <c r="L78" s="23"/>
      <c r="M78" s="23"/>
      <c r="N78" s="23"/>
      <c r="O78" s="26"/>
      <c r="P78" s="28"/>
      <c r="Q78" s="310"/>
      <c r="R78" s="312"/>
      <c r="S78" s="312"/>
      <c r="T78" s="307"/>
      <c r="U78" s="308"/>
      <c r="V78" s="310"/>
      <c r="W78" s="308"/>
    </row>
    <row r="79" spans="3:23" s="29" customFormat="1">
      <c r="C79" s="40"/>
      <c r="D79" s="30"/>
      <c r="E79" s="37"/>
      <c r="F79" s="21"/>
      <c r="G79" s="89"/>
      <c r="H79" s="23"/>
      <c r="I79" s="23"/>
      <c r="J79" s="23"/>
      <c r="K79" s="23"/>
      <c r="L79" s="23"/>
      <c r="M79" s="23"/>
      <c r="N79" s="23"/>
      <c r="O79" s="90"/>
      <c r="P79" s="28"/>
      <c r="Q79" s="310"/>
      <c r="R79" s="311"/>
      <c r="S79" s="312"/>
      <c r="T79" s="307"/>
      <c r="U79" s="308"/>
      <c r="V79" s="310"/>
      <c r="W79" s="308"/>
    </row>
    <row r="80" spans="3:23" s="29" customFormat="1">
      <c r="C80" s="40"/>
      <c r="D80" s="30"/>
      <c r="E80" s="37"/>
      <c r="F80" s="21"/>
      <c r="G80" s="24"/>
      <c r="H80" s="23"/>
      <c r="I80" s="23"/>
      <c r="J80" s="23"/>
      <c r="K80" s="23"/>
      <c r="L80" s="23"/>
      <c r="M80" s="23"/>
      <c r="N80" s="23"/>
      <c r="O80" s="26"/>
      <c r="P80" s="28"/>
      <c r="Q80" s="310"/>
      <c r="R80" s="311"/>
      <c r="S80" s="312"/>
      <c r="T80" s="307"/>
      <c r="U80" s="308"/>
      <c r="V80" s="310"/>
      <c r="W80" s="308"/>
    </row>
    <row r="81" spans="3:23" s="29" customFormat="1">
      <c r="C81" s="40">
        <v>39</v>
      </c>
      <c r="D81" s="32"/>
      <c r="E81" s="22"/>
      <c r="F81" s="24"/>
      <c r="G81" s="89"/>
      <c r="H81" s="31"/>
      <c r="I81" s="31"/>
      <c r="J81" s="31"/>
      <c r="K81" s="31"/>
      <c r="L81" s="31"/>
      <c r="M81" s="31"/>
      <c r="N81" s="31"/>
      <c r="O81" s="93"/>
      <c r="P81" s="28"/>
      <c r="Q81" s="310"/>
      <c r="R81" s="311"/>
      <c r="S81" s="312"/>
      <c r="T81" s="307"/>
      <c r="U81" s="308"/>
      <c r="V81" s="310"/>
      <c r="W81" s="308"/>
    </row>
    <row r="82" spans="3:23" s="29" customFormat="1">
      <c r="C82" s="40">
        <v>40</v>
      </c>
      <c r="D82" s="32"/>
      <c r="E82" s="22"/>
      <c r="F82" s="24"/>
      <c r="G82" s="24"/>
      <c r="H82" s="31"/>
      <c r="I82" s="31"/>
      <c r="J82" s="31"/>
      <c r="K82" s="31"/>
      <c r="L82" s="31"/>
      <c r="M82" s="31"/>
      <c r="N82" s="31"/>
      <c r="O82" s="34"/>
      <c r="P82" s="28"/>
      <c r="Q82" s="310"/>
      <c r="R82" s="311"/>
      <c r="S82" s="312"/>
      <c r="T82" s="307"/>
      <c r="U82" s="308"/>
      <c r="V82" s="310"/>
      <c r="W82" s="308"/>
    </row>
    <row r="83" spans="3:23" s="29" customFormat="1">
      <c r="C83" s="40">
        <v>41</v>
      </c>
      <c r="D83" s="21"/>
      <c r="E83" s="22"/>
      <c r="F83" s="21"/>
      <c r="G83" s="89"/>
      <c r="H83" s="23"/>
      <c r="I83" s="23"/>
      <c r="J83" s="23"/>
      <c r="K83" s="23"/>
      <c r="L83" s="23"/>
      <c r="M83" s="23"/>
      <c r="N83" s="23"/>
      <c r="O83" s="26"/>
      <c r="P83" s="28"/>
      <c r="Q83" s="310"/>
      <c r="R83" s="311"/>
      <c r="S83" s="312"/>
      <c r="T83" s="307"/>
      <c r="U83" s="308"/>
      <c r="V83" s="310"/>
      <c r="W83" s="308"/>
    </row>
    <row r="84" spans="3:23" s="29" customFormat="1">
      <c r="C84" s="40">
        <v>42</v>
      </c>
      <c r="D84" s="21"/>
      <c r="E84" s="22"/>
      <c r="F84" s="21"/>
      <c r="G84" s="24"/>
      <c r="H84" s="23"/>
      <c r="I84" s="23"/>
      <c r="J84" s="23"/>
      <c r="K84" s="23"/>
      <c r="L84" s="23"/>
      <c r="M84" s="23"/>
      <c r="N84" s="23"/>
      <c r="O84" s="26"/>
      <c r="P84" s="28"/>
      <c r="Q84" s="308"/>
      <c r="R84" s="311"/>
      <c r="S84" s="312"/>
      <c r="T84" s="307"/>
      <c r="U84" s="308"/>
      <c r="V84" s="310"/>
      <c r="W84" s="308"/>
    </row>
    <row r="85" spans="3:23" s="29" customFormat="1">
      <c r="C85" s="40"/>
      <c r="D85" s="21"/>
      <c r="E85" s="22"/>
      <c r="F85" s="21"/>
      <c r="G85" s="24"/>
      <c r="H85" s="23"/>
      <c r="I85" s="23"/>
      <c r="J85" s="23"/>
      <c r="K85" s="23"/>
      <c r="L85" s="23"/>
      <c r="M85" s="23"/>
      <c r="N85" s="23"/>
      <c r="O85" s="26"/>
      <c r="P85" s="28"/>
      <c r="Q85" s="310"/>
      <c r="R85" s="312"/>
      <c r="S85" s="312"/>
      <c r="T85" s="307"/>
      <c r="U85" s="308"/>
      <c r="V85" s="310"/>
      <c r="W85" s="308"/>
    </row>
    <row r="86" spans="3:23" s="29" customFormat="1">
      <c r="C86" s="40"/>
      <c r="D86" s="21"/>
      <c r="E86" s="22"/>
      <c r="F86" s="21"/>
      <c r="G86" s="24"/>
      <c r="H86" s="23"/>
      <c r="I86" s="23"/>
      <c r="J86" s="23"/>
      <c r="K86" s="23"/>
      <c r="L86" s="23"/>
      <c r="M86" s="23"/>
      <c r="N86" s="23"/>
      <c r="O86" s="26"/>
      <c r="P86" s="28"/>
      <c r="Q86" s="367"/>
      <c r="R86" s="311"/>
      <c r="S86" s="312"/>
      <c r="T86" s="307"/>
      <c r="U86" s="377"/>
      <c r="V86" s="310"/>
      <c r="W86" s="308"/>
    </row>
    <row r="87" spans="3:23" s="29" customFormat="1">
      <c r="C87" s="40"/>
      <c r="D87" s="21"/>
      <c r="E87" s="22"/>
      <c r="F87" s="21"/>
      <c r="G87" s="24"/>
      <c r="H87" s="23"/>
      <c r="I87" s="23"/>
      <c r="J87" s="23"/>
      <c r="K87" s="23"/>
      <c r="L87" s="23"/>
      <c r="M87" s="23"/>
      <c r="N87" s="23"/>
      <c r="O87" s="26"/>
      <c r="P87" s="28"/>
      <c r="Q87" s="367"/>
      <c r="R87" s="311"/>
      <c r="S87" s="312"/>
      <c r="T87" s="307"/>
      <c r="U87" s="308"/>
      <c r="V87" s="310"/>
      <c r="W87" s="308">
        <v>291000</v>
      </c>
    </row>
    <row r="88" spans="3:23">
      <c r="D88" s="3"/>
      <c r="E88" s="3"/>
      <c r="F88" s="4"/>
      <c r="G88" s="99"/>
      <c r="H88" s="20"/>
      <c r="I88" s="20"/>
      <c r="J88" s="20"/>
      <c r="K88" s="20"/>
      <c r="L88" s="20"/>
      <c r="M88" s="20"/>
      <c r="N88" s="20"/>
      <c r="O88" s="68"/>
      <c r="P88" s="3"/>
      <c r="Q88" s="310"/>
      <c r="R88" s="311"/>
      <c r="S88" s="312"/>
      <c r="T88" s="307"/>
      <c r="U88" s="308"/>
      <c r="V88" s="310"/>
      <c r="W88" s="308"/>
    </row>
    <row r="89" spans="3:23">
      <c r="Q89" s="310"/>
      <c r="R89" s="312"/>
      <c r="S89" s="312"/>
      <c r="T89" s="307"/>
      <c r="U89" s="308"/>
      <c r="V89" s="310"/>
      <c r="W89" s="308"/>
    </row>
    <row r="90" spans="3:23">
      <c r="Q90" s="310"/>
      <c r="R90" s="312"/>
      <c r="S90" s="312"/>
      <c r="T90" s="307"/>
      <c r="U90" s="308"/>
      <c r="V90" s="310"/>
      <c r="W90" s="308"/>
    </row>
    <row r="91" spans="3:23">
      <c r="Q91" s="308"/>
      <c r="R91" s="311"/>
      <c r="S91" s="312"/>
      <c r="T91" s="307"/>
      <c r="U91" s="308"/>
      <c r="V91" s="310"/>
      <c r="W91" s="308"/>
    </row>
    <row r="92" spans="3:23">
      <c r="Q92" s="310"/>
      <c r="R92" s="311"/>
      <c r="S92" s="312"/>
      <c r="T92" s="307"/>
      <c r="U92" s="308"/>
      <c r="V92" s="310"/>
      <c r="W92" s="308"/>
    </row>
    <row r="93" spans="3:23">
      <c r="Q93" s="310"/>
      <c r="R93" s="312"/>
      <c r="S93" s="312"/>
      <c r="T93" s="307"/>
      <c r="U93" s="308"/>
      <c r="V93" s="310"/>
      <c r="W93" s="308"/>
    </row>
    <row r="94" spans="3:23">
      <c r="Q94" s="310"/>
      <c r="R94" s="312"/>
      <c r="S94" s="312"/>
      <c r="T94" s="307"/>
      <c r="U94" s="308"/>
      <c r="V94" s="310"/>
      <c r="W94" s="308"/>
    </row>
    <row r="95" spans="3:23">
      <c r="Q95" s="310"/>
      <c r="R95" s="312"/>
      <c r="S95" s="312"/>
      <c r="T95" s="307"/>
      <c r="U95" s="308"/>
      <c r="V95" s="310"/>
      <c r="W95" s="308"/>
    </row>
    <row r="96" spans="3:23">
      <c r="Q96" s="310"/>
      <c r="R96" s="311"/>
      <c r="S96" s="357"/>
      <c r="T96" s="307"/>
      <c r="U96" s="308"/>
      <c r="V96" s="310"/>
      <c r="W96" s="308"/>
    </row>
    <row r="97" spans="17:23">
      <c r="Q97" s="310"/>
      <c r="R97" s="311"/>
      <c r="S97" s="357"/>
      <c r="T97" s="307"/>
      <c r="U97" s="308"/>
      <c r="V97" s="310"/>
      <c r="W97" s="308"/>
    </row>
    <row r="98" spans="17:23">
      <c r="Q98" s="310"/>
      <c r="R98" s="311"/>
      <c r="S98" s="357"/>
      <c r="T98" s="307"/>
      <c r="U98" s="308"/>
      <c r="V98" s="310"/>
      <c r="W98" s="308"/>
    </row>
    <row r="99" spans="17:23">
      <c r="Q99" s="310"/>
      <c r="R99" s="311"/>
      <c r="S99" s="357"/>
      <c r="T99" s="307"/>
      <c r="U99" s="308"/>
      <c r="V99" s="310"/>
      <c r="W99" s="308"/>
    </row>
    <row r="100" spans="17:23">
      <c r="Q100" s="310"/>
      <c r="R100" s="311"/>
      <c r="S100" s="357"/>
      <c r="T100" s="307"/>
      <c r="U100" s="308"/>
      <c r="V100" s="310"/>
      <c r="W100" s="308"/>
    </row>
    <row r="101" spans="17:23">
      <c r="Q101" s="310"/>
      <c r="R101" s="311"/>
      <c r="S101" s="357"/>
      <c r="T101" s="307"/>
      <c r="U101" s="308"/>
      <c r="V101" s="310"/>
      <c r="W101" s="308"/>
    </row>
    <row r="102" spans="17:23">
      <c r="Q102" s="310"/>
      <c r="R102" s="311"/>
      <c r="S102" s="357"/>
      <c r="T102" s="307"/>
      <c r="U102" s="308"/>
      <c r="V102" s="310"/>
      <c r="W102" s="308"/>
    </row>
    <row r="103" spans="17:23">
      <c r="Q103" s="310"/>
      <c r="R103" s="311"/>
      <c r="S103" s="357"/>
      <c r="T103" s="307"/>
      <c r="U103" s="308"/>
      <c r="V103" s="310"/>
      <c r="W103" s="308"/>
    </row>
    <row r="104" spans="17:23">
      <c r="Q104" s="310"/>
      <c r="R104" s="311"/>
      <c r="S104" s="357"/>
      <c r="T104" s="307"/>
      <c r="U104" s="308"/>
      <c r="V104" s="310"/>
      <c r="W104" s="308"/>
    </row>
    <row r="105" spans="17:23">
      <c r="Q105" s="310"/>
      <c r="R105" s="311"/>
      <c r="S105" s="357"/>
      <c r="T105" s="307"/>
      <c r="U105" s="308"/>
      <c r="V105" s="310"/>
      <c r="W105" s="308"/>
    </row>
    <row r="106" spans="17:23">
      <c r="Q106" s="310"/>
      <c r="R106" s="312"/>
      <c r="S106" s="312"/>
      <c r="T106" s="307"/>
      <c r="U106" s="308"/>
      <c r="V106" s="310"/>
      <c r="W106" s="308"/>
    </row>
    <row r="107" spans="17:23">
      <c r="Q107" s="310"/>
      <c r="R107" s="311"/>
      <c r="S107" s="357"/>
      <c r="T107" s="307"/>
      <c r="U107" s="308"/>
      <c r="V107" s="310"/>
      <c r="W107" s="308"/>
    </row>
    <row r="108" spans="17:23">
      <c r="Q108" s="310"/>
      <c r="R108" s="311"/>
      <c r="S108" s="357"/>
      <c r="T108" s="307"/>
      <c r="U108" s="308"/>
      <c r="V108" s="310"/>
      <c r="W108" s="308"/>
    </row>
    <row r="109" spans="17:23">
      <c r="Q109" s="310"/>
      <c r="R109" s="311"/>
      <c r="S109" s="312"/>
      <c r="T109" s="381"/>
      <c r="U109" s="308"/>
      <c r="V109" s="310"/>
      <c r="W109" s="308"/>
    </row>
    <row r="110" spans="17:23">
      <c r="Q110" s="310"/>
      <c r="R110" s="311"/>
      <c r="S110" s="312"/>
      <c r="T110" s="307"/>
      <c r="U110" s="308"/>
      <c r="V110" s="310"/>
      <c r="W110" s="308"/>
    </row>
    <row r="111" spans="17:23">
      <c r="Q111" s="310"/>
      <c r="R111" s="311"/>
      <c r="S111" s="312"/>
      <c r="T111" s="307"/>
      <c r="U111" s="308"/>
      <c r="V111" s="310"/>
      <c r="W111" s="308"/>
    </row>
    <row r="112" spans="17:23">
      <c r="Q112" s="310"/>
      <c r="R112" s="311"/>
      <c r="S112" s="312"/>
      <c r="T112" s="307"/>
      <c r="U112" s="308"/>
      <c r="V112" s="310"/>
      <c r="W112" s="308"/>
    </row>
    <row r="113" spans="17:23">
      <c r="Q113" s="310"/>
      <c r="R113" s="311"/>
      <c r="S113" s="312"/>
      <c r="T113" s="307"/>
      <c r="U113" s="308"/>
      <c r="V113" s="310"/>
      <c r="W113" s="308"/>
    </row>
    <row r="114" spans="17:23">
      <c r="Q114" s="308"/>
      <c r="R114" s="311"/>
      <c r="S114" s="312"/>
      <c r="T114" s="307"/>
      <c r="U114" s="308"/>
      <c r="V114" s="310"/>
      <c r="W114" s="308"/>
    </row>
    <row r="115" spans="17:23">
      <c r="Q115" s="299"/>
      <c r="R115" s="382"/>
      <c r="S115" s="312"/>
      <c r="T115" s="307"/>
      <c r="U115" s="308"/>
      <c r="V115" s="310"/>
      <c r="W115" s="308"/>
    </row>
    <row r="116" spans="17:23">
      <c r="Q116" s="310"/>
      <c r="R116" s="312"/>
      <c r="S116" s="312"/>
      <c r="T116" s="307"/>
      <c r="U116" s="308"/>
      <c r="V116" s="310"/>
      <c r="W116" s="308"/>
    </row>
    <row r="117" spans="17:23">
      <c r="Q117" s="310"/>
      <c r="R117" s="311"/>
      <c r="S117" s="312"/>
      <c r="T117" s="307"/>
      <c r="U117" s="308"/>
      <c r="V117" s="310"/>
      <c r="W117" s="308"/>
    </row>
    <row r="118" spans="17:23">
      <c r="Q118" s="383"/>
      <c r="R118" s="384"/>
      <c r="S118" s="378"/>
      <c r="T118" s="385"/>
      <c r="U118" s="373"/>
      <c r="V118" s="383"/>
      <c r="W118" s="373"/>
    </row>
    <row r="119" spans="17:23">
      <c r="Q119" s="343"/>
      <c r="R119" s="311"/>
      <c r="S119" s="312"/>
      <c r="T119" s="307"/>
      <c r="U119" s="308"/>
      <c r="V119" s="310"/>
      <c r="W119" s="308"/>
    </row>
    <row r="120" spans="17:23">
      <c r="Q120" s="290"/>
      <c r="R120" s="290"/>
      <c r="S120" s="290"/>
      <c r="T120" s="290"/>
      <c r="U120" s="290"/>
      <c r="V120" s="290">
        <f>SUM(V5:V119)</f>
        <v>0</v>
      </c>
      <c r="W120" s="290">
        <f>SUM(W5:W119)</f>
        <v>691000</v>
      </c>
    </row>
    <row r="121" spans="17:23">
      <c r="Q121" s="292"/>
      <c r="R121" s="271"/>
      <c r="S121" s="260"/>
      <c r="T121" s="236"/>
      <c r="U121" s="372"/>
      <c r="V121" s="108"/>
      <c r="W121" s="246"/>
    </row>
    <row r="122" spans="17:23">
      <c r="Q122" s="292"/>
      <c r="R122" s="271"/>
      <c r="S122" s="26"/>
      <c r="T122" s="233"/>
      <c r="U122" s="308"/>
      <c r="V122" s="108"/>
      <c r="W122" s="246"/>
    </row>
    <row r="123" spans="17:23">
      <c r="Q123" s="108"/>
      <c r="R123" s="271"/>
      <c r="S123" s="260"/>
      <c r="T123" s="233"/>
      <c r="U123" s="308"/>
      <c r="V123" s="108"/>
      <c r="W123" s="246"/>
    </row>
    <row r="124" spans="17:23">
      <c r="Q124" s="235"/>
      <c r="R124" s="271"/>
      <c r="S124" s="260"/>
      <c r="T124" s="233"/>
      <c r="U124" s="308"/>
      <c r="V124" s="108"/>
      <c r="W124" s="246"/>
    </row>
    <row r="125" spans="17:23">
      <c r="Q125" s="108"/>
      <c r="R125" s="271"/>
      <c r="S125" s="260"/>
      <c r="T125" s="233"/>
      <c r="U125" s="308"/>
      <c r="V125" s="108"/>
      <c r="W125" s="246"/>
    </row>
    <row r="126" spans="17:23">
      <c r="Q126" s="109"/>
      <c r="R126" s="272"/>
      <c r="S126" s="261"/>
      <c r="T126" s="232"/>
      <c r="U126" s="305"/>
      <c r="V126" s="109"/>
      <c r="W126" s="242"/>
    </row>
    <row r="127" spans="17:23">
      <c r="Q127" s="109"/>
      <c r="R127" s="272"/>
      <c r="S127" s="261"/>
      <c r="T127" s="232"/>
      <c r="U127" s="305"/>
      <c r="V127" s="109"/>
      <c r="W127" s="242"/>
    </row>
    <row r="128" spans="17:23">
      <c r="Q128" s="109"/>
      <c r="R128" s="272"/>
      <c r="S128" s="261"/>
      <c r="T128" s="109"/>
      <c r="U128" s="305"/>
      <c r="V128" s="109"/>
      <c r="W128" s="242"/>
    </row>
    <row r="129" spans="17:23">
      <c r="Q129" s="109"/>
      <c r="R129" s="272"/>
      <c r="S129" s="261"/>
      <c r="T129" s="109"/>
      <c r="U129" s="305"/>
      <c r="V129" s="109"/>
      <c r="W129" s="251"/>
    </row>
    <row r="130" spans="17:23">
      <c r="Q130" s="109"/>
      <c r="R130" s="272"/>
      <c r="S130" s="261"/>
      <c r="T130" s="109"/>
      <c r="U130" s="305"/>
      <c r="V130" s="109"/>
      <c r="W130" s="251"/>
    </row>
    <row r="131" spans="17:23">
      <c r="Q131" s="109"/>
      <c r="R131" s="272"/>
      <c r="S131" s="261"/>
      <c r="T131" s="109"/>
      <c r="U131" s="305"/>
      <c r="V131" s="109"/>
      <c r="W131" s="244"/>
    </row>
    <row r="132" spans="17:23" ht="15.75">
      <c r="Q132" s="229"/>
      <c r="R132" s="273"/>
      <c r="S132" s="262"/>
      <c r="T132" s="229"/>
      <c r="U132" s="245"/>
      <c r="V132" s="229"/>
      <c r="W132" s="252"/>
    </row>
    <row r="133" spans="17:23">
      <c r="Q133" s="109"/>
      <c r="R133" s="272"/>
      <c r="S133" s="261"/>
      <c r="T133" s="109"/>
      <c r="U133" s="305"/>
      <c r="V133" s="109"/>
      <c r="W133" s="244"/>
    </row>
    <row r="134" spans="17:23">
      <c r="Q134" s="109"/>
      <c r="R134" s="272"/>
      <c r="S134" s="261"/>
      <c r="T134" s="109"/>
      <c r="U134" s="305"/>
      <c r="V134" s="109"/>
      <c r="W134" s="242"/>
    </row>
    <row r="135" spans="17:23">
      <c r="Q135" s="109"/>
      <c r="R135" s="272"/>
      <c r="S135" s="261"/>
      <c r="T135" s="109"/>
      <c r="U135" s="305"/>
      <c r="V135" s="109"/>
      <c r="W135" s="242"/>
    </row>
    <row r="136" spans="17:23">
      <c r="Q136" s="48"/>
      <c r="R136" s="275"/>
      <c r="S136" s="264"/>
      <c r="T136" s="48"/>
      <c r="U136" s="364"/>
      <c r="V136" s="48"/>
      <c r="W136" s="244"/>
    </row>
    <row r="137" spans="17:23">
      <c r="Q137" s="48"/>
      <c r="R137" s="275"/>
      <c r="S137" s="264"/>
      <c r="T137" s="48"/>
      <c r="U137" s="364"/>
      <c r="V137" s="48"/>
      <c r="W137" s="244"/>
    </row>
    <row r="138" spans="17:23">
      <c r="Q138" s="48"/>
      <c r="R138" s="275"/>
      <c r="S138" s="264"/>
      <c r="T138" s="48"/>
      <c r="U138" s="364"/>
      <c r="V138" s="48"/>
      <c r="W138" s="244"/>
    </row>
    <row r="139" spans="17:23">
      <c r="Q139" s="48"/>
      <c r="R139" s="275"/>
      <c r="S139" s="264"/>
      <c r="T139" s="48"/>
      <c r="U139" s="364"/>
      <c r="V139" s="48"/>
      <c r="W139" s="244"/>
    </row>
    <row r="140" spans="17:23">
      <c r="Q140" s="48"/>
      <c r="R140" s="275"/>
      <c r="S140" s="264"/>
      <c r="T140" s="48"/>
      <c r="U140" s="364"/>
      <c r="V140" s="48"/>
      <c r="W140" s="244"/>
    </row>
    <row r="141" spans="17:23">
      <c r="Q141" s="48"/>
      <c r="R141" s="275"/>
      <c r="S141" s="264"/>
      <c r="T141" s="48"/>
      <c r="U141" s="364"/>
      <c r="V141" s="48"/>
      <c r="W141" s="244"/>
    </row>
    <row r="142" spans="17:23">
      <c r="Q142" s="48"/>
      <c r="R142" s="275"/>
      <c r="S142" s="264"/>
      <c r="T142" s="48"/>
      <c r="U142" s="364"/>
      <c r="V142" s="48"/>
      <c r="W142" s="244"/>
    </row>
    <row r="143" spans="17:23">
      <c r="Q143" s="48"/>
      <c r="R143" s="275"/>
      <c r="S143" s="264"/>
      <c r="T143" s="48"/>
      <c r="U143" s="364"/>
      <c r="V143" s="48"/>
      <c r="W143" s="244"/>
    </row>
    <row r="144" spans="17:23">
      <c r="Q144" s="48"/>
      <c r="R144" s="275"/>
      <c r="S144" s="264"/>
      <c r="T144" s="48"/>
      <c r="U144" s="364"/>
      <c r="V144" s="48"/>
      <c r="W144" s="244"/>
    </row>
    <row r="145" spans="17:23">
      <c r="Q145" s="48"/>
      <c r="R145" s="275"/>
      <c r="S145" s="264"/>
      <c r="T145" s="48"/>
      <c r="U145" s="364"/>
      <c r="V145" s="48"/>
      <c r="W145" s="244"/>
    </row>
    <row r="146" spans="17:23">
      <c r="Q146" s="48"/>
      <c r="R146" s="275"/>
      <c r="S146" s="264"/>
      <c r="T146" s="48"/>
      <c r="U146" s="364"/>
      <c r="V146" s="48"/>
      <c r="W146" s="244"/>
    </row>
    <row r="147" spans="17:23">
      <c r="Q147" s="48"/>
      <c r="R147" s="275"/>
      <c r="S147" s="264"/>
      <c r="T147" s="48"/>
      <c r="U147" s="364"/>
      <c r="V147" s="48"/>
      <c r="W147" s="244"/>
    </row>
    <row r="148" spans="17:23">
      <c r="Q148" s="48"/>
      <c r="R148" s="275"/>
      <c r="S148" s="264"/>
      <c r="T148" s="48"/>
      <c r="U148" s="364"/>
      <c r="V148" s="48"/>
      <c r="W148" s="244"/>
    </row>
    <row r="149" spans="17:23">
      <c r="Q149" s="48"/>
      <c r="R149" s="275"/>
      <c r="S149" s="264"/>
      <c r="T149" s="48"/>
      <c r="U149" s="364"/>
      <c r="V149" s="48"/>
      <c r="W149" s="244"/>
    </row>
    <row r="150" spans="17:23">
      <c r="Q150" s="48"/>
      <c r="R150" s="275"/>
      <c r="S150" s="264"/>
      <c r="T150" s="48"/>
      <c r="U150" s="364"/>
      <c r="V150" s="48"/>
      <c r="W150" s="244"/>
    </row>
    <row r="151" spans="17:23">
      <c r="Q151" s="48"/>
      <c r="R151" s="275"/>
      <c r="S151" s="264"/>
      <c r="T151" s="48"/>
      <c r="U151" s="364"/>
      <c r="V151" s="48"/>
      <c r="W151" s="244"/>
    </row>
    <row r="152" spans="17:23">
      <c r="Q152" s="48"/>
      <c r="R152" s="275"/>
      <c r="S152" s="264"/>
      <c r="T152" s="48"/>
      <c r="U152" s="364"/>
      <c r="V152" s="48"/>
      <c r="W152" s="244"/>
    </row>
    <row r="153" spans="17:23">
      <c r="Q153" s="48"/>
      <c r="R153" s="275"/>
      <c r="S153" s="264"/>
      <c r="T153" s="48"/>
      <c r="U153" s="364"/>
      <c r="V153" s="48"/>
      <c r="W153" s="244"/>
    </row>
    <row r="154" spans="17:23">
      <c r="Q154" s="48"/>
      <c r="R154" s="275"/>
      <c r="S154" s="264"/>
      <c r="T154" s="48"/>
      <c r="U154" s="364"/>
      <c r="V154" s="48"/>
      <c r="W154" s="244"/>
    </row>
    <row r="155" spans="17:23">
      <c r="Q155" s="48"/>
      <c r="R155" s="275"/>
      <c r="S155" s="264"/>
      <c r="T155" s="48"/>
      <c r="U155" s="364"/>
      <c r="V155" s="48"/>
      <c r="W155" s="244"/>
    </row>
    <row r="156" spans="17:23">
      <c r="Q156" s="48"/>
      <c r="R156" s="275"/>
      <c r="S156" s="264"/>
      <c r="T156" s="48"/>
      <c r="U156" s="364"/>
      <c r="V156" s="48"/>
      <c r="W156" s="244"/>
    </row>
    <row r="157" spans="17:23">
      <c r="Q157" s="48"/>
      <c r="R157" s="275"/>
      <c r="S157" s="264"/>
      <c r="T157" s="48"/>
      <c r="U157" s="364"/>
      <c r="V157" s="48"/>
      <c r="W157" s="244"/>
    </row>
    <row r="158" spans="17:23">
      <c r="Q158" s="109"/>
      <c r="R158" s="272"/>
      <c r="S158" s="261"/>
      <c r="T158" s="109"/>
      <c r="U158" s="305"/>
      <c r="V158" s="109"/>
      <c r="W158" s="242"/>
    </row>
    <row r="159" spans="17:23">
      <c r="Q159" s="109"/>
      <c r="R159" s="272"/>
      <c r="S159" s="261"/>
      <c r="T159" s="109"/>
      <c r="U159" s="305"/>
      <c r="V159" s="109"/>
      <c r="W159" s="242"/>
    </row>
    <row r="160" spans="17:23">
      <c r="Q160" s="48"/>
      <c r="R160" s="275"/>
      <c r="S160" s="264"/>
      <c r="T160" s="48"/>
      <c r="U160" s="364"/>
      <c r="V160" s="48"/>
      <c r="W160" s="244"/>
    </row>
    <row r="161" spans="17:23">
      <c r="Q161" s="48"/>
      <c r="R161" s="275"/>
      <c r="S161" s="264"/>
      <c r="T161" s="48"/>
      <c r="U161" s="364"/>
      <c r="V161" s="48"/>
      <c r="W161" s="244"/>
    </row>
    <row r="162" spans="17:23">
      <c r="Q162" s="48"/>
      <c r="R162" s="275"/>
      <c r="S162" s="264"/>
      <c r="T162" s="48"/>
      <c r="U162" s="364"/>
      <c r="V162" s="48"/>
      <c r="W162" s="244"/>
    </row>
    <row r="163" spans="17:23">
      <c r="Q163" s="48"/>
      <c r="R163" s="275"/>
      <c r="S163" s="264"/>
      <c r="T163" s="48"/>
      <c r="U163" s="364"/>
      <c r="V163" s="48"/>
      <c r="W163" s="244"/>
    </row>
    <row r="164" spans="17:23">
      <c r="Q164" s="48"/>
      <c r="R164" s="275"/>
      <c r="S164" s="264"/>
      <c r="T164" s="48"/>
      <c r="U164" s="364"/>
      <c r="V164" s="48"/>
      <c r="W164" s="244"/>
    </row>
    <row r="165" spans="17:23">
      <c r="Q165" s="48"/>
      <c r="R165" s="275"/>
      <c r="S165" s="264"/>
      <c r="T165" s="48"/>
      <c r="U165" s="364"/>
      <c r="V165" s="48"/>
      <c r="W165" s="244"/>
    </row>
    <row r="166" spans="17:23">
      <c r="Q166" s="48"/>
      <c r="R166" s="275"/>
      <c r="S166" s="264"/>
      <c r="T166" s="48"/>
      <c r="U166" s="364"/>
      <c r="V166" s="48"/>
      <c r="W166" s="244"/>
    </row>
    <row r="167" spans="17:23">
      <c r="Q167" s="48"/>
      <c r="R167" s="275"/>
      <c r="S167" s="264"/>
      <c r="T167" s="48"/>
      <c r="U167" s="364"/>
      <c r="V167" s="48"/>
      <c r="W167" s="244"/>
    </row>
    <row r="168" spans="17:23">
      <c r="Q168" s="48"/>
      <c r="R168" s="275"/>
      <c r="S168" s="264"/>
      <c r="T168" s="48"/>
      <c r="U168" s="364"/>
      <c r="V168" s="48"/>
      <c r="W168" s="244"/>
    </row>
    <row r="169" spans="17:23">
      <c r="Q169" s="48"/>
      <c r="R169" s="275"/>
      <c r="S169" s="264"/>
      <c r="T169" s="48"/>
      <c r="U169" s="364"/>
      <c r="V169" s="48"/>
      <c r="W169" s="244"/>
    </row>
    <row r="170" spans="17:23">
      <c r="Q170" s="48"/>
      <c r="R170" s="275"/>
      <c r="S170" s="264"/>
      <c r="T170" s="48"/>
      <c r="U170" s="364"/>
      <c r="V170" s="48"/>
      <c r="W170" s="244"/>
    </row>
    <row r="171" spans="17:23">
      <c r="Q171" s="48"/>
      <c r="R171" s="275"/>
      <c r="S171" s="264"/>
      <c r="T171" s="48"/>
      <c r="U171" s="364"/>
      <c r="V171" s="48"/>
      <c r="W171" s="244"/>
    </row>
    <row r="172" spans="17:23">
      <c r="Q172" s="48"/>
      <c r="R172" s="275"/>
      <c r="S172" s="264"/>
      <c r="T172" s="48"/>
      <c r="U172" s="364"/>
      <c r="V172" s="48"/>
      <c r="W172" s="244"/>
    </row>
    <row r="173" spans="17:23">
      <c r="Q173" s="48"/>
      <c r="R173" s="275"/>
      <c r="S173" s="264"/>
      <c r="T173" s="48"/>
      <c r="U173" s="364"/>
      <c r="V173" s="48"/>
      <c r="W173" s="244"/>
    </row>
    <row r="174" spans="17:23">
      <c r="Q174" s="116"/>
      <c r="R174" s="276"/>
      <c r="S174" s="265"/>
      <c r="T174" s="109"/>
      <c r="U174" s="305"/>
      <c r="V174" s="109"/>
      <c r="W174" s="242"/>
    </row>
    <row r="175" spans="17:23">
      <c r="Q175" s="116"/>
      <c r="R175" s="276"/>
      <c r="S175" s="265"/>
      <c r="T175" s="109"/>
      <c r="U175" s="305"/>
      <c r="V175" s="109"/>
      <c r="W175" s="242"/>
    </row>
    <row r="176" spans="17:23">
      <c r="Q176" s="48"/>
      <c r="R176" s="275"/>
      <c r="S176" s="264"/>
      <c r="T176" s="48"/>
      <c r="U176" s="364"/>
      <c r="V176" s="48"/>
      <c r="W176" s="244"/>
    </row>
    <row r="177" spans="17:23">
      <c r="Q177" s="48"/>
      <c r="R177" s="275"/>
      <c r="S177" s="264"/>
      <c r="T177" s="48"/>
      <c r="U177" s="364"/>
      <c r="V177" s="48"/>
      <c r="W177" s="244"/>
    </row>
    <row r="178" spans="17:23">
      <c r="Q178" s="48"/>
      <c r="R178" s="275"/>
      <c r="S178" s="264"/>
      <c r="T178" s="48"/>
      <c r="U178" s="364"/>
      <c r="V178" s="48"/>
      <c r="W178" s="244"/>
    </row>
    <row r="179" spans="17:23">
      <c r="Q179" s="48"/>
      <c r="R179" s="275"/>
      <c r="S179" s="264"/>
      <c r="T179" s="48"/>
      <c r="U179" s="364"/>
      <c r="V179" s="48"/>
      <c r="W179" s="244"/>
    </row>
    <row r="180" spans="17:23">
      <c r="Q180" s="48"/>
      <c r="R180" s="275"/>
      <c r="S180" s="264"/>
      <c r="T180" s="48"/>
      <c r="U180" s="364"/>
      <c r="V180" s="48"/>
      <c r="W180" s="244"/>
    </row>
    <row r="181" spans="17:23">
      <c r="Q181" s="48"/>
      <c r="R181" s="275"/>
      <c r="S181" s="264"/>
      <c r="T181" s="48"/>
      <c r="U181" s="364"/>
      <c r="V181" s="48"/>
      <c r="W181" s="244"/>
    </row>
    <row r="182" spans="17:23">
      <c r="Q182" s="48"/>
      <c r="R182" s="275"/>
      <c r="S182" s="264"/>
      <c r="T182" s="48"/>
      <c r="U182" s="364"/>
      <c r="V182" s="48"/>
      <c r="W182" s="244"/>
    </row>
    <row r="183" spans="17:23">
      <c r="Q183" s="48"/>
      <c r="R183" s="275"/>
      <c r="S183" s="264"/>
      <c r="T183" s="48"/>
      <c r="U183" s="364"/>
      <c r="V183" s="48"/>
      <c r="W183" s="244"/>
    </row>
    <row r="184" spans="17:23">
      <c r="Q184" s="48"/>
      <c r="R184" s="275"/>
      <c r="S184" s="264"/>
      <c r="T184" s="48"/>
      <c r="U184" s="364"/>
      <c r="V184" s="48"/>
      <c r="W184" s="244"/>
    </row>
    <row r="185" spans="17:23">
      <c r="Q185" s="46"/>
      <c r="R185" s="277"/>
      <c r="S185" s="266"/>
      <c r="T185" s="46"/>
      <c r="U185" s="377"/>
      <c r="V185" s="46"/>
      <c r="W185" s="243"/>
    </row>
    <row r="186" spans="17:23">
      <c r="Q186" s="46"/>
      <c r="R186" s="277"/>
      <c r="S186" s="266"/>
      <c r="T186" s="46"/>
      <c r="U186" s="377"/>
      <c r="V186" s="46"/>
      <c r="W186" s="243"/>
    </row>
    <row r="187" spans="17:23">
      <c r="Q187" s="48"/>
      <c r="R187" s="275"/>
      <c r="S187" s="264"/>
      <c r="T187" s="48"/>
      <c r="U187" s="364"/>
      <c r="V187" s="48"/>
      <c r="W187" s="244"/>
    </row>
    <row r="188" spans="17:23">
      <c r="Q188" s="48"/>
      <c r="R188" s="275"/>
      <c r="S188" s="264"/>
      <c r="T188" s="48"/>
      <c r="U188" s="364"/>
      <c r="V188" s="48"/>
      <c r="W188" s="244"/>
    </row>
    <row r="189" spans="17:23">
      <c r="Q189" s="48"/>
      <c r="R189" s="275"/>
      <c r="S189" s="264"/>
      <c r="T189" s="48"/>
      <c r="U189" s="364"/>
      <c r="V189" s="48"/>
      <c r="W189" s="244"/>
    </row>
    <row r="190" spans="17:23">
      <c r="Q190" s="48"/>
      <c r="R190" s="275"/>
      <c r="S190" s="264"/>
      <c r="T190" s="48"/>
      <c r="U190" s="364"/>
      <c r="V190" s="48"/>
      <c r="W190" s="244"/>
    </row>
    <row r="191" spans="17:23">
      <c r="Q191" s="48"/>
      <c r="R191" s="275"/>
      <c r="S191" s="264"/>
      <c r="T191" s="48"/>
      <c r="U191" s="364"/>
      <c r="V191" s="48"/>
      <c r="W191" s="244"/>
    </row>
    <row r="192" spans="17:23">
      <c r="Q192" s="48"/>
      <c r="R192" s="275"/>
      <c r="S192" s="264"/>
      <c r="T192" s="48"/>
      <c r="U192" s="364"/>
      <c r="V192" s="48"/>
      <c r="W192" s="244"/>
    </row>
    <row r="193" spans="17:23">
      <c r="Q193" s="48"/>
      <c r="R193" s="275"/>
      <c r="S193" s="264"/>
      <c r="T193" s="48"/>
      <c r="U193" s="364"/>
      <c r="V193" s="48"/>
      <c r="W193" s="244"/>
    </row>
    <row r="194" spans="17:23">
      <c r="Q194" s="48"/>
      <c r="R194" s="275"/>
      <c r="S194" s="264"/>
      <c r="T194" s="48"/>
      <c r="U194" s="364"/>
      <c r="V194" s="48"/>
      <c r="W194" s="244"/>
    </row>
    <row r="195" spans="17:23">
      <c r="Q195" s="48"/>
      <c r="R195" s="275"/>
      <c r="S195" s="264"/>
      <c r="T195" s="48"/>
      <c r="U195" s="364"/>
      <c r="V195" s="48"/>
      <c r="W195" s="244"/>
    </row>
    <row r="196" spans="17:23">
      <c r="Q196" s="46"/>
      <c r="R196" s="277"/>
      <c r="S196" s="266"/>
      <c r="T196" s="46"/>
      <c r="U196" s="377"/>
      <c r="V196" s="46"/>
      <c r="W196" s="243"/>
    </row>
    <row r="197" spans="17:23">
      <c r="Q197" s="46"/>
      <c r="R197" s="277"/>
      <c r="S197" s="266"/>
      <c r="T197" s="46"/>
      <c r="U197" s="377"/>
      <c r="V197" s="46"/>
      <c r="W197" s="243"/>
    </row>
    <row r="198" spans="17:23">
      <c r="Q198" s="108"/>
      <c r="R198" s="271"/>
      <c r="S198" s="260"/>
      <c r="T198" s="108"/>
      <c r="U198" s="308"/>
      <c r="V198" s="108"/>
      <c r="W198" s="246"/>
    </row>
    <row r="199" spans="17:23">
      <c r="Q199" s="108"/>
      <c r="R199" s="271"/>
      <c r="S199" s="260"/>
      <c r="T199" s="108"/>
      <c r="U199" s="308"/>
      <c r="V199" s="108"/>
      <c r="W199" s="246"/>
    </row>
    <row r="200" spans="17:23">
      <c r="Q200" s="48"/>
      <c r="R200" s="275"/>
      <c r="S200" s="264"/>
      <c r="T200" s="48"/>
      <c r="U200" s="364"/>
      <c r="V200" s="48"/>
      <c r="W200" s="244"/>
    </row>
    <row r="201" spans="17:23">
      <c r="Q201" s="48"/>
      <c r="R201" s="275"/>
      <c r="S201" s="264"/>
      <c r="T201" s="48"/>
      <c r="U201" s="364"/>
      <c r="V201" s="48"/>
      <c r="W201" s="244"/>
    </row>
    <row r="202" spans="17:23">
      <c r="Q202" s="48"/>
      <c r="R202" s="275"/>
      <c r="S202" s="264"/>
      <c r="T202" s="48"/>
      <c r="U202" s="364"/>
      <c r="V202" s="48"/>
      <c r="W202" s="244"/>
    </row>
    <row r="203" spans="17:23">
      <c r="Q203" s="109"/>
      <c r="R203" s="272"/>
      <c r="S203" s="261"/>
      <c r="T203" s="109"/>
      <c r="U203" s="305"/>
      <c r="V203" s="109"/>
      <c r="W203" s="242"/>
    </row>
    <row r="204" spans="17:23">
      <c r="Q204" s="109"/>
      <c r="R204" s="272"/>
      <c r="S204" s="261"/>
      <c r="T204" s="109"/>
      <c r="U204" s="305"/>
      <c r="V204" s="109"/>
      <c r="W204" s="242"/>
    </row>
    <row r="205" spans="17:23">
      <c r="Q205" s="109"/>
      <c r="R205" s="272"/>
      <c r="S205" s="261"/>
      <c r="T205" s="109"/>
      <c r="U205" s="305"/>
      <c r="V205" s="109"/>
      <c r="W205" s="242"/>
    </row>
    <row r="206" spans="17:23">
      <c r="Q206" s="109"/>
      <c r="R206" s="272"/>
      <c r="S206" s="261"/>
      <c r="T206" s="109"/>
      <c r="U206" s="305"/>
      <c r="V206" s="109"/>
      <c r="W206" s="242"/>
    </row>
    <row r="207" spans="17:23">
      <c r="Q207" s="109"/>
      <c r="R207" s="272"/>
      <c r="S207" s="261"/>
      <c r="T207" s="109"/>
      <c r="U207" s="305"/>
      <c r="V207" s="109"/>
      <c r="W207" s="242"/>
    </row>
    <row r="208" spans="17:23">
      <c r="Q208" s="109"/>
      <c r="R208" s="272"/>
      <c r="S208" s="261"/>
      <c r="T208" s="109"/>
      <c r="U208" s="305"/>
      <c r="V208" s="109"/>
      <c r="W208" s="242"/>
    </row>
    <row r="209" spans="17:23">
      <c r="Q209" s="109"/>
      <c r="R209" s="272"/>
      <c r="S209" s="261"/>
      <c r="T209" s="109"/>
      <c r="U209" s="305"/>
      <c r="V209" s="109"/>
      <c r="W209" s="242"/>
    </row>
    <row r="210" spans="17:23">
      <c r="Q210" s="109"/>
      <c r="R210" s="272"/>
      <c r="S210" s="261"/>
      <c r="T210" s="109"/>
      <c r="U210" s="305"/>
      <c r="V210" s="109"/>
      <c r="W210" s="242"/>
    </row>
    <row r="211" spans="17:23">
      <c r="Q211" s="109"/>
      <c r="R211" s="272"/>
      <c r="S211" s="261"/>
      <c r="T211" s="109"/>
      <c r="U211" s="305"/>
      <c r="V211" s="109"/>
      <c r="W211" s="242"/>
    </row>
    <row r="212" spans="17:23">
      <c r="Q212" s="48"/>
      <c r="R212" s="275"/>
      <c r="S212" s="264"/>
      <c r="T212" s="48"/>
      <c r="U212" s="364"/>
      <c r="V212" s="48"/>
      <c r="W212" s="244"/>
    </row>
    <row r="213" spans="17:23">
      <c r="Q213" s="48"/>
      <c r="R213" s="275"/>
      <c r="S213" s="264"/>
      <c r="T213" s="48"/>
      <c r="U213" s="364"/>
      <c r="V213" s="48"/>
      <c r="W213" s="244"/>
    </row>
    <row r="214" spans="17:23">
      <c r="Q214" s="48"/>
      <c r="R214" s="275"/>
      <c r="S214" s="264"/>
      <c r="T214" s="48"/>
      <c r="U214" s="364"/>
      <c r="V214" s="48"/>
      <c r="W214" s="244"/>
    </row>
    <row r="215" spans="17:23">
      <c r="Q215" s="48"/>
      <c r="R215" s="275"/>
      <c r="S215" s="264"/>
      <c r="T215" s="48"/>
      <c r="U215" s="364"/>
      <c r="V215" s="48"/>
      <c r="W215" s="244"/>
    </row>
    <row r="216" spans="17:23">
      <c r="Q216" s="46"/>
      <c r="R216" s="277"/>
      <c r="S216" s="266"/>
      <c r="T216" s="46"/>
      <c r="U216" s="377"/>
      <c r="V216" s="46"/>
      <c r="W216" s="243"/>
    </row>
    <row r="218" spans="17:23" ht="11.25">
      <c r="Q218" s="142"/>
      <c r="R218" s="279"/>
      <c r="S218" s="268"/>
      <c r="T218" s="142"/>
      <c r="U218" s="253"/>
      <c r="V218" s="142"/>
      <c r="W218" s="253"/>
    </row>
    <row r="219" spans="17:23">
      <c r="Q219" s="127"/>
      <c r="R219" s="280"/>
      <c r="S219" s="269"/>
      <c r="T219" s="127"/>
      <c r="U219" s="449"/>
      <c r="V219" s="127"/>
      <c r="W219" s="248"/>
    </row>
    <row r="220" spans="17:23">
      <c r="Q220" s="127"/>
      <c r="R220" s="280"/>
      <c r="S220" s="269"/>
      <c r="T220" s="127"/>
      <c r="U220" s="449"/>
      <c r="V220" s="127"/>
      <c r="W220" s="248"/>
    </row>
    <row r="221" spans="17:23">
      <c r="Q221" s="127"/>
      <c r="R221" s="280"/>
      <c r="S221" s="269"/>
      <c r="T221" s="127"/>
      <c r="U221" s="449"/>
      <c r="V221" s="127"/>
      <c r="W221" s="248"/>
    </row>
  </sheetData>
  <customSheetViews>
    <customSheetView guid="{72D4720F-1968-49D1-A0C7-4926B7F6C999}" scale="75" topLeftCell="A4">
      <pane ySplit="1" topLeftCell="A20" activePane="bottomLeft" state="frozen"/>
      <selection pane="bottomLeft" activeCell="R10" sqref="R10"/>
      <pageMargins left="0.7" right="0.7" top="0.75" bottom="0.75" header="0.3" footer="0.3"/>
      <printOptions gridLines="1"/>
      <pageSetup paperSize="5" scale="90" orientation="landscape" verticalDpi="300" r:id="rId1"/>
    </customSheetView>
    <customSheetView guid="{E196CCB2-C81F-4679-88D2-38D8F6D069F8}" scale="75" showPageBreaks="1" printArea="1" topLeftCell="A4">
      <pane ySplit="1" topLeftCell="A20" activePane="bottomLeft" state="frozen"/>
      <selection pane="bottomLeft" activeCell="R10" sqref="R10"/>
      <pageMargins left="0.7" right="0.7" top="0.75" bottom="0.75" header="0.3" footer="0.3"/>
      <printOptions gridLines="1"/>
      <pageSetup paperSize="5" scale="90" orientation="landscape" verticalDpi="300" r:id="rId2"/>
    </customSheetView>
    <customSheetView guid="{AD0513D7-B66E-4582-BE51-D97257501A8A}" scale="75" showPageBreaks="1" printArea="1" topLeftCell="A4">
      <pane ySplit="1" topLeftCell="A20" activePane="bottomLeft" state="frozen"/>
      <selection pane="bottomLeft" activeCell="R10" sqref="R10"/>
      <pageMargins left="0.7" right="0.7" top="0.75" bottom="0.75" header="0.3" footer="0.3"/>
      <printOptions gridLines="1"/>
      <pageSetup paperSize="5" scale="90" orientation="landscape" verticalDpi="300" r:id="rId3"/>
    </customSheetView>
    <customSheetView guid="{B115AFF9-3BD9-4099-8324-10FD509174C9}" scale="75" topLeftCell="A4">
      <pane ySplit="1" topLeftCell="A20" activePane="bottomLeft" state="frozen"/>
      <selection pane="bottomLeft" activeCell="R10" sqref="R10"/>
      <pageMargins left="0.7" right="0.7" top="0.75" bottom="0.75" header="0.3" footer="0.3"/>
      <printOptions gridLines="1"/>
      <pageSetup paperSize="5" scale="90" orientation="landscape" verticalDpi="300" r:id="rId4"/>
    </customSheetView>
    <customSheetView guid="{90CA0192-1FB3-44C1-BA83-055E5DF13F31}" scale="75" showPageBreaks="1" printArea="1" topLeftCell="A4">
      <pane ySplit="1" topLeftCell="A20" activePane="bottomLeft" state="frozen"/>
      <selection pane="bottomLeft" activeCell="R10" sqref="R10"/>
      <pageMargins left="0.7" right="0.7" top="0.75" bottom="0.75" header="0.3" footer="0.3"/>
      <printOptions gridLines="1"/>
      <pageSetup paperSize="5" scale="90" orientation="landscape" verticalDpi="300" r:id="rId5"/>
    </customSheetView>
  </customSheetViews>
  <mergeCells count="5">
    <mergeCell ref="J3:N3"/>
    <mergeCell ref="U3:W3"/>
    <mergeCell ref="D3:G3"/>
    <mergeCell ref="H3:I3"/>
    <mergeCell ref="O3:T3"/>
  </mergeCells>
  <printOptions gridLines="1"/>
  <pageMargins left="0.7" right="0.7" top="0.75" bottom="0.75" header="0.3" footer="0.3"/>
  <pageSetup paperSize="5" scale="90" orientation="landscape" verticalDpi="300" r:id="rId6"/>
</worksheet>
</file>

<file path=xl/worksheets/sheet3.xml><?xml version="1.0" encoding="utf-8"?>
<worksheet xmlns="http://schemas.openxmlformats.org/spreadsheetml/2006/main" xmlns:r="http://schemas.openxmlformats.org/officeDocument/2006/relationships">
  <dimension ref="C2:V140"/>
  <sheetViews>
    <sheetView topLeftCell="H1" zoomScale="75" zoomScaleNormal="75" workbookViewId="0">
      <selection activeCell="S3" sqref="S3"/>
    </sheetView>
  </sheetViews>
  <sheetFormatPr defaultRowHeight="11.25"/>
  <cols>
    <col min="1" max="2" width="9.140625" style="5"/>
    <col min="3" max="3" width="18.5703125" style="5" customWidth="1"/>
    <col min="4" max="4" width="29" style="5" customWidth="1"/>
    <col min="5" max="5" width="15.85546875" style="5" customWidth="1"/>
    <col min="6" max="6" width="37.28515625" style="6" customWidth="1"/>
    <col min="7" max="8" width="11.85546875" style="5" customWidth="1"/>
    <col min="9" max="9" width="20" style="5" customWidth="1"/>
    <col min="10" max="13" width="11.85546875" style="5" customWidth="1"/>
    <col min="14" max="14" width="14.140625" style="66" customWidth="1"/>
    <col min="15" max="15" width="9.28515625" style="75" bestFit="1" customWidth="1"/>
    <col min="16" max="16" width="13.5703125" style="452" customWidth="1"/>
    <col min="17" max="17" width="13.7109375" style="452" customWidth="1"/>
    <col min="18" max="18" width="12.85546875" style="452" customWidth="1"/>
    <col min="19" max="19" width="10.85546875" style="452" customWidth="1"/>
    <col min="20" max="16384" width="9.140625" style="5"/>
  </cols>
  <sheetData>
    <row r="2" spans="3:22" ht="55.5" customHeight="1">
      <c r="C2" s="614" t="s">
        <v>656</v>
      </c>
      <c r="D2" s="608"/>
      <c r="E2" s="608"/>
      <c r="F2" s="608"/>
      <c r="G2" s="611" t="s">
        <v>640</v>
      </c>
      <c r="H2" s="611"/>
      <c r="I2" s="607" t="s">
        <v>630</v>
      </c>
      <c r="J2" s="608"/>
      <c r="K2" s="608"/>
      <c r="L2" s="608"/>
      <c r="M2" s="608"/>
    </row>
    <row r="3" spans="3:22" ht="93.75" customHeight="1">
      <c r="C3" s="388" t="s">
        <v>649</v>
      </c>
      <c r="D3" s="388" t="s">
        <v>629</v>
      </c>
      <c r="E3" s="339" t="s">
        <v>12</v>
      </c>
      <c r="F3" s="388" t="s">
        <v>620</v>
      </c>
      <c r="G3" s="315" t="s">
        <v>618</v>
      </c>
      <c r="H3" s="230" t="s">
        <v>619</v>
      </c>
      <c r="I3" s="494" t="s">
        <v>669</v>
      </c>
      <c r="J3" s="495" t="s">
        <v>598</v>
      </c>
      <c r="K3" s="496" t="s">
        <v>597</v>
      </c>
      <c r="L3" s="257" t="s">
        <v>599</v>
      </c>
      <c r="M3" s="255" t="s">
        <v>807</v>
      </c>
      <c r="N3" s="406" t="s">
        <v>658</v>
      </c>
      <c r="O3" s="407" t="s">
        <v>48</v>
      </c>
      <c r="P3" s="270" t="s">
        <v>637</v>
      </c>
      <c r="Q3" s="270" t="s">
        <v>638</v>
      </c>
      <c r="R3" s="258" t="s">
        <v>639</v>
      </c>
      <c r="S3" s="565" t="s">
        <v>806</v>
      </c>
      <c r="T3" s="249" t="s">
        <v>637</v>
      </c>
      <c r="U3" s="231" t="s">
        <v>604</v>
      </c>
      <c r="V3" s="249" t="s">
        <v>650</v>
      </c>
    </row>
    <row r="4" spans="3:22" ht="23.25">
      <c r="C4" s="3" t="s">
        <v>309</v>
      </c>
      <c r="D4" s="3" t="s">
        <v>323</v>
      </c>
      <c r="E4" s="455" t="s">
        <v>590</v>
      </c>
      <c r="F4" s="4" t="s">
        <v>680</v>
      </c>
      <c r="G4" s="301">
        <v>198805315</v>
      </c>
      <c r="H4" s="301">
        <v>41209</v>
      </c>
      <c r="I4" s="460" t="s">
        <v>32</v>
      </c>
      <c r="J4" s="460" t="s">
        <v>32</v>
      </c>
      <c r="K4" s="436" t="s">
        <v>396</v>
      </c>
      <c r="L4" s="460" t="s">
        <v>32</v>
      </c>
      <c r="M4" s="460" t="s">
        <v>32</v>
      </c>
      <c r="N4" s="250">
        <v>368202</v>
      </c>
      <c r="O4" s="462">
        <f>Q4/N4</f>
        <v>0</v>
      </c>
      <c r="P4" s="463"/>
      <c r="Q4" s="263">
        <v>0</v>
      </c>
      <c r="R4" s="463"/>
      <c r="S4" s="463"/>
      <c r="T4" s="464"/>
      <c r="U4" s="464"/>
      <c r="V4" s="464"/>
    </row>
    <row r="5" spans="3:22" ht="15">
      <c r="C5" s="3" t="s">
        <v>309</v>
      </c>
      <c r="D5" s="3" t="s">
        <v>323</v>
      </c>
      <c r="E5" s="455" t="s">
        <v>590</v>
      </c>
      <c r="F5" s="4" t="s">
        <v>327</v>
      </c>
      <c r="G5" s="301">
        <v>198805315</v>
      </c>
      <c r="H5" s="301">
        <v>40984</v>
      </c>
      <c r="I5" s="460" t="s">
        <v>32</v>
      </c>
      <c r="J5" s="460" t="s">
        <v>32</v>
      </c>
      <c r="K5" s="455"/>
      <c r="L5" s="460" t="s">
        <v>32</v>
      </c>
      <c r="M5" s="460" t="s">
        <v>32</v>
      </c>
      <c r="N5" s="250">
        <v>462512</v>
      </c>
      <c r="O5" s="462">
        <f>Q5/N5</f>
        <v>0</v>
      </c>
      <c r="P5" s="463"/>
      <c r="Q5" s="263">
        <v>0</v>
      </c>
      <c r="R5" s="463"/>
      <c r="S5" s="463"/>
      <c r="T5" s="464"/>
      <c r="U5" s="464"/>
      <c r="V5" s="464"/>
    </row>
    <row r="6" spans="3:22" ht="15">
      <c r="C6" s="3" t="s">
        <v>309</v>
      </c>
      <c r="D6" s="3" t="s">
        <v>343</v>
      </c>
      <c r="E6" s="455" t="s">
        <v>348</v>
      </c>
      <c r="F6" s="4" t="s">
        <v>349</v>
      </c>
      <c r="G6" s="301">
        <v>198811535</v>
      </c>
      <c r="H6" s="301">
        <v>42270</v>
      </c>
      <c r="I6" s="460" t="s">
        <v>32</v>
      </c>
      <c r="J6" s="460" t="s">
        <v>32</v>
      </c>
      <c r="K6" s="460" t="s">
        <v>32</v>
      </c>
      <c r="L6" s="460" t="s">
        <v>32</v>
      </c>
      <c r="M6" s="460" t="s">
        <v>32</v>
      </c>
      <c r="N6" s="250">
        <v>715870</v>
      </c>
      <c r="O6" s="462" t="e">
        <f>#REF!/#REF!</f>
        <v>#REF!</v>
      </c>
      <c r="P6" s="463"/>
      <c r="Q6" s="274" t="s">
        <v>681</v>
      </c>
      <c r="R6" s="463"/>
      <c r="S6" s="463"/>
      <c r="T6" s="464"/>
      <c r="U6" s="464"/>
      <c r="V6" s="464"/>
    </row>
    <row r="7" spans="3:22" ht="15">
      <c r="C7" s="3" t="s">
        <v>309</v>
      </c>
      <c r="D7" s="3" t="s">
        <v>343</v>
      </c>
      <c r="E7" s="455" t="s">
        <v>591</v>
      </c>
      <c r="F7" s="4" t="s">
        <v>347</v>
      </c>
      <c r="G7" s="301">
        <v>198811535</v>
      </c>
      <c r="H7" s="301">
        <v>42840</v>
      </c>
      <c r="I7" s="460" t="s">
        <v>32</v>
      </c>
      <c r="J7" s="460" t="s">
        <v>32</v>
      </c>
      <c r="K7" s="460" t="s">
        <v>32</v>
      </c>
      <c r="L7" s="460" t="s">
        <v>32</v>
      </c>
      <c r="M7" s="460" t="s">
        <v>32</v>
      </c>
      <c r="N7" s="250">
        <v>11250551</v>
      </c>
      <c r="O7" s="462">
        <f>Q7/N7</f>
        <v>0</v>
      </c>
      <c r="P7" s="465"/>
      <c r="Q7" s="261">
        <v>0</v>
      </c>
      <c r="R7" s="463"/>
      <c r="S7" s="463"/>
      <c r="T7" s="464"/>
      <c r="U7" s="464"/>
      <c r="V7" s="464"/>
    </row>
    <row r="8" spans="3:22" ht="15">
      <c r="C8" s="3" t="s">
        <v>309</v>
      </c>
      <c r="D8" s="3" t="s">
        <v>343</v>
      </c>
      <c r="E8" s="455" t="s">
        <v>591</v>
      </c>
      <c r="F8" s="4" t="s">
        <v>350</v>
      </c>
      <c r="G8" s="301">
        <v>198811535</v>
      </c>
      <c r="H8" s="301">
        <v>40841</v>
      </c>
      <c r="I8" s="460" t="s">
        <v>32</v>
      </c>
      <c r="J8" s="460" t="s">
        <v>32</v>
      </c>
      <c r="K8" s="460" t="s">
        <v>32</v>
      </c>
      <c r="L8" s="460" t="s">
        <v>32</v>
      </c>
      <c r="M8" s="460" t="s">
        <v>32</v>
      </c>
      <c r="N8" s="250">
        <v>918152</v>
      </c>
      <c r="O8" s="462">
        <f>Q8/N8</f>
        <v>0</v>
      </c>
      <c r="P8" s="463"/>
      <c r="Q8" s="263">
        <v>0</v>
      </c>
      <c r="R8" s="463"/>
      <c r="S8" s="463"/>
      <c r="T8" s="464"/>
      <c r="U8" s="464"/>
      <c r="V8" s="464"/>
    </row>
    <row r="9" spans="3:22" ht="15">
      <c r="C9" s="3" t="s">
        <v>309</v>
      </c>
      <c r="D9" s="3" t="s">
        <v>343</v>
      </c>
      <c r="E9" s="455" t="s">
        <v>591</v>
      </c>
      <c r="F9" s="4" t="s">
        <v>346</v>
      </c>
      <c r="G9" s="301">
        <v>198812035</v>
      </c>
      <c r="H9" s="301">
        <v>37851</v>
      </c>
      <c r="I9" s="460" t="s">
        <v>32</v>
      </c>
      <c r="J9" s="460" t="s">
        <v>32</v>
      </c>
      <c r="K9" s="460" t="s">
        <v>32</v>
      </c>
      <c r="L9" s="460" t="s">
        <v>32</v>
      </c>
      <c r="M9" s="455"/>
      <c r="N9" s="250">
        <v>934874</v>
      </c>
      <c r="O9" s="462">
        <f>R9/N9</f>
        <v>0</v>
      </c>
      <c r="P9" s="463"/>
      <c r="Q9" s="463"/>
      <c r="R9" s="263">
        <v>0</v>
      </c>
      <c r="S9" s="463"/>
      <c r="T9" s="464"/>
      <c r="U9" s="464"/>
      <c r="V9" s="464"/>
    </row>
    <row r="10" spans="3:22" ht="15">
      <c r="C10" s="3" t="s">
        <v>309</v>
      </c>
      <c r="D10" s="3" t="s">
        <v>339</v>
      </c>
      <c r="E10" s="455" t="s">
        <v>88</v>
      </c>
      <c r="F10" s="4" t="s">
        <v>341</v>
      </c>
      <c r="G10" s="301">
        <v>199304000</v>
      </c>
      <c r="H10" s="301">
        <v>39622</v>
      </c>
      <c r="I10" s="460" t="s">
        <v>32</v>
      </c>
      <c r="J10" s="460" t="s">
        <v>32</v>
      </c>
      <c r="K10" s="460" t="s">
        <v>32</v>
      </c>
      <c r="L10" s="460" t="s">
        <v>32</v>
      </c>
      <c r="M10" s="436" t="s">
        <v>684</v>
      </c>
      <c r="N10" s="250">
        <v>320022</v>
      </c>
      <c r="O10" s="462">
        <f>R10/N10</f>
        <v>0.30284792920486714</v>
      </c>
      <c r="P10" s="463"/>
      <c r="Q10" s="463"/>
      <c r="R10" s="263">
        <v>96918</v>
      </c>
      <c r="S10" s="463"/>
      <c r="T10" s="464"/>
      <c r="U10" s="464"/>
      <c r="V10" s="464"/>
    </row>
    <row r="11" spans="3:22" ht="15">
      <c r="C11" s="3" t="s">
        <v>309</v>
      </c>
      <c r="D11" s="3" t="s">
        <v>310</v>
      </c>
      <c r="E11" s="455" t="s">
        <v>88</v>
      </c>
      <c r="F11" s="4" t="s">
        <v>320</v>
      </c>
      <c r="G11" s="301">
        <v>199404200</v>
      </c>
      <c r="H11" s="301">
        <v>41577</v>
      </c>
      <c r="I11" s="460" t="s">
        <v>32</v>
      </c>
      <c r="J11" s="460" t="s">
        <v>32</v>
      </c>
      <c r="K11" s="460" t="s">
        <v>32</v>
      </c>
      <c r="L11" s="460" t="s">
        <v>32</v>
      </c>
      <c r="M11" s="460" t="s">
        <v>32</v>
      </c>
      <c r="N11" s="250">
        <v>381842</v>
      </c>
      <c r="O11" s="462">
        <f>R11/N11</f>
        <v>0.10878059511525709</v>
      </c>
      <c r="P11" s="463"/>
      <c r="Q11" s="463"/>
      <c r="R11" s="263">
        <v>41537</v>
      </c>
      <c r="S11" s="463"/>
      <c r="T11" s="464"/>
      <c r="U11" s="464"/>
      <c r="V11" s="464"/>
    </row>
    <row r="12" spans="3:22" ht="15">
      <c r="C12" s="3" t="s">
        <v>309</v>
      </c>
      <c r="D12" s="3" t="s">
        <v>343</v>
      </c>
      <c r="E12" s="455" t="s">
        <v>591</v>
      </c>
      <c r="F12" s="4" t="s">
        <v>345</v>
      </c>
      <c r="G12" s="301">
        <v>199506335</v>
      </c>
      <c r="H12" s="301">
        <v>42481</v>
      </c>
      <c r="I12" s="460" t="s">
        <v>32</v>
      </c>
      <c r="J12" s="436" t="s">
        <v>396</v>
      </c>
      <c r="K12" s="460" t="s">
        <v>32</v>
      </c>
      <c r="L12" s="460" t="s">
        <v>32</v>
      </c>
      <c r="M12" s="460" t="s">
        <v>32</v>
      </c>
      <c r="N12" s="250">
        <v>2278613</v>
      </c>
      <c r="O12" s="462">
        <f>P12/N12</f>
        <v>1</v>
      </c>
      <c r="P12" s="263">
        <v>2278613</v>
      </c>
      <c r="Q12" s="463"/>
      <c r="R12" s="463"/>
      <c r="S12" s="463"/>
      <c r="T12" s="464"/>
      <c r="U12" s="464"/>
      <c r="V12" s="464"/>
    </row>
    <row r="13" spans="3:22" ht="15">
      <c r="C13" s="3" t="s">
        <v>309</v>
      </c>
      <c r="D13" s="3" t="s">
        <v>343</v>
      </c>
      <c r="E13" s="455" t="s">
        <v>591</v>
      </c>
      <c r="F13" s="4" t="s">
        <v>344</v>
      </c>
      <c r="G13" s="301">
        <v>199705600</v>
      </c>
      <c r="H13" s="301">
        <v>43183</v>
      </c>
      <c r="I13" s="460" t="s">
        <v>32</v>
      </c>
      <c r="J13" s="460" t="s">
        <v>32</v>
      </c>
      <c r="K13" s="460" t="s">
        <v>32</v>
      </c>
      <c r="L13" s="460" t="s">
        <v>32</v>
      </c>
      <c r="M13" s="436" t="s">
        <v>691</v>
      </c>
      <c r="N13" s="242">
        <v>1547282</v>
      </c>
      <c r="O13" s="462">
        <f>R13/N13</f>
        <v>0.13484936811777037</v>
      </c>
      <c r="P13" s="465"/>
      <c r="Q13" s="465"/>
      <c r="R13" s="261">
        <v>208650</v>
      </c>
      <c r="S13" s="463"/>
      <c r="T13" s="464"/>
      <c r="U13" s="464"/>
      <c r="V13" s="464"/>
    </row>
    <row r="14" spans="3:22" ht="15">
      <c r="C14" s="3" t="s">
        <v>309</v>
      </c>
      <c r="D14" s="3" t="s">
        <v>310</v>
      </c>
      <c r="E14" s="455" t="s">
        <v>318</v>
      </c>
      <c r="F14" s="4" t="s">
        <v>319</v>
      </c>
      <c r="G14" s="301">
        <v>199802800</v>
      </c>
      <c r="H14" s="301">
        <v>42118</v>
      </c>
      <c r="I14" s="460" t="s">
        <v>32</v>
      </c>
      <c r="J14" s="460" t="s">
        <v>32</v>
      </c>
      <c r="K14" s="460" t="s">
        <v>32</v>
      </c>
      <c r="L14" s="460" t="s">
        <v>32</v>
      </c>
      <c r="M14" s="436" t="s">
        <v>684</v>
      </c>
      <c r="N14" s="250">
        <v>103288</v>
      </c>
      <c r="O14" s="462">
        <f>R14/N14</f>
        <v>0.41909999225466654</v>
      </c>
      <c r="P14" s="463"/>
      <c r="Q14" s="463"/>
      <c r="R14" s="263">
        <v>43288</v>
      </c>
      <c r="S14" s="463"/>
      <c r="T14" s="464"/>
      <c r="U14" s="464"/>
      <c r="V14" s="464"/>
    </row>
    <row r="15" spans="3:22" ht="15">
      <c r="C15" s="3" t="s">
        <v>309</v>
      </c>
      <c r="D15" s="3" t="s">
        <v>310</v>
      </c>
      <c r="E15" s="455" t="s">
        <v>590</v>
      </c>
      <c r="F15" s="4" t="s">
        <v>460</v>
      </c>
      <c r="G15" s="301">
        <v>200001500</v>
      </c>
      <c r="H15" s="301">
        <v>42319</v>
      </c>
      <c r="I15" s="460" t="s">
        <v>32</v>
      </c>
      <c r="J15" s="460" t="s">
        <v>32</v>
      </c>
      <c r="K15" s="460" t="s">
        <v>32</v>
      </c>
      <c r="L15" s="460" t="s">
        <v>32</v>
      </c>
      <c r="M15" s="436" t="s">
        <v>684</v>
      </c>
      <c r="N15" s="250">
        <v>361261</v>
      </c>
      <c r="O15" s="462">
        <f>R15/N15</f>
        <v>4.1521227035301346E-2</v>
      </c>
      <c r="P15" s="463"/>
      <c r="Q15" s="463"/>
      <c r="R15" s="263">
        <v>15000</v>
      </c>
      <c r="S15" s="463"/>
      <c r="T15" s="464"/>
      <c r="U15" s="464"/>
      <c r="V15" s="464"/>
    </row>
    <row r="16" spans="3:22" ht="15">
      <c r="C16" s="3" t="s">
        <v>309</v>
      </c>
      <c r="D16" s="3" t="s">
        <v>339</v>
      </c>
      <c r="E16" s="455" t="s">
        <v>316</v>
      </c>
      <c r="F16" s="4" t="s">
        <v>340</v>
      </c>
      <c r="G16" s="301">
        <v>200102100</v>
      </c>
      <c r="H16" s="301">
        <v>37494</v>
      </c>
      <c r="I16" s="460" t="s">
        <v>32</v>
      </c>
      <c r="J16" s="460" t="s">
        <v>32</v>
      </c>
      <c r="K16" s="460" t="s">
        <v>32</v>
      </c>
      <c r="L16" s="460" t="s">
        <v>32</v>
      </c>
      <c r="M16" s="460" t="s">
        <v>32</v>
      </c>
      <c r="N16" s="250">
        <v>172336</v>
      </c>
      <c r="O16" s="462">
        <f>R16/N16</f>
        <v>0</v>
      </c>
      <c r="P16" s="463"/>
      <c r="Q16" s="463"/>
      <c r="R16" s="263">
        <v>0</v>
      </c>
      <c r="S16" s="463"/>
      <c r="T16" s="464"/>
      <c r="U16" s="464"/>
      <c r="V16" s="464"/>
    </row>
    <row r="17" spans="3:22" ht="15">
      <c r="C17" s="3" t="s">
        <v>309</v>
      </c>
      <c r="D17" s="3" t="s">
        <v>310</v>
      </c>
      <c r="E17" s="455" t="s">
        <v>316</v>
      </c>
      <c r="F17" s="4" t="s">
        <v>317</v>
      </c>
      <c r="G17" s="301">
        <v>200201900</v>
      </c>
      <c r="H17" s="301">
        <v>37792</v>
      </c>
      <c r="I17" s="460" t="s">
        <v>32</v>
      </c>
      <c r="J17" s="460" t="s">
        <v>32</v>
      </c>
      <c r="K17" s="460" t="s">
        <v>32</v>
      </c>
      <c r="L17" s="460" t="s">
        <v>32</v>
      </c>
      <c r="M17" s="460" t="s">
        <v>32</v>
      </c>
      <c r="N17" s="250">
        <v>140320</v>
      </c>
      <c r="O17" s="462">
        <f>R17/N17</f>
        <v>0</v>
      </c>
      <c r="P17" s="463"/>
      <c r="Q17" s="463"/>
      <c r="R17" s="263">
        <v>0</v>
      </c>
      <c r="S17" s="463"/>
      <c r="T17" s="464"/>
      <c r="U17" s="464"/>
      <c r="V17" s="464"/>
    </row>
    <row r="18" spans="3:22" ht="15">
      <c r="C18" s="3" t="s">
        <v>309</v>
      </c>
      <c r="D18" s="3" t="s">
        <v>420</v>
      </c>
      <c r="E18" s="455" t="s">
        <v>591</v>
      </c>
      <c r="F18" s="4" t="s">
        <v>421</v>
      </c>
      <c r="G18" s="301">
        <v>200715600</v>
      </c>
      <c r="H18" s="301">
        <v>36535</v>
      </c>
      <c r="I18" s="460" t="s">
        <v>32</v>
      </c>
      <c r="J18" s="460" t="s">
        <v>32</v>
      </c>
      <c r="K18" s="460" t="s">
        <v>32</v>
      </c>
      <c r="L18" s="460" t="s">
        <v>32</v>
      </c>
      <c r="M18" s="460" t="s">
        <v>32</v>
      </c>
      <c r="N18" s="250">
        <v>290012</v>
      </c>
      <c r="O18" s="462">
        <f>P18/N18</f>
        <v>1</v>
      </c>
      <c r="P18" s="263">
        <v>290012</v>
      </c>
      <c r="Q18" s="463"/>
      <c r="R18" s="463"/>
      <c r="S18" s="463"/>
      <c r="T18" s="464"/>
      <c r="U18" s="464"/>
      <c r="V18" s="464"/>
    </row>
    <row r="19" spans="3:22" ht="15">
      <c r="C19" s="3" t="s">
        <v>309</v>
      </c>
      <c r="D19" s="3" t="s">
        <v>310</v>
      </c>
      <c r="E19" s="455" t="s">
        <v>590</v>
      </c>
      <c r="F19" s="4" t="s">
        <v>315</v>
      </c>
      <c r="G19" s="301">
        <v>200830100</v>
      </c>
      <c r="H19" s="301">
        <v>40408</v>
      </c>
      <c r="I19" s="460" t="s">
        <v>32</v>
      </c>
      <c r="J19" s="460" t="s">
        <v>32</v>
      </c>
      <c r="K19" s="460" t="s">
        <v>32</v>
      </c>
      <c r="L19" s="460" t="s">
        <v>32</v>
      </c>
      <c r="M19" s="460" t="s">
        <v>32</v>
      </c>
      <c r="N19" s="250">
        <v>177038</v>
      </c>
      <c r="O19" s="462">
        <f>R19/N19</f>
        <v>0</v>
      </c>
      <c r="P19" s="463"/>
      <c r="Q19" s="463"/>
      <c r="R19" s="263">
        <v>0</v>
      </c>
      <c r="S19" s="463"/>
      <c r="T19" s="464"/>
      <c r="U19" s="464"/>
      <c r="V19" s="464"/>
    </row>
    <row r="20" spans="3:22" ht="15">
      <c r="C20" s="3" t="s">
        <v>309</v>
      </c>
      <c r="D20" s="3" t="s">
        <v>310</v>
      </c>
      <c r="E20" s="455" t="s">
        <v>590</v>
      </c>
      <c r="F20" s="4" t="s">
        <v>314</v>
      </c>
      <c r="G20" s="301">
        <v>200830600</v>
      </c>
      <c r="H20" s="301">
        <v>41329</v>
      </c>
      <c r="I20" s="460" t="s">
        <v>32</v>
      </c>
      <c r="J20" s="436" t="s">
        <v>396</v>
      </c>
      <c r="K20" s="460" t="s">
        <v>32</v>
      </c>
      <c r="L20" s="460" t="s">
        <v>32</v>
      </c>
      <c r="M20" s="460" t="s">
        <v>32</v>
      </c>
      <c r="N20" s="250">
        <v>198716</v>
      </c>
      <c r="O20" s="462">
        <f>P20/N20</f>
        <v>1</v>
      </c>
      <c r="P20" s="263">
        <v>198716</v>
      </c>
      <c r="Q20" s="463"/>
      <c r="R20" s="463"/>
      <c r="S20" s="463"/>
      <c r="T20" s="464"/>
      <c r="U20" s="464"/>
      <c r="V20" s="464"/>
    </row>
    <row r="21" spans="3:22" ht="15">
      <c r="C21" s="3" t="s">
        <v>309</v>
      </c>
      <c r="D21" s="3" t="s">
        <v>310</v>
      </c>
      <c r="E21" s="455" t="s">
        <v>590</v>
      </c>
      <c r="F21" s="4" t="s">
        <v>313</v>
      </c>
      <c r="G21" s="301">
        <v>200830700</v>
      </c>
      <c r="H21" s="301">
        <v>40778</v>
      </c>
      <c r="I21" s="460" t="s">
        <v>32</v>
      </c>
      <c r="J21" s="460" t="s">
        <v>32</v>
      </c>
      <c r="K21" s="460" t="s">
        <v>32</v>
      </c>
      <c r="L21" s="436" t="s">
        <v>396</v>
      </c>
      <c r="M21" s="460" t="s">
        <v>32</v>
      </c>
      <c r="N21" s="250">
        <v>117949</v>
      </c>
      <c r="O21" s="462">
        <f>Q21/N21</f>
        <v>1</v>
      </c>
      <c r="P21" s="463"/>
      <c r="Q21" s="263">
        <v>117949</v>
      </c>
      <c r="R21" s="463"/>
      <c r="S21" s="463"/>
      <c r="T21" s="464"/>
      <c r="U21" s="464"/>
      <c r="V21" s="464"/>
    </row>
    <row r="22" spans="3:22" ht="15">
      <c r="C22" s="3" t="s">
        <v>309</v>
      </c>
      <c r="D22" s="3" t="s">
        <v>310</v>
      </c>
      <c r="E22" s="455" t="s">
        <v>590</v>
      </c>
      <c r="F22" s="4" t="s">
        <v>576</v>
      </c>
      <c r="G22" s="301">
        <v>200831000</v>
      </c>
      <c r="H22" s="301" t="s">
        <v>312</v>
      </c>
      <c r="I22" s="460" t="s">
        <v>32</v>
      </c>
      <c r="J22" s="460" t="s">
        <v>32</v>
      </c>
      <c r="K22" s="460" t="s">
        <v>32</v>
      </c>
      <c r="L22" s="436" t="s">
        <v>396</v>
      </c>
      <c r="M22" s="460" t="s">
        <v>32</v>
      </c>
      <c r="N22" s="250">
        <v>58000</v>
      </c>
      <c r="O22" s="462" t="e">
        <f>#REF!/#REF!</f>
        <v>#REF!</v>
      </c>
      <c r="P22" s="463"/>
      <c r="Q22" s="274" t="s">
        <v>681</v>
      </c>
      <c r="R22" s="463"/>
      <c r="S22" s="463"/>
      <c r="T22" s="464"/>
      <c r="U22" s="464"/>
      <c r="V22" s="464"/>
    </row>
    <row r="23" spans="3:22" ht="15.75" thickBot="1">
      <c r="C23" s="9" t="s">
        <v>309</v>
      </c>
      <c r="D23" s="9" t="s">
        <v>310</v>
      </c>
      <c r="E23" s="458" t="s">
        <v>590</v>
      </c>
      <c r="F23" s="10" t="s">
        <v>311</v>
      </c>
      <c r="G23" s="459">
        <v>200831100</v>
      </c>
      <c r="H23" s="459">
        <v>41524</v>
      </c>
      <c r="I23" s="460" t="s">
        <v>32</v>
      </c>
      <c r="J23" s="436" t="s">
        <v>396</v>
      </c>
      <c r="K23" s="460" t="s">
        <v>32</v>
      </c>
      <c r="L23" s="460" t="s">
        <v>32</v>
      </c>
      <c r="M23" s="460" t="s">
        <v>32</v>
      </c>
      <c r="N23" s="466">
        <v>310315</v>
      </c>
      <c r="O23" s="462">
        <f>P23/N23</f>
        <v>1</v>
      </c>
      <c r="P23" s="467">
        <v>310315</v>
      </c>
      <c r="Q23" s="468"/>
      <c r="R23" s="468"/>
      <c r="S23" s="468"/>
      <c r="T23" s="469"/>
      <c r="U23" s="469"/>
      <c r="V23" s="469"/>
    </row>
    <row r="24" spans="3:22" ht="15">
      <c r="C24" s="8" t="s">
        <v>292</v>
      </c>
      <c r="D24" s="8" t="s">
        <v>292</v>
      </c>
      <c r="E24" s="460" t="s">
        <v>88</v>
      </c>
      <c r="F24" s="208" t="s">
        <v>308</v>
      </c>
      <c r="G24" s="346">
        <v>198402100</v>
      </c>
      <c r="H24" s="346">
        <v>41751</v>
      </c>
      <c r="I24" s="436">
        <v>57.4</v>
      </c>
      <c r="J24" s="460" t="s">
        <v>32</v>
      </c>
      <c r="K24" s="460" t="s">
        <v>32</v>
      </c>
      <c r="L24" s="460" t="s">
        <v>32</v>
      </c>
      <c r="M24" s="436" t="s">
        <v>684</v>
      </c>
      <c r="N24" s="470">
        <v>540000</v>
      </c>
      <c r="O24" s="462">
        <f>R24/N24</f>
        <v>0.05</v>
      </c>
      <c r="P24" s="471"/>
      <c r="Q24" s="471"/>
      <c r="R24" s="472">
        <v>27000</v>
      </c>
      <c r="S24" s="471"/>
      <c r="T24" s="473"/>
      <c r="U24" s="473"/>
      <c r="V24" s="473"/>
    </row>
    <row r="25" spans="3:22" ht="15">
      <c r="C25" s="3" t="s">
        <v>292</v>
      </c>
      <c r="D25" s="3" t="s">
        <v>292</v>
      </c>
      <c r="E25" s="455" t="s">
        <v>88</v>
      </c>
      <c r="F25" s="4" t="s">
        <v>306</v>
      </c>
      <c r="G25" s="301">
        <v>199306600</v>
      </c>
      <c r="H25" s="301">
        <v>41267</v>
      </c>
      <c r="I25" s="460" t="s">
        <v>32</v>
      </c>
      <c r="J25" s="460" t="s">
        <v>32</v>
      </c>
      <c r="K25" s="460" t="s">
        <v>32</v>
      </c>
      <c r="L25" s="460" t="s">
        <v>32</v>
      </c>
      <c r="M25" s="460" t="s">
        <v>32</v>
      </c>
      <c r="N25" s="250">
        <v>997000</v>
      </c>
      <c r="O25" s="462">
        <f>R25/N25</f>
        <v>0</v>
      </c>
      <c r="P25" s="463"/>
      <c r="Q25" s="463"/>
      <c r="R25" s="263">
        <v>0</v>
      </c>
      <c r="S25" s="463"/>
      <c r="T25" s="464"/>
      <c r="U25" s="464"/>
      <c r="V25" s="464"/>
    </row>
    <row r="26" spans="3:22" s="48" customFormat="1" ht="15">
      <c r="C26" s="3" t="s">
        <v>292</v>
      </c>
      <c r="D26" s="3" t="s">
        <v>292</v>
      </c>
      <c r="E26" s="456" t="s">
        <v>88</v>
      </c>
      <c r="F26" s="155" t="s">
        <v>307</v>
      </c>
      <c r="G26" s="347">
        <v>199306600</v>
      </c>
      <c r="H26" s="347">
        <v>40894</v>
      </c>
      <c r="I26" s="460" t="s">
        <v>32</v>
      </c>
      <c r="J26" s="460" t="s">
        <v>32</v>
      </c>
      <c r="K26" s="460" t="s">
        <v>32</v>
      </c>
      <c r="L26" s="460" t="s">
        <v>32</v>
      </c>
      <c r="M26" s="460" t="s">
        <v>32</v>
      </c>
      <c r="N26" s="474">
        <v>10000</v>
      </c>
      <c r="O26" s="462">
        <f>R26/N26</f>
        <v>9.5000000000000001E-2</v>
      </c>
      <c r="P26" s="463"/>
      <c r="Q26" s="463"/>
      <c r="R26" s="475">
        <v>950</v>
      </c>
      <c r="S26" s="463"/>
      <c r="T26" s="464"/>
      <c r="U26" s="464"/>
      <c r="V26" s="464"/>
    </row>
    <row r="27" spans="3:22" s="48" customFormat="1" ht="45">
      <c r="C27" s="3" t="s">
        <v>292</v>
      </c>
      <c r="D27" s="443" t="s">
        <v>670</v>
      </c>
      <c r="E27" s="456" t="s">
        <v>88</v>
      </c>
      <c r="F27" s="155" t="s">
        <v>685</v>
      </c>
      <c r="G27" s="347">
        <v>199801600</v>
      </c>
      <c r="H27" s="347">
        <v>44049</v>
      </c>
      <c r="I27" s="487" t="s">
        <v>396</v>
      </c>
      <c r="J27" s="436" t="s">
        <v>396</v>
      </c>
      <c r="K27" s="460" t="s">
        <v>32</v>
      </c>
      <c r="L27" s="460" t="s">
        <v>32</v>
      </c>
      <c r="M27" s="436" t="s">
        <v>684</v>
      </c>
      <c r="N27" s="474">
        <v>247031</v>
      </c>
      <c r="O27" s="462">
        <f>R27/N27</f>
        <v>1</v>
      </c>
      <c r="P27" s="465"/>
      <c r="Q27" s="465"/>
      <c r="R27" s="475">
        <v>247031</v>
      </c>
      <c r="S27" s="465"/>
      <c r="T27" s="476"/>
      <c r="U27" s="476"/>
      <c r="V27" s="476"/>
    </row>
    <row r="28" spans="3:22" ht="48.75">
      <c r="C28" s="3" t="s">
        <v>292</v>
      </c>
      <c r="D28" s="445" t="s">
        <v>686</v>
      </c>
      <c r="E28" s="455" t="s">
        <v>88</v>
      </c>
      <c r="F28" s="4" t="s">
        <v>305</v>
      </c>
      <c r="G28" s="301">
        <v>199801600</v>
      </c>
      <c r="H28" s="301">
        <v>40876</v>
      </c>
      <c r="I28" s="487" t="s">
        <v>396</v>
      </c>
      <c r="J28" s="436" t="s">
        <v>396</v>
      </c>
      <c r="K28" s="460" t="s">
        <v>32</v>
      </c>
      <c r="L28" s="460" t="s">
        <v>32</v>
      </c>
      <c r="M28" s="460" t="s">
        <v>32</v>
      </c>
      <c r="N28" s="250">
        <v>337499</v>
      </c>
      <c r="O28" s="462">
        <f>P28/N28</f>
        <v>1</v>
      </c>
      <c r="P28" s="263">
        <v>337499</v>
      </c>
      <c r="Q28" s="463"/>
      <c r="R28" s="463"/>
      <c r="S28" s="463"/>
      <c r="T28" s="464"/>
      <c r="U28" s="464"/>
      <c r="V28" s="464"/>
    </row>
    <row r="29" spans="3:22" ht="36">
      <c r="C29" s="3"/>
      <c r="D29" s="486" t="s">
        <v>687</v>
      </c>
      <c r="E29" s="455"/>
      <c r="F29" s="4"/>
      <c r="G29" s="301"/>
      <c r="H29" s="301"/>
      <c r="I29" s="460"/>
      <c r="J29" s="460"/>
      <c r="K29" s="460"/>
      <c r="L29" s="460"/>
      <c r="M29" s="460"/>
      <c r="N29" s="250"/>
      <c r="O29" s="462"/>
      <c r="P29" s="263"/>
      <c r="Q29" s="463"/>
      <c r="R29" s="463"/>
      <c r="S29" s="463"/>
      <c r="T29" s="464"/>
      <c r="U29" s="464"/>
      <c r="V29" s="464"/>
    </row>
    <row r="30" spans="3:22" ht="135">
      <c r="C30" s="3" t="s">
        <v>292</v>
      </c>
      <c r="D30" s="3" t="s">
        <v>292</v>
      </c>
      <c r="E30" s="455" t="s">
        <v>592</v>
      </c>
      <c r="F30" s="4" t="s">
        <v>304</v>
      </c>
      <c r="G30" s="301">
        <v>199802200</v>
      </c>
      <c r="H30" s="301">
        <v>41012</v>
      </c>
      <c r="I30" s="487" t="s">
        <v>666</v>
      </c>
      <c r="J30" s="460" t="s">
        <v>32</v>
      </c>
      <c r="K30" s="460" t="s">
        <v>32</v>
      </c>
      <c r="L30" s="460" t="s">
        <v>32</v>
      </c>
      <c r="M30" s="436" t="s">
        <v>684</v>
      </c>
      <c r="N30" s="250">
        <v>347162</v>
      </c>
      <c r="O30" s="462">
        <f t="shared" ref="O30:O37" si="0">R30/N30</f>
        <v>9.533877555723265E-2</v>
      </c>
      <c r="P30" s="463"/>
      <c r="Q30" s="463"/>
      <c r="R30" s="263">
        <v>33098</v>
      </c>
      <c r="S30" s="463"/>
      <c r="T30" s="464"/>
      <c r="U30" s="464"/>
      <c r="V30" s="464"/>
    </row>
    <row r="31" spans="3:22" ht="15">
      <c r="C31" s="3" t="s">
        <v>292</v>
      </c>
      <c r="D31" s="3" t="s">
        <v>292</v>
      </c>
      <c r="E31" s="455" t="s">
        <v>299</v>
      </c>
      <c r="F31" s="4" t="s">
        <v>303</v>
      </c>
      <c r="G31" s="301">
        <v>199901000</v>
      </c>
      <c r="H31" s="301">
        <v>35478</v>
      </c>
      <c r="I31" s="460" t="s">
        <v>32</v>
      </c>
      <c r="J31" s="460" t="s">
        <v>32</v>
      </c>
      <c r="K31" s="460" t="s">
        <v>32</v>
      </c>
      <c r="L31" s="460" t="s">
        <v>32</v>
      </c>
      <c r="M31" s="460" t="s">
        <v>32</v>
      </c>
      <c r="N31" s="250">
        <v>56661</v>
      </c>
      <c r="O31" s="462">
        <f t="shared" si="0"/>
        <v>0</v>
      </c>
      <c r="P31" s="463"/>
      <c r="Q31" s="463"/>
      <c r="R31" s="263">
        <v>0</v>
      </c>
      <c r="S31" s="463"/>
      <c r="T31" s="464"/>
      <c r="U31" s="464"/>
      <c r="V31" s="464"/>
    </row>
    <row r="32" spans="3:22" ht="15">
      <c r="C32" s="3" t="s">
        <v>292</v>
      </c>
      <c r="D32" s="3" t="s">
        <v>292</v>
      </c>
      <c r="E32" s="455" t="s">
        <v>592</v>
      </c>
      <c r="F32" s="4" t="s">
        <v>302</v>
      </c>
      <c r="G32" s="301">
        <v>200001500</v>
      </c>
      <c r="H32" s="301">
        <v>36584</v>
      </c>
      <c r="I32" s="436" t="s">
        <v>689</v>
      </c>
      <c r="J32" s="460" t="s">
        <v>32</v>
      </c>
      <c r="K32" s="460" t="s">
        <v>32</v>
      </c>
      <c r="L32" s="460" t="s">
        <v>32</v>
      </c>
      <c r="M32" s="436" t="s">
        <v>684</v>
      </c>
      <c r="N32" s="250">
        <v>264366</v>
      </c>
      <c r="O32" s="462">
        <f t="shared" si="0"/>
        <v>6.0522154891324904E-2</v>
      </c>
      <c r="P32" s="463"/>
      <c r="Q32" s="463"/>
      <c r="R32" s="263">
        <v>16000</v>
      </c>
      <c r="S32" s="463"/>
      <c r="T32" s="464"/>
      <c r="U32" s="464"/>
      <c r="V32" s="464"/>
    </row>
    <row r="33" spans="3:22" ht="15">
      <c r="C33" s="3" t="s">
        <v>292</v>
      </c>
      <c r="D33" s="3" t="s">
        <v>583</v>
      </c>
      <c r="E33" s="296" t="s">
        <v>24</v>
      </c>
      <c r="F33" s="154" t="s">
        <v>585</v>
      </c>
      <c r="G33" s="411" t="s">
        <v>584</v>
      </c>
      <c r="H33" s="408" t="s">
        <v>586</v>
      </c>
      <c r="I33" s="460" t="s">
        <v>32</v>
      </c>
      <c r="J33" s="460" t="s">
        <v>32</v>
      </c>
      <c r="K33" s="460" t="s">
        <v>32</v>
      </c>
      <c r="L33" s="460" t="s">
        <v>32</v>
      </c>
      <c r="M33" s="460" t="s">
        <v>32</v>
      </c>
      <c r="N33" s="242">
        <v>440284</v>
      </c>
      <c r="O33" s="462">
        <f t="shared" si="0"/>
        <v>0</v>
      </c>
      <c r="P33" s="463"/>
      <c r="Q33" s="463"/>
      <c r="R33" s="261">
        <v>0</v>
      </c>
      <c r="S33" s="463"/>
      <c r="T33" s="464"/>
      <c r="U33" s="464"/>
      <c r="V33" s="464"/>
    </row>
    <row r="34" spans="3:22" ht="15">
      <c r="C34" s="3" t="s">
        <v>292</v>
      </c>
      <c r="D34" s="3" t="s">
        <v>292</v>
      </c>
      <c r="E34" s="455" t="s">
        <v>24</v>
      </c>
      <c r="F34" s="4" t="s">
        <v>301</v>
      </c>
      <c r="G34" s="301">
        <v>200104101</v>
      </c>
      <c r="H34" s="301">
        <v>42318</v>
      </c>
      <c r="I34" s="436" t="s">
        <v>689</v>
      </c>
      <c r="J34" s="460" t="s">
        <v>32</v>
      </c>
      <c r="K34" s="460" t="s">
        <v>32</v>
      </c>
      <c r="L34" s="460" t="s">
        <v>32</v>
      </c>
      <c r="M34" s="436" t="s">
        <v>684</v>
      </c>
      <c r="N34" s="250">
        <v>287166</v>
      </c>
      <c r="O34" s="462">
        <f t="shared" si="0"/>
        <v>6.2681515221161277E-2</v>
      </c>
      <c r="P34" s="463"/>
      <c r="Q34" s="463"/>
      <c r="R34" s="263">
        <v>18000</v>
      </c>
      <c r="S34" s="463"/>
      <c r="T34" s="464"/>
      <c r="U34" s="464"/>
      <c r="V34" s="464"/>
    </row>
    <row r="35" spans="3:22" ht="15">
      <c r="C35" s="3" t="s">
        <v>292</v>
      </c>
      <c r="D35" s="3" t="s">
        <v>292</v>
      </c>
      <c r="E35" s="455" t="s">
        <v>299</v>
      </c>
      <c r="F35" s="4" t="s">
        <v>300</v>
      </c>
      <c r="G35" s="301">
        <v>200201500</v>
      </c>
      <c r="H35" s="301">
        <v>38248</v>
      </c>
      <c r="I35" s="460" t="s">
        <v>32</v>
      </c>
      <c r="J35" s="460" t="s">
        <v>32</v>
      </c>
      <c r="K35" s="460" t="s">
        <v>32</v>
      </c>
      <c r="L35" s="460" t="s">
        <v>32</v>
      </c>
      <c r="M35" s="460" t="s">
        <v>32</v>
      </c>
      <c r="N35" s="250">
        <v>136674</v>
      </c>
      <c r="O35" s="462">
        <f t="shared" si="0"/>
        <v>0</v>
      </c>
      <c r="P35" s="463"/>
      <c r="Q35" s="463"/>
      <c r="R35" s="263">
        <v>0</v>
      </c>
      <c r="S35" s="463"/>
      <c r="T35" s="464"/>
      <c r="U35" s="464"/>
      <c r="V35" s="464"/>
    </row>
    <row r="36" spans="3:22" ht="15">
      <c r="C36" s="3" t="s">
        <v>292</v>
      </c>
      <c r="D36" s="3" t="s">
        <v>292</v>
      </c>
      <c r="E36" s="457" t="s">
        <v>297</v>
      </c>
      <c r="F36" s="453" t="s">
        <v>298</v>
      </c>
      <c r="G36" s="301">
        <v>200203400</v>
      </c>
      <c r="H36" s="301">
        <v>37793</v>
      </c>
      <c r="I36" s="460" t="s">
        <v>32</v>
      </c>
      <c r="J36" s="460" t="s">
        <v>32</v>
      </c>
      <c r="K36" s="460" t="s">
        <v>32</v>
      </c>
      <c r="L36" s="460" t="s">
        <v>32</v>
      </c>
      <c r="M36" s="460" t="s">
        <v>32</v>
      </c>
      <c r="N36" s="477">
        <v>151090</v>
      </c>
      <c r="O36" s="462">
        <f t="shared" si="0"/>
        <v>0</v>
      </c>
      <c r="P36" s="463"/>
      <c r="Q36" s="463"/>
      <c r="R36" s="263">
        <v>0</v>
      </c>
      <c r="S36" s="463"/>
      <c r="T36" s="464"/>
      <c r="U36" s="464"/>
      <c r="V36" s="464"/>
    </row>
    <row r="37" spans="3:22" ht="15">
      <c r="C37" s="3" t="s">
        <v>292</v>
      </c>
      <c r="D37" s="3" t="s">
        <v>292</v>
      </c>
      <c r="E37" s="457" t="s">
        <v>295</v>
      </c>
      <c r="F37" s="453" t="s">
        <v>296</v>
      </c>
      <c r="G37" s="301">
        <v>200203500</v>
      </c>
      <c r="H37" s="301">
        <v>38495</v>
      </c>
      <c r="I37" s="460" t="s">
        <v>32</v>
      </c>
      <c r="J37" s="460" t="s">
        <v>32</v>
      </c>
      <c r="K37" s="460" t="s">
        <v>32</v>
      </c>
      <c r="L37" s="460" t="s">
        <v>32</v>
      </c>
      <c r="M37" s="460" t="s">
        <v>32</v>
      </c>
      <c r="N37" s="477">
        <v>141316</v>
      </c>
      <c r="O37" s="462">
        <f t="shared" si="0"/>
        <v>0</v>
      </c>
      <c r="P37" s="463"/>
      <c r="Q37" s="463"/>
      <c r="R37" s="263">
        <v>0</v>
      </c>
      <c r="S37" s="463"/>
      <c r="T37" s="464"/>
      <c r="U37" s="464"/>
      <c r="V37" s="464"/>
    </row>
    <row r="38" spans="3:22" ht="90">
      <c r="C38" s="3" t="s">
        <v>292</v>
      </c>
      <c r="D38" s="3" t="s">
        <v>568</v>
      </c>
      <c r="E38" s="455" t="s">
        <v>570</v>
      </c>
      <c r="F38" s="4" t="s">
        <v>569</v>
      </c>
      <c r="G38" s="301">
        <v>200301700</v>
      </c>
      <c r="H38" s="301">
        <v>41151</v>
      </c>
      <c r="I38" s="487" t="s">
        <v>682</v>
      </c>
      <c r="J38" s="297" t="s">
        <v>396</v>
      </c>
      <c r="K38" s="296" t="s">
        <v>32</v>
      </c>
      <c r="L38" s="296" t="s">
        <v>32</v>
      </c>
      <c r="M38" s="297" t="s">
        <v>396</v>
      </c>
      <c r="N38" s="250">
        <v>631224</v>
      </c>
      <c r="O38" s="462">
        <f>P38/N38</f>
        <v>1</v>
      </c>
      <c r="P38" s="263">
        <v>631224</v>
      </c>
      <c r="Q38" s="463"/>
      <c r="R38" s="463"/>
      <c r="S38" s="463"/>
      <c r="T38" s="464"/>
      <c r="U38" s="464"/>
      <c r="V38" s="464"/>
    </row>
    <row r="39" spans="3:22" ht="105">
      <c r="C39" s="3"/>
      <c r="D39" s="486" t="s">
        <v>688</v>
      </c>
      <c r="E39" s="455"/>
      <c r="F39" s="4"/>
      <c r="G39" s="301"/>
      <c r="H39" s="301"/>
      <c r="I39" s="487" t="s">
        <v>690</v>
      </c>
      <c r="J39" s="297" t="s">
        <v>396</v>
      </c>
      <c r="K39" s="296" t="s">
        <v>32</v>
      </c>
      <c r="L39" s="296" t="s">
        <v>32</v>
      </c>
      <c r="M39" s="297" t="s">
        <v>396</v>
      </c>
      <c r="N39" s="250"/>
      <c r="O39" s="462"/>
      <c r="P39" s="263"/>
      <c r="Q39" s="463"/>
      <c r="R39" s="463"/>
      <c r="S39" s="463"/>
      <c r="T39" s="464"/>
      <c r="U39" s="464"/>
      <c r="V39" s="464"/>
    </row>
    <row r="40" spans="3:22" s="41" customFormat="1" ht="15">
      <c r="C40" s="3" t="s">
        <v>292</v>
      </c>
      <c r="D40" s="3" t="s">
        <v>568</v>
      </c>
      <c r="E40" s="455" t="s">
        <v>573</v>
      </c>
      <c r="F40" s="4" t="s">
        <v>574</v>
      </c>
      <c r="G40" s="301">
        <v>200301700</v>
      </c>
      <c r="H40" s="301">
        <v>40672</v>
      </c>
      <c r="I40" s="297">
        <v>50.4</v>
      </c>
      <c r="J40" s="297" t="s">
        <v>396</v>
      </c>
      <c r="K40" s="296" t="s">
        <v>32</v>
      </c>
      <c r="L40" s="296" t="s">
        <v>32</v>
      </c>
      <c r="M40" s="297" t="s">
        <v>396</v>
      </c>
      <c r="N40" s="250">
        <v>60047</v>
      </c>
      <c r="O40" s="462">
        <f>P40/N40</f>
        <v>1</v>
      </c>
      <c r="P40" s="263">
        <v>60047</v>
      </c>
      <c r="Q40" s="463"/>
      <c r="R40" s="463"/>
      <c r="S40" s="463"/>
      <c r="T40" s="464"/>
      <c r="U40" s="464"/>
      <c r="V40" s="464"/>
    </row>
    <row r="41" spans="3:22" ht="15">
      <c r="C41" s="3" t="s">
        <v>292</v>
      </c>
      <c r="D41" s="3" t="s">
        <v>568</v>
      </c>
      <c r="E41" s="455" t="s">
        <v>14</v>
      </c>
      <c r="F41" s="4" t="s">
        <v>571</v>
      </c>
      <c r="G41" s="301">
        <v>200301700</v>
      </c>
      <c r="H41" s="301">
        <v>41715</v>
      </c>
      <c r="I41" s="297">
        <v>50.4</v>
      </c>
      <c r="J41" s="297" t="s">
        <v>396</v>
      </c>
      <c r="K41" s="296" t="s">
        <v>32</v>
      </c>
      <c r="L41" s="296" t="s">
        <v>32</v>
      </c>
      <c r="M41" s="297" t="s">
        <v>396</v>
      </c>
      <c r="N41" s="250">
        <v>145675</v>
      </c>
      <c r="O41" s="462">
        <f>P41/N41</f>
        <v>1</v>
      </c>
      <c r="P41" s="263">
        <v>145675</v>
      </c>
      <c r="Q41" s="463"/>
      <c r="R41" s="463"/>
      <c r="S41" s="463"/>
      <c r="T41" s="464"/>
      <c r="U41" s="464"/>
      <c r="V41" s="464"/>
    </row>
    <row r="42" spans="3:22" ht="15">
      <c r="C42" s="3" t="s">
        <v>292</v>
      </c>
      <c r="D42" s="3" t="s">
        <v>568</v>
      </c>
      <c r="E42" s="455" t="s">
        <v>231</v>
      </c>
      <c r="F42" s="4" t="s">
        <v>572</v>
      </c>
      <c r="G42" s="301">
        <v>200301700</v>
      </c>
      <c r="H42" s="301">
        <v>40673</v>
      </c>
      <c r="I42" s="297">
        <v>50.4</v>
      </c>
      <c r="J42" s="297" t="s">
        <v>396</v>
      </c>
      <c r="K42" s="296" t="s">
        <v>32</v>
      </c>
      <c r="L42" s="296" t="s">
        <v>32</v>
      </c>
      <c r="M42" s="297" t="s">
        <v>396</v>
      </c>
      <c r="N42" s="250">
        <v>66050</v>
      </c>
      <c r="O42" s="462">
        <f>P42/N42</f>
        <v>1</v>
      </c>
      <c r="P42" s="263">
        <v>66050</v>
      </c>
      <c r="Q42" s="463"/>
      <c r="R42" s="463"/>
      <c r="S42" s="463"/>
      <c r="T42" s="464"/>
      <c r="U42" s="464"/>
      <c r="V42" s="464"/>
    </row>
    <row r="43" spans="3:22" ht="45">
      <c r="C43" s="3" t="s">
        <v>292</v>
      </c>
      <c r="D43" s="3" t="s">
        <v>292</v>
      </c>
      <c r="E43" s="455" t="s">
        <v>24</v>
      </c>
      <c r="F43" s="4" t="s">
        <v>461</v>
      </c>
      <c r="G43" s="301">
        <v>200303100</v>
      </c>
      <c r="H43" s="301">
        <v>37318</v>
      </c>
      <c r="I43" s="488" t="s">
        <v>683</v>
      </c>
      <c r="J43" s="296" t="s">
        <v>32</v>
      </c>
      <c r="K43" s="296" t="s">
        <v>32</v>
      </c>
      <c r="L43" s="296" t="s">
        <v>32</v>
      </c>
      <c r="M43" s="297" t="s">
        <v>396</v>
      </c>
      <c r="N43" s="250">
        <v>440284</v>
      </c>
      <c r="O43" s="462">
        <f>R43/N43</f>
        <v>4.5425225536244784E-2</v>
      </c>
      <c r="P43" s="463"/>
      <c r="Q43" s="463"/>
      <c r="R43" s="263">
        <v>20000</v>
      </c>
      <c r="S43" s="463"/>
      <c r="T43" s="464"/>
      <c r="U43" s="464"/>
      <c r="V43" s="464"/>
    </row>
    <row r="44" spans="3:22" ht="15">
      <c r="C44" s="3" t="s">
        <v>292</v>
      </c>
      <c r="D44" s="3" t="s">
        <v>292</v>
      </c>
      <c r="E44" s="455" t="s">
        <v>24</v>
      </c>
      <c r="F44" s="4" t="s">
        <v>293</v>
      </c>
      <c r="G44" s="301">
        <v>200739700</v>
      </c>
      <c r="H44" s="301">
        <v>37190</v>
      </c>
      <c r="I44" s="436" t="s">
        <v>689</v>
      </c>
      <c r="J44" s="296" t="s">
        <v>32</v>
      </c>
      <c r="K44" s="296" t="s">
        <v>32</v>
      </c>
      <c r="L44" s="296" t="s">
        <v>32</v>
      </c>
      <c r="M44" s="297" t="s">
        <v>396</v>
      </c>
      <c r="N44" s="250">
        <v>1016886</v>
      </c>
      <c r="O44" s="462">
        <f>R44/N44</f>
        <v>7.6074407554042434E-2</v>
      </c>
      <c r="P44" s="463"/>
      <c r="Q44" s="463"/>
      <c r="R44" s="263">
        <v>77359</v>
      </c>
      <c r="S44" s="463"/>
      <c r="T44" s="464"/>
      <c r="U44" s="464"/>
      <c r="V44" s="464"/>
    </row>
    <row r="45" spans="3:22" ht="15">
      <c r="C45" s="3" t="s">
        <v>292</v>
      </c>
      <c r="D45" s="3" t="s">
        <v>292</v>
      </c>
      <c r="E45" s="456" t="s">
        <v>24</v>
      </c>
      <c r="F45" s="155" t="s">
        <v>294</v>
      </c>
      <c r="G45" s="347">
        <v>200739700</v>
      </c>
      <c r="H45" s="347">
        <v>37186</v>
      </c>
      <c r="I45" s="296" t="s">
        <v>32</v>
      </c>
      <c r="J45" s="296" t="s">
        <v>32</v>
      </c>
      <c r="K45" s="296" t="s">
        <v>32</v>
      </c>
      <c r="L45" s="296" t="s">
        <v>32</v>
      </c>
      <c r="M45" s="296" t="s">
        <v>32</v>
      </c>
      <c r="N45" s="474">
        <v>3304028</v>
      </c>
      <c r="O45" s="462">
        <f>R45/N45</f>
        <v>0</v>
      </c>
      <c r="P45" s="478"/>
      <c r="Q45" s="463"/>
      <c r="R45" s="263">
        <v>0</v>
      </c>
      <c r="S45" s="463"/>
      <c r="T45" s="464"/>
      <c r="U45" s="464"/>
      <c r="V45" s="464"/>
    </row>
    <row r="46" spans="3:22" ht="24" thickBot="1">
      <c r="C46" s="9" t="s">
        <v>292</v>
      </c>
      <c r="D46" s="9" t="s">
        <v>292</v>
      </c>
      <c r="E46" s="458" t="s">
        <v>24</v>
      </c>
      <c r="F46" s="154" t="s">
        <v>518</v>
      </c>
      <c r="G46" s="459">
        <v>200901400</v>
      </c>
      <c r="H46" s="459">
        <v>42775</v>
      </c>
      <c r="I46" s="436" t="s">
        <v>689</v>
      </c>
      <c r="J46" s="296" t="s">
        <v>32</v>
      </c>
      <c r="K46" s="296" t="s">
        <v>32</v>
      </c>
      <c r="L46" s="296" t="s">
        <v>32</v>
      </c>
      <c r="M46" s="297" t="s">
        <v>396</v>
      </c>
      <c r="N46" s="466">
        <v>168030</v>
      </c>
      <c r="O46" s="462">
        <f>R46/N46</f>
        <v>1</v>
      </c>
      <c r="P46" s="468"/>
      <c r="Q46" s="468"/>
      <c r="R46" s="467">
        <v>168030</v>
      </c>
      <c r="S46" s="468"/>
      <c r="T46" s="469"/>
      <c r="U46" s="469"/>
      <c r="V46" s="479"/>
    </row>
    <row r="47" spans="3:22" ht="15">
      <c r="C47" s="3" t="s">
        <v>257</v>
      </c>
      <c r="D47" s="3" t="s">
        <v>258</v>
      </c>
      <c r="E47" s="455" t="s">
        <v>24</v>
      </c>
      <c r="F47" s="208" t="s">
        <v>277</v>
      </c>
      <c r="G47" s="301">
        <v>198343500</v>
      </c>
      <c r="H47" s="409">
        <v>40658</v>
      </c>
      <c r="I47" s="296" t="s">
        <v>32</v>
      </c>
      <c r="J47" s="296" t="s">
        <v>32</v>
      </c>
      <c r="K47" s="296" t="s">
        <v>32</v>
      </c>
      <c r="L47" s="297" t="s">
        <v>396</v>
      </c>
      <c r="M47" s="296" t="s">
        <v>32</v>
      </c>
      <c r="N47" s="250">
        <v>948466</v>
      </c>
      <c r="O47" s="462">
        <f>Q47/N47</f>
        <v>2.9995803750477086E-3</v>
      </c>
      <c r="P47" s="463"/>
      <c r="Q47" s="263">
        <v>2845</v>
      </c>
      <c r="R47" s="463"/>
      <c r="S47" s="463"/>
      <c r="T47" s="464"/>
      <c r="U47" s="464"/>
      <c r="V47" s="464"/>
    </row>
    <row r="48" spans="3:22" ht="15">
      <c r="C48" s="3" t="s">
        <v>257</v>
      </c>
      <c r="D48" s="3" t="s">
        <v>258</v>
      </c>
      <c r="E48" s="455" t="s">
        <v>261</v>
      </c>
      <c r="F48" s="4" t="s">
        <v>275</v>
      </c>
      <c r="G48" s="301">
        <v>198343600</v>
      </c>
      <c r="H48" s="409">
        <v>39496</v>
      </c>
      <c r="I48" s="296" t="s">
        <v>32</v>
      </c>
      <c r="J48" s="297" t="s">
        <v>396</v>
      </c>
      <c r="K48" s="296" t="s">
        <v>32</v>
      </c>
      <c r="L48" s="296" t="s">
        <v>32</v>
      </c>
      <c r="M48" s="296" t="s">
        <v>32</v>
      </c>
      <c r="N48" s="250">
        <v>479719</v>
      </c>
      <c r="O48" s="462">
        <f>R48/N48</f>
        <v>2.0845536657918488E-2</v>
      </c>
      <c r="P48" s="463"/>
      <c r="Q48" s="463"/>
      <c r="R48" s="263">
        <v>10000</v>
      </c>
      <c r="S48" s="463"/>
      <c r="T48" s="464"/>
      <c r="U48" s="464"/>
      <c r="V48" s="464"/>
    </row>
    <row r="49" spans="3:22" ht="15">
      <c r="C49" s="3" t="s">
        <v>257</v>
      </c>
      <c r="D49" s="3" t="s">
        <v>258</v>
      </c>
      <c r="E49" s="455" t="s">
        <v>24</v>
      </c>
      <c r="F49" s="4" t="s">
        <v>276</v>
      </c>
      <c r="G49" s="301">
        <v>198710001</v>
      </c>
      <c r="H49" s="409">
        <v>42025</v>
      </c>
      <c r="I49" s="296" t="s">
        <v>32</v>
      </c>
      <c r="J49" s="296" t="s">
        <v>32</v>
      </c>
      <c r="K49" s="296" t="s">
        <v>32</v>
      </c>
      <c r="L49" s="296" t="s">
        <v>32</v>
      </c>
      <c r="M49" s="413">
        <v>0.04</v>
      </c>
      <c r="N49" s="250">
        <v>1168300</v>
      </c>
      <c r="O49" s="462">
        <f>R49/N49</f>
        <v>4.7076949413677995E-2</v>
      </c>
      <c r="P49" s="482"/>
      <c r="Q49" s="482"/>
      <c r="R49" s="263">
        <v>55000</v>
      </c>
      <c r="S49" s="482"/>
      <c r="T49" s="349"/>
      <c r="U49" s="349"/>
      <c r="V49" s="464"/>
    </row>
    <row r="50" spans="3:22" ht="15">
      <c r="C50" s="3" t="s">
        <v>257</v>
      </c>
      <c r="D50" s="3" t="s">
        <v>258</v>
      </c>
      <c r="E50" s="455" t="s">
        <v>88</v>
      </c>
      <c r="F50" s="4" t="s">
        <v>276</v>
      </c>
      <c r="G50" s="301">
        <v>198710002</v>
      </c>
      <c r="H50" s="409">
        <v>39122</v>
      </c>
      <c r="I50" s="296" t="s">
        <v>32</v>
      </c>
      <c r="J50" s="296" t="s">
        <v>32</v>
      </c>
      <c r="K50" s="296" t="s">
        <v>32</v>
      </c>
      <c r="L50" s="296" t="s">
        <v>32</v>
      </c>
      <c r="M50" s="413">
        <v>0.04</v>
      </c>
      <c r="N50" s="250">
        <v>280264</v>
      </c>
      <c r="O50" s="462">
        <f>R50/N50</f>
        <v>7.8497416721376986E-2</v>
      </c>
      <c r="P50" s="463"/>
      <c r="Q50" s="463"/>
      <c r="R50" s="263">
        <v>22000</v>
      </c>
      <c r="S50" s="463"/>
      <c r="T50" s="464"/>
      <c r="U50" s="464"/>
      <c r="V50" s="464"/>
    </row>
    <row r="51" spans="3:22" ht="15">
      <c r="C51" s="3" t="s">
        <v>257</v>
      </c>
      <c r="D51" s="3" t="s">
        <v>258</v>
      </c>
      <c r="E51" s="455" t="s">
        <v>24</v>
      </c>
      <c r="F51" s="4" t="s">
        <v>275</v>
      </c>
      <c r="G51" s="301">
        <v>198902200</v>
      </c>
      <c r="H51" s="409">
        <v>40875</v>
      </c>
      <c r="I51" s="296" t="s">
        <v>32</v>
      </c>
      <c r="J51" s="296" t="s">
        <v>32</v>
      </c>
      <c r="K51" s="296" t="s">
        <v>32</v>
      </c>
      <c r="L51" s="296" t="s">
        <v>32</v>
      </c>
      <c r="M51" s="296" t="s">
        <v>32</v>
      </c>
      <c r="N51" s="250">
        <v>398656</v>
      </c>
      <c r="O51" s="462">
        <f>P51/N51</f>
        <v>0.79768020549044794</v>
      </c>
      <c r="P51" s="263">
        <v>318000</v>
      </c>
      <c r="Q51" s="463"/>
      <c r="R51" s="463"/>
      <c r="S51" s="463"/>
      <c r="T51" s="464"/>
      <c r="U51" s="464"/>
      <c r="V51" s="464"/>
    </row>
    <row r="52" spans="3:22" ht="15">
      <c r="C52" s="3" t="s">
        <v>257</v>
      </c>
      <c r="D52" s="3" t="s">
        <v>258</v>
      </c>
      <c r="E52" s="455" t="s">
        <v>88</v>
      </c>
      <c r="F52" s="4" t="s">
        <v>267</v>
      </c>
      <c r="G52" s="301">
        <v>198902401</v>
      </c>
      <c r="H52" s="409">
        <v>39455</v>
      </c>
      <c r="I52" s="296" t="s">
        <v>32</v>
      </c>
      <c r="J52" s="297" t="s">
        <v>396</v>
      </c>
      <c r="K52" s="296" t="s">
        <v>32</v>
      </c>
      <c r="L52" s="296" t="s">
        <v>32</v>
      </c>
      <c r="M52" s="296" t="s">
        <v>32</v>
      </c>
      <c r="N52" s="250">
        <v>217415</v>
      </c>
      <c r="O52" s="462">
        <f>P52/N52</f>
        <v>1</v>
      </c>
      <c r="P52" s="263">
        <v>217415</v>
      </c>
      <c r="Q52" s="463"/>
      <c r="R52" s="463"/>
      <c r="S52" s="463"/>
      <c r="T52" s="464"/>
      <c r="U52" s="464"/>
      <c r="V52" s="464"/>
    </row>
    <row r="53" spans="3:22" ht="15">
      <c r="C53" s="3" t="s">
        <v>257</v>
      </c>
      <c r="D53" s="3" t="s">
        <v>258</v>
      </c>
      <c r="E53" s="455" t="s">
        <v>24</v>
      </c>
      <c r="F53" s="4" t="s">
        <v>274</v>
      </c>
      <c r="G53" s="301">
        <v>198903500</v>
      </c>
      <c r="H53" s="409">
        <v>38956</v>
      </c>
      <c r="I53" s="296" t="s">
        <v>32</v>
      </c>
      <c r="J53" s="296" t="s">
        <v>32</v>
      </c>
      <c r="K53" s="296" t="s">
        <v>32</v>
      </c>
      <c r="L53" s="296" t="s">
        <v>32</v>
      </c>
      <c r="M53" s="296" t="s">
        <v>32</v>
      </c>
      <c r="N53" s="250">
        <v>966664</v>
      </c>
      <c r="O53" s="462">
        <f>Q53/N53</f>
        <v>0</v>
      </c>
      <c r="P53" s="463"/>
      <c r="Q53" s="263">
        <v>0</v>
      </c>
      <c r="R53" s="463"/>
      <c r="S53" s="463"/>
      <c r="T53" s="464"/>
      <c r="U53" s="464"/>
      <c r="V53" s="464"/>
    </row>
    <row r="54" spans="3:22" ht="15">
      <c r="C54" s="3" t="s">
        <v>257</v>
      </c>
      <c r="D54" s="3" t="s">
        <v>258</v>
      </c>
      <c r="E54" s="455" t="s">
        <v>88</v>
      </c>
      <c r="F54" s="4" t="s">
        <v>273</v>
      </c>
      <c r="G54" s="301">
        <v>199000500</v>
      </c>
      <c r="H54" s="409">
        <v>39797</v>
      </c>
      <c r="I54" s="296" t="s">
        <v>32</v>
      </c>
      <c r="J54" s="296" t="s">
        <v>32</v>
      </c>
      <c r="K54" s="296" t="s">
        <v>32</v>
      </c>
      <c r="L54" s="297" t="s">
        <v>396</v>
      </c>
      <c r="M54" s="296" t="s">
        <v>32</v>
      </c>
      <c r="N54" s="250">
        <v>616318</v>
      </c>
      <c r="O54" s="462">
        <f>Q54/N54</f>
        <v>1</v>
      </c>
      <c r="P54" s="463"/>
      <c r="Q54" s="263">
        <v>616318</v>
      </c>
      <c r="R54" s="463"/>
      <c r="S54" s="463"/>
      <c r="T54" s="464"/>
      <c r="U54" s="464"/>
      <c r="V54" s="464"/>
    </row>
    <row r="55" spans="3:22" ht="15">
      <c r="C55" s="3" t="s">
        <v>257</v>
      </c>
      <c r="D55" s="3" t="s">
        <v>258</v>
      </c>
      <c r="E55" s="455" t="s">
        <v>24</v>
      </c>
      <c r="F55" s="4" t="s">
        <v>272</v>
      </c>
      <c r="G55" s="301">
        <v>199000501</v>
      </c>
      <c r="H55" s="409">
        <v>41603</v>
      </c>
      <c r="I55" s="296" t="s">
        <v>32</v>
      </c>
      <c r="J55" s="297" t="s">
        <v>396</v>
      </c>
      <c r="K55" s="296" t="s">
        <v>32</v>
      </c>
      <c r="L55" s="296" t="s">
        <v>32</v>
      </c>
      <c r="M55" s="296" t="s">
        <v>32</v>
      </c>
      <c r="N55" s="250">
        <v>743388</v>
      </c>
      <c r="O55" s="462">
        <f>P55/N55</f>
        <v>1</v>
      </c>
      <c r="P55" s="263">
        <v>743388</v>
      </c>
      <c r="Q55" s="463"/>
      <c r="R55" s="463"/>
      <c r="S55" s="463"/>
      <c r="T55" s="464"/>
      <c r="U55" s="464"/>
      <c r="V55" s="464"/>
    </row>
    <row r="56" spans="3:22" ht="15">
      <c r="C56" s="3" t="s">
        <v>257</v>
      </c>
      <c r="D56" s="3" t="s">
        <v>258</v>
      </c>
      <c r="E56" s="455" t="s">
        <v>14</v>
      </c>
      <c r="F56" s="4" t="s">
        <v>271</v>
      </c>
      <c r="G56" s="301">
        <v>199000501</v>
      </c>
      <c r="H56" s="409">
        <v>41827</v>
      </c>
      <c r="I56" s="296" t="s">
        <v>32</v>
      </c>
      <c r="J56" s="296" t="s">
        <v>32</v>
      </c>
      <c r="K56" s="296" t="s">
        <v>32</v>
      </c>
      <c r="L56" s="296" t="s">
        <v>32</v>
      </c>
      <c r="M56" s="296" t="s">
        <v>32</v>
      </c>
      <c r="N56" s="250">
        <v>20000</v>
      </c>
      <c r="O56" s="462">
        <f>P56/N56</f>
        <v>1</v>
      </c>
      <c r="P56" s="263">
        <v>20000</v>
      </c>
      <c r="Q56" s="463"/>
      <c r="R56" s="463"/>
      <c r="S56" s="463"/>
      <c r="T56" s="464"/>
      <c r="U56" s="464"/>
      <c r="V56" s="464"/>
    </row>
    <row r="57" spans="3:22" ht="15">
      <c r="C57" s="3" t="s">
        <v>257</v>
      </c>
      <c r="D57" s="3" t="s">
        <v>258</v>
      </c>
      <c r="E57" s="455" t="s">
        <v>24</v>
      </c>
      <c r="F57" s="4" t="s">
        <v>270</v>
      </c>
      <c r="G57" s="301">
        <v>199506001</v>
      </c>
      <c r="H57" s="409">
        <v>40999</v>
      </c>
      <c r="I57" s="296" t="s">
        <v>32</v>
      </c>
      <c r="J57" s="296" t="s">
        <v>32</v>
      </c>
      <c r="K57" s="296" t="s">
        <v>32</v>
      </c>
      <c r="L57" s="296" t="s">
        <v>32</v>
      </c>
      <c r="M57" s="413">
        <v>0.04</v>
      </c>
      <c r="N57" s="250">
        <v>205000</v>
      </c>
      <c r="O57" s="462">
        <f>R57/N57</f>
        <v>0.14146341463414633</v>
      </c>
      <c r="P57" s="463"/>
      <c r="Q57" s="463"/>
      <c r="R57" s="263">
        <v>29000</v>
      </c>
      <c r="S57" s="463"/>
      <c r="T57" s="464"/>
      <c r="U57" s="464"/>
      <c r="V57" s="464"/>
    </row>
    <row r="58" spans="3:22" ht="15">
      <c r="C58" s="3" t="s">
        <v>257</v>
      </c>
      <c r="D58" s="3" t="s">
        <v>259</v>
      </c>
      <c r="E58" s="455" t="s">
        <v>24</v>
      </c>
      <c r="F58" s="4" t="s">
        <v>291</v>
      </c>
      <c r="G58" s="301">
        <v>199601100</v>
      </c>
      <c r="H58" s="409">
        <v>40569</v>
      </c>
      <c r="I58" s="296" t="s">
        <v>32</v>
      </c>
      <c r="J58" s="296" t="s">
        <v>32</v>
      </c>
      <c r="K58" s="296" t="s">
        <v>32</v>
      </c>
      <c r="L58" s="296" t="s">
        <v>32</v>
      </c>
      <c r="M58" s="296" t="s">
        <v>32</v>
      </c>
      <c r="N58" s="250">
        <v>88000</v>
      </c>
      <c r="O58" s="462">
        <f>R58/N58</f>
        <v>0</v>
      </c>
      <c r="P58" s="463"/>
      <c r="Q58" s="463"/>
      <c r="R58" s="263">
        <v>0</v>
      </c>
      <c r="S58" s="463"/>
      <c r="T58" s="464"/>
      <c r="U58" s="464"/>
      <c r="V58" s="464"/>
    </row>
    <row r="59" spans="3:22" ht="15">
      <c r="C59" s="3" t="s">
        <v>257</v>
      </c>
      <c r="D59" s="3" t="s">
        <v>259</v>
      </c>
      <c r="E59" s="455" t="s">
        <v>289</v>
      </c>
      <c r="F59" s="4" t="s">
        <v>290</v>
      </c>
      <c r="G59" s="301">
        <v>199601100</v>
      </c>
      <c r="H59" s="409">
        <v>40583</v>
      </c>
      <c r="I59" s="296" t="s">
        <v>32</v>
      </c>
      <c r="J59" s="296" t="s">
        <v>32</v>
      </c>
      <c r="K59" s="296" t="s">
        <v>32</v>
      </c>
      <c r="L59" s="296" t="s">
        <v>32</v>
      </c>
      <c r="M59" s="296" t="s">
        <v>32</v>
      </c>
      <c r="N59" s="250">
        <v>21000</v>
      </c>
      <c r="O59" s="462">
        <f>R59/N59</f>
        <v>0</v>
      </c>
      <c r="P59" s="463"/>
      <c r="Q59" s="463"/>
      <c r="R59" s="263">
        <v>0</v>
      </c>
      <c r="S59" s="463"/>
      <c r="T59" s="464"/>
      <c r="U59" s="464"/>
      <c r="V59" s="464"/>
    </row>
    <row r="60" spans="3:22" ht="15">
      <c r="C60" s="3" t="s">
        <v>257</v>
      </c>
      <c r="D60" s="3" t="s">
        <v>259</v>
      </c>
      <c r="E60" s="455" t="s">
        <v>24</v>
      </c>
      <c r="F60" s="4" t="s">
        <v>288</v>
      </c>
      <c r="G60" s="301">
        <v>199604601</v>
      </c>
      <c r="H60" s="409">
        <v>37431</v>
      </c>
      <c r="I60" s="296" t="s">
        <v>32</v>
      </c>
      <c r="J60" s="296" t="s">
        <v>32</v>
      </c>
      <c r="K60" s="296" t="s">
        <v>32</v>
      </c>
      <c r="L60" s="296" t="s">
        <v>32</v>
      </c>
      <c r="M60" s="296" t="s">
        <v>32</v>
      </c>
      <c r="N60" s="242">
        <v>483179</v>
      </c>
      <c r="O60" s="462">
        <f>R60/N60</f>
        <v>3.4945641263382725E-2</v>
      </c>
      <c r="P60" s="463"/>
      <c r="Q60" s="463"/>
      <c r="R60" s="263">
        <v>16885</v>
      </c>
      <c r="S60" s="463"/>
      <c r="T60" s="464"/>
      <c r="U60" s="464"/>
      <c r="V60" s="464"/>
    </row>
    <row r="61" spans="3:22" ht="15">
      <c r="C61" s="3" t="s">
        <v>257</v>
      </c>
      <c r="D61" s="3" t="s">
        <v>259</v>
      </c>
      <c r="E61" s="455" t="s">
        <v>24</v>
      </c>
      <c r="F61" s="4" t="s">
        <v>287</v>
      </c>
      <c r="G61" s="301">
        <v>200003300</v>
      </c>
      <c r="H61" s="409">
        <v>40877</v>
      </c>
      <c r="I61" s="296" t="s">
        <v>32</v>
      </c>
      <c r="J61" s="296" t="s">
        <v>32</v>
      </c>
      <c r="K61" s="296" t="s">
        <v>32</v>
      </c>
      <c r="L61" s="296" t="s">
        <v>32</v>
      </c>
      <c r="M61" s="296" t="s">
        <v>32</v>
      </c>
      <c r="N61" s="250">
        <v>109343</v>
      </c>
      <c r="O61" s="462">
        <f>P61/N61</f>
        <v>2.2863832161180871E-2</v>
      </c>
      <c r="P61" s="263">
        <v>2500</v>
      </c>
      <c r="Q61" s="463"/>
      <c r="R61" s="463"/>
      <c r="S61" s="463"/>
      <c r="T61" s="464"/>
      <c r="U61" s="464"/>
      <c r="V61" s="464"/>
    </row>
    <row r="62" spans="3:22" ht="15">
      <c r="C62" s="3" t="s">
        <v>257</v>
      </c>
      <c r="D62" s="3" t="s">
        <v>259</v>
      </c>
      <c r="E62" s="455" t="s">
        <v>24</v>
      </c>
      <c r="F62" s="4" t="s">
        <v>462</v>
      </c>
      <c r="G62" s="301">
        <v>200003800</v>
      </c>
      <c r="H62" s="409">
        <v>32841</v>
      </c>
      <c r="I62" s="296" t="s">
        <v>32</v>
      </c>
      <c r="J62" s="296" t="s">
        <v>32</v>
      </c>
      <c r="K62" s="296" t="s">
        <v>32</v>
      </c>
      <c r="L62" s="296" t="s">
        <v>32</v>
      </c>
      <c r="M62" s="296" t="s">
        <v>32</v>
      </c>
      <c r="N62" s="250">
        <v>29976</v>
      </c>
      <c r="O62" s="462">
        <f>Q62/N62</f>
        <v>0</v>
      </c>
      <c r="P62" s="463"/>
      <c r="Q62" s="263">
        <v>0</v>
      </c>
      <c r="R62" s="463"/>
      <c r="S62" s="463"/>
      <c r="T62" s="464"/>
      <c r="U62" s="464"/>
      <c r="V62" s="464"/>
    </row>
    <row r="63" spans="3:22" ht="15">
      <c r="C63" s="3" t="s">
        <v>257</v>
      </c>
      <c r="D63" s="3" t="s">
        <v>259</v>
      </c>
      <c r="E63" s="455" t="s">
        <v>24</v>
      </c>
      <c r="F63" s="4" t="s">
        <v>286</v>
      </c>
      <c r="G63" s="301">
        <v>200003801</v>
      </c>
      <c r="H63" s="409">
        <v>43037</v>
      </c>
      <c r="I63" s="296" t="s">
        <v>32</v>
      </c>
      <c r="J63" s="296" t="s">
        <v>32</v>
      </c>
      <c r="K63" s="296" t="s">
        <v>32</v>
      </c>
      <c r="L63" s="296" t="s">
        <v>32</v>
      </c>
      <c r="M63" s="296" t="s">
        <v>32</v>
      </c>
      <c r="N63" s="250">
        <v>103081</v>
      </c>
      <c r="O63" s="462">
        <f>Q63/N63</f>
        <v>0</v>
      </c>
      <c r="P63" s="463"/>
      <c r="Q63" s="263">
        <v>0</v>
      </c>
      <c r="R63" s="463"/>
      <c r="S63" s="463"/>
      <c r="T63" s="464"/>
      <c r="U63" s="464"/>
      <c r="V63" s="464"/>
    </row>
    <row r="64" spans="3:22" ht="15">
      <c r="C64" s="3" t="s">
        <v>257</v>
      </c>
      <c r="D64" s="3" t="s">
        <v>259</v>
      </c>
      <c r="E64" s="455" t="s">
        <v>24</v>
      </c>
      <c r="F64" s="4" t="s">
        <v>285</v>
      </c>
      <c r="G64" s="301">
        <v>200003900</v>
      </c>
      <c r="H64" s="409">
        <v>41915</v>
      </c>
      <c r="I64" s="296" t="s">
        <v>32</v>
      </c>
      <c r="J64" s="297" t="s">
        <v>396</v>
      </c>
      <c r="K64" s="296" t="s">
        <v>32</v>
      </c>
      <c r="L64" s="296" t="s">
        <v>32</v>
      </c>
      <c r="M64" s="296" t="s">
        <v>32</v>
      </c>
      <c r="N64" s="250">
        <v>699872</v>
      </c>
      <c r="O64" s="462">
        <f>P64/N64</f>
        <v>1</v>
      </c>
      <c r="P64" s="263">
        <v>699872</v>
      </c>
      <c r="Q64" s="463"/>
      <c r="R64" s="463"/>
      <c r="S64" s="463"/>
      <c r="T64" s="464"/>
      <c r="U64" s="464"/>
      <c r="V64" s="464"/>
    </row>
    <row r="65" spans="3:22" ht="15">
      <c r="C65" s="3" t="s">
        <v>257</v>
      </c>
      <c r="D65" s="3" t="s">
        <v>259</v>
      </c>
      <c r="E65" s="455" t="s">
        <v>25</v>
      </c>
      <c r="F65" s="4" t="s">
        <v>285</v>
      </c>
      <c r="G65" s="301">
        <v>200003900</v>
      </c>
      <c r="H65" s="409">
        <v>41736</v>
      </c>
      <c r="I65" s="296" t="s">
        <v>32</v>
      </c>
      <c r="J65" s="297" t="s">
        <v>396</v>
      </c>
      <c r="K65" s="296" t="s">
        <v>32</v>
      </c>
      <c r="L65" s="296" t="s">
        <v>32</v>
      </c>
      <c r="M65" s="296" t="s">
        <v>32</v>
      </c>
      <c r="N65" s="250">
        <v>210367</v>
      </c>
      <c r="O65" s="462">
        <f>P65/N65</f>
        <v>1</v>
      </c>
      <c r="P65" s="263">
        <v>210367</v>
      </c>
      <c r="Q65" s="463"/>
      <c r="R65" s="463"/>
      <c r="S65" s="463"/>
      <c r="T65" s="464"/>
      <c r="U65" s="464"/>
      <c r="V65" s="464"/>
    </row>
    <row r="66" spans="3:22" ht="15">
      <c r="C66" s="3" t="s">
        <v>257</v>
      </c>
      <c r="D66" s="3" t="s">
        <v>258</v>
      </c>
      <c r="E66" s="455" t="s">
        <v>24</v>
      </c>
      <c r="F66" s="4" t="s">
        <v>268</v>
      </c>
      <c r="G66" s="301">
        <v>200203000</v>
      </c>
      <c r="H66" s="409">
        <v>38818</v>
      </c>
      <c r="I66" s="296" t="s">
        <v>32</v>
      </c>
      <c r="J66" s="296" t="s">
        <v>32</v>
      </c>
      <c r="K66" s="296" t="s">
        <v>32</v>
      </c>
      <c r="L66" s="296" t="s">
        <v>32</v>
      </c>
      <c r="M66" s="296" t="s">
        <v>32</v>
      </c>
      <c r="N66" s="250">
        <v>297000</v>
      </c>
      <c r="O66" s="462">
        <f>P66/N66</f>
        <v>1</v>
      </c>
      <c r="P66" s="263">
        <v>297000</v>
      </c>
      <c r="Q66" s="463"/>
      <c r="R66" s="463"/>
      <c r="S66" s="463"/>
      <c r="T66" s="464"/>
      <c r="U66" s="464"/>
      <c r="V66" s="464"/>
    </row>
    <row r="67" spans="3:22" ht="15">
      <c r="C67" s="3" t="s">
        <v>257</v>
      </c>
      <c r="D67" s="3" t="s">
        <v>259</v>
      </c>
      <c r="E67" s="455" t="s">
        <v>425</v>
      </c>
      <c r="F67" s="4" t="s">
        <v>426</v>
      </c>
      <c r="G67" s="301">
        <v>200721700</v>
      </c>
      <c r="H67" s="409">
        <v>40085</v>
      </c>
      <c r="I67" s="296" t="s">
        <v>32</v>
      </c>
      <c r="J67" s="296" t="s">
        <v>32</v>
      </c>
      <c r="K67" s="296" t="s">
        <v>32</v>
      </c>
      <c r="L67" s="296" t="s">
        <v>32</v>
      </c>
      <c r="M67" s="296" t="s">
        <v>32</v>
      </c>
      <c r="N67" s="250">
        <v>91350</v>
      </c>
      <c r="O67" s="462">
        <f t="shared" ref="O67:O73" si="1">R67/N67</f>
        <v>0</v>
      </c>
      <c r="P67" s="463"/>
      <c r="Q67" s="463"/>
      <c r="R67" s="263">
        <v>0</v>
      </c>
      <c r="S67" s="463"/>
      <c r="T67" s="464"/>
      <c r="U67" s="464"/>
      <c r="V67" s="464"/>
    </row>
    <row r="68" spans="3:22" ht="15">
      <c r="C68" s="3" t="s">
        <v>257</v>
      </c>
      <c r="D68" s="3" t="s">
        <v>259</v>
      </c>
      <c r="E68" s="455" t="s">
        <v>266</v>
      </c>
      <c r="F68" s="4" t="s">
        <v>284</v>
      </c>
      <c r="G68" s="301">
        <v>200721700</v>
      </c>
      <c r="H68" s="409">
        <v>36027</v>
      </c>
      <c r="I68" s="296" t="s">
        <v>32</v>
      </c>
      <c r="J68" s="296" t="s">
        <v>32</v>
      </c>
      <c r="K68" s="296" t="s">
        <v>32</v>
      </c>
      <c r="L68" s="296" t="s">
        <v>32</v>
      </c>
      <c r="M68" s="296" t="s">
        <v>32</v>
      </c>
      <c r="N68" s="250">
        <v>182700</v>
      </c>
      <c r="O68" s="462">
        <f t="shared" si="1"/>
        <v>0</v>
      </c>
      <c r="P68" s="463"/>
      <c r="Q68" s="463"/>
      <c r="R68" s="263">
        <v>0</v>
      </c>
      <c r="S68" s="463"/>
      <c r="T68" s="464"/>
      <c r="U68" s="464"/>
      <c r="V68" s="464"/>
    </row>
    <row r="69" spans="3:22" ht="15">
      <c r="C69" s="3" t="s">
        <v>257</v>
      </c>
      <c r="D69" s="3" t="s">
        <v>258</v>
      </c>
      <c r="E69" s="455" t="s">
        <v>24</v>
      </c>
      <c r="F69" s="4" t="s">
        <v>269</v>
      </c>
      <c r="G69" s="301">
        <v>200725200</v>
      </c>
      <c r="H69" s="409">
        <v>34929</v>
      </c>
      <c r="I69" s="296" t="s">
        <v>32</v>
      </c>
      <c r="J69" s="296" t="s">
        <v>32</v>
      </c>
      <c r="K69" s="296" t="s">
        <v>32</v>
      </c>
      <c r="L69" s="296" t="s">
        <v>32</v>
      </c>
      <c r="M69" s="296" t="s">
        <v>32</v>
      </c>
      <c r="N69" s="250">
        <v>83987</v>
      </c>
      <c r="O69" s="462">
        <f t="shared" si="1"/>
        <v>1</v>
      </c>
      <c r="P69" s="463"/>
      <c r="Q69" s="463"/>
      <c r="R69" s="263">
        <v>83987</v>
      </c>
      <c r="S69" s="463"/>
      <c r="T69" s="464"/>
      <c r="U69" s="464"/>
      <c r="V69" s="464"/>
    </row>
    <row r="70" spans="3:22" ht="15">
      <c r="C70" s="3" t="s">
        <v>257</v>
      </c>
      <c r="D70" s="3" t="s">
        <v>259</v>
      </c>
      <c r="E70" s="455" t="s">
        <v>262</v>
      </c>
      <c r="F70" s="4" t="s">
        <v>279</v>
      </c>
      <c r="G70" s="301">
        <v>200739600</v>
      </c>
      <c r="H70" s="409">
        <v>40082</v>
      </c>
      <c r="I70" s="296" t="s">
        <v>32</v>
      </c>
      <c r="J70" s="296" t="s">
        <v>32</v>
      </c>
      <c r="K70" s="296" t="s">
        <v>32</v>
      </c>
      <c r="L70" s="296" t="s">
        <v>32</v>
      </c>
      <c r="M70" s="413">
        <v>0.04</v>
      </c>
      <c r="N70" s="250">
        <v>362000</v>
      </c>
      <c r="O70" s="462">
        <f t="shared" si="1"/>
        <v>0</v>
      </c>
      <c r="P70" s="463"/>
      <c r="Q70" s="463"/>
      <c r="R70" s="263">
        <v>0</v>
      </c>
      <c r="S70" s="463"/>
      <c r="T70" s="464"/>
      <c r="U70" s="464"/>
      <c r="V70" s="464"/>
    </row>
    <row r="71" spans="3:22" ht="15">
      <c r="C71" s="3" t="s">
        <v>257</v>
      </c>
      <c r="D71" s="3" t="s">
        <v>259</v>
      </c>
      <c r="E71" s="455" t="s">
        <v>265</v>
      </c>
      <c r="F71" s="4" t="s">
        <v>283</v>
      </c>
      <c r="G71" s="301">
        <v>200739600</v>
      </c>
      <c r="H71" s="409">
        <v>26934</v>
      </c>
      <c r="I71" s="296" t="s">
        <v>32</v>
      </c>
      <c r="J71" s="297" t="s">
        <v>396</v>
      </c>
      <c r="K71" s="296" t="s">
        <v>32</v>
      </c>
      <c r="L71" s="296" t="s">
        <v>32</v>
      </c>
      <c r="M71" s="296" t="s">
        <v>32</v>
      </c>
      <c r="N71" s="250">
        <v>24010</v>
      </c>
      <c r="O71" s="462">
        <f t="shared" si="1"/>
        <v>1</v>
      </c>
      <c r="P71" s="463"/>
      <c r="Q71" s="463"/>
      <c r="R71" s="263">
        <v>24010</v>
      </c>
      <c r="S71" s="463"/>
      <c r="T71" s="464"/>
      <c r="U71" s="464"/>
      <c r="V71" s="464"/>
    </row>
    <row r="72" spans="3:22" ht="15">
      <c r="C72" s="3" t="s">
        <v>257</v>
      </c>
      <c r="D72" s="3" t="s">
        <v>259</v>
      </c>
      <c r="E72" s="455" t="s">
        <v>264</v>
      </c>
      <c r="F72" s="4" t="s">
        <v>281</v>
      </c>
      <c r="G72" s="301">
        <v>200739600</v>
      </c>
      <c r="H72" s="409">
        <v>38897</v>
      </c>
      <c r="I72" s="296" t="s">
        <v>32</v>
      </c>
      <c r="J72" s="296" t="s">
        <v>32</v>
      </c>
      <c r="K72" s="296" t="s">
        <v>32</v>
      </c>
      <c r="L72" s="296" t="s">
        <v>32</v>
      </c>
      <c r="M72" s="413">
        <v>0.04</v>
      </c>
      <c r="N72" s="250">
        <v>29017</v>
      </c>
      <c r="O72" s="462">
        <f t="shared" si="1"/>
        <v>0.41355067718923388</v>
      </c>
      <c r="P72" s="463"/>
      <c r="Q72" s="463"/>
      <c r="R72" s="263">
        <v>12000</v>
      </c>
      <c r="S72" s="463"/>
      <c r="T72" s="464"/>
      <c r="U72" s="464"/>
      <c r="V72" s="464"/>
    </row>
    <row r="73" spans="3:22" ht="15">
      <c r="C73" s="3" t="s">
        <v>257</v>
      </c>
      <c r="D73" s="3" t="s">
        <v>259</v>
      </c>
      <c r="E73" s="455" t="s">
        <v>264</v>
      </c>
      <c r="F73" s="4" t="s">
        <v>282</v>
      </c>
      <c r="G73" s="301">
        <v>200739600</v>
      </c>
      <c r="H73" s="409">
        <v>35684</v>
      </c>
      <c r="I73" s="296" t="s">
        <v>32</v>
      </c>
      <c r="J73" s="296" t="s">
        <v>32</v>
      </c>
      <c r="K73" s="296" t="s">
        <v>32</v>
      </c>
      <c r="L73" s="296" t="s">
        <v>32</v>
      </c>
      <c r="M73" s="296" t="s">
        <v>32</v>
      </c>
      <c r="N73" s="250">
        <v>857423</v>
      </c>
      <c r="O73" s="462">
        <f t="shared" si="1"/>
        <v>0</v>
      </c>
      <c r="P73" s="463"/>
      <c r="Q73" s="463"/>
      <c r="R73" s="263">
        <v>0</v>
      </c>
      <c r="S73" s="463"/>
      <c r="T73" s="464"/>
      <c r="U73" s="464"/>
      <c r="V73" s="464"/>
    </row>
    <row r="74" spans="3:22" ht="15">
      <c r="C74" s="3" t="s">
        <v>257</v>
      </c>
      <c r="D74" s="3" t="s">
        <v>259</v>
      </c>
      <c r="E74" s="455" t="s">
        <v>263</v>
      </c>
      <c r="F74" s="4" t="s">
        <v>280</v>
      </c>
      <c r="G74" s="301">
        <v>200739600</v>
      </c>
      <c r="H74" s="409">
        <v>39456</v>
      </c>
      <c r="I74" s="296" t="s">
        <v>32</v>
      </c>
      <c r="J74" s="296" t="s">
        <v>32</v>
      </c>
      <c r="K74" s="296" t="s">
        <v>32</v>
      </c>
      <c r="L74" s="296" t="s">
        <v>32</v>
      </c>
      <c r="M74" s="296" t="s">
        <v>32</v>
      </c>
      <c r="N74" s="250">
        <v>130000</v>
      </c>
      <c r="O74" s="462">
        <f>R74/N74</f>
        <v>0</v>
      </c>
      <c r="P74" s="463"/>
      <c r="Q74" s="463"/>
      <c r="R74" s="263">
        <v>0</v>
      </c>
      <c r="S74" s="463"/>
      <c r="T74" s="464"/>
      <c r="U74" s="464"/>
      <c r="V74" s="464"/>
    </row>
    <row r="75" spans="3:22" ht="15">
      <c r="C75" s="3" t="s">
        <v>257</v>
      </c>
      <c r="D75" s="3" t="s">
        <v>259</v>
      </c>
      <c r="E75" s="455" t="s">
        <v>24</v>
      </c>
      <c r="F75" s="4" t="s">
        <v>278</v>
      </c>
      <c r="G75" s="301">
        <v>200820100</v>
      </c>
      <c r="H75" s="409">
        <v>42044</v>
      </c>
      <c r="I75" s="296" t="s">
        <v>32</v>
      </c>
      <c r="J75" s="296" t="s">
        <v>32</v>
      </c>
      <c r="K75" s="296" t="s">
        <v>32</v>
      </c>
      <c r="L75" s="296" t="s">
        <v>32</v>
      </c>
      <c r="M75" s="296" t="s">
        <v>32</v>
      </c>
      <c r="N75" s="250">
        <v>250000</v>
      </c>
      <c r="O75" s="462">
        <f>R75/N75</f>
        <v>0</v>
      </c>
      <c r="P75" s="463"/>
      <c r="Q75" s="463"/>
      <c r="R75" s="263">
        <v>0</v>
      </c>
      <c r="S75" s="463"/>
      <c r="T75" s="464"/>
      <c r="U75" s="464"/>
      <c r="V75" s="464"/>
    </row>
    <row r="76" spans="3:22" ht="15">
      <c r="C76" s="3" t="s">
        <v>257</v>
      </c>
      <c r="D76" s="3" t="s">
        <v>259</v>
      </c>
      <c r="E76" s="455" t="s">
        <v>24</v>
      </c>
      <c r="F76" s="4" t="s">
        <v>278</v>
      </c>
      <c r="G76" s="301">
        <v>200830100</v>
      </c>
      <c r="H76" s="409">
        <v>40408</v>
      </c>
      <c r="I76" s="296" t="s">
        <v>32</v>
      </c>
      <c r="J76" s="296" t="s">
        <v>32</v>
      </c>
      <c r="K76" s="296" t="s">
        <v>32</v>
      </c>
      <c r="L76" s="296" t="s">
        <v>32</v>
      </c>
      <c r="M76" s="296" t="s">
        <v>32</v>
      </c>
      <c r="N76" s="250">
        <v>250000</v>
      </c>
      <c r="O76" s="462">
        <f>R76/N76</f>
        <v>0</v>
      </c>
      <c r="P76" s="463"/>
      <c r="Q76" s="463"/>
      <c r="R76" s="263">
        <v>0</v>
      </c>
      <c r="S76" s="463"/>
      <c r="T76" s="464"/>
      <c r="U76" s="464"/>
      <c r="V76" s="464"/>
    </row>
    <row r="77" spans="3:22" ht="24" thickBot="1">
      <c r="C77" s="9" t="s">
        <v>257</v>
      </c>
      <c r="D77" s="9" t="s">
        <v>258</v>
      </c>
      <c r="E77" s="403" t="s">
        <v>24</v>
      </c>
      <c r="F77" s="234" t="s">
        <v>518</v>
      </c>
      <c r="G77" s="321" t="s">
        <v>516</v>
      </c>
      <c r="H77" s="461" t="s">
        <v>517</v>
      </c>
      <c r="I77" s="403" t="s">
        <v>32</v>
      </c>
      <c r="J77" s="403" t="s">
        <v>32</v>
      </c>
      <c r="K77" s="403" t="s">
        <v>32</v>
      </c>
      <c r="L77" s="403" t="s">
        <v>32</v>
      </c>
      <c r="M77" s="489">
        <v>0.04</v>
      </c>
      <c r="N77" s="483">
        <v>67212</v>
      </c>
      <c r="O77" s="462">
        <f>R77/N77</f>
        <v>1</v>
      </c>
      <c r="P77" s="468"/>
      <c r="Q77" s="468"/>
      <c r="R77" s="483">
        <v>67212</v>
      </c>
      <c r="S77" s="468"/>
      <c r="T77" s="469"/>
      <c r="U77" s="469"/>
      <c r="V77" s="469"/>
    </row>
    <row r="78" spans="3:22" ht="15">
      <c r="C78" s="8" t="s">
        <v>351</v>
      </c>
      <c r="D78" s="8" t="s">
        <v>351</v>
      </c>
      <c r="E78" s="460" t="s">
        <v>375</v>
      </c>
      <c r="F78" s="208" t="s">
        <v>378</v>
      </c>
      <c r="G78" s="346">
        <v>198811525</v>
      </c>
      <c r="H78" s="346">
        <v>36702</v>
      </c>
      <c r="I78" s="298" t="s">
        <v>32</v>
      </c>
      <c r="J78" s="298" t="s">
        <v>32</v>
      </c>
      <c r="K78" s="296" t="s">
        <v>32</v>
      </c>
      <c r="L78" s="298" t="s">
        <v>32</v>
      </c>
      <c r="M78" s="298" t="s">
        <v>32</v>
      </c>
      <c r="N78" s="470">
        <v>45000</v>
      </c>
      <c r="O78" s="462">
        <f>Q78/N78</f>
        <v>1</v>
      </c>
      <c r="P78" s="480"/>
      <c r="Q78" s="472">
        <v>45000</v>
      </c>
      <c r="R78" s="480"/>
      <c r="S78" s="480"/>
      <c r="T78" s="481"/>
      <c r="U78" s="481"/>
      <c r="V78" s="481"/>
    </row>
    <row r="79" spans="3:22" ht="15">
      <c r="C79" s="3" t="s">
        <v>351</v>
      </c>
      <c r="D79" s="3" t="s">
        <v>351</v>
      </c>
      <c r="E79" s="455" t="s">
        <v>374</v>
      </c>
      <c r="F79" s="4" t="s">
        <v>376</v>
      </c>
      <c r="G79" s="301">
        <v>198811525</v>
      </c>
      <c r="H79" s="301">
        <v>39095</v>
      </c>
      <c r="I79" s="296" t="s">
        <v>32</v>
      </c>
      <c r="J79" s="296" t="s">
        <v>32</v>
      </c>
      <c r="K79" s="296" t="s">
        <v>32</v>
      </c>
      <c r="L79" s="296" t="s">
        <v>32</v>
      </c>
      <c r="M79" s="296" t="s">
        <v>32</v>
      </c>
      <c r="N79" s="250">
        <v>40000</v>
      </c>
      <c r="O79" s="462">
        <f>Q79/N79</f>
        <v>1</v>
      </c>
      <c r="Q79" s="263">
        <v>40000</v>
      </c>
      <c r="R79" s="463"/>
      <c r="S79" s="463"/>
      <c r="T79" s="464"/>
      <c r="U79" s="464"/>
      <c r="V79" s="464"/>
    </row>
    <row r="80" spans="3:22" ht="15">
      <c r="C80" s="3" t="s">
        <v>351</v>
      </c>
      <c r="D80" s="3" t="s">
        <v>351</v>
      </c>
      <c r="E80" s="455" t="s">
        <v>379</v>
      </c>
      <c r="F80" s="4" t="s">
        <v>380</v>
      </c>
      <c r="G80" s="301">
        <v>198811525</v>
      </c>
      <c r="H80" s="301">
        <v>23320</v>
      </c>
      <c r="I80" s="296" t="s">
        <v>32</v>
      </c>
      <c r="J80" s="296" t="s">
        <v>32</v>
      </c>
      <c r="K80" s="296" t="s">
        <v>32</v>
      </c>
      <c r="L80" s="296" t="s">
        <v>32</v>
      </c>
      <c r="M80" s="413">
        <v>0.04</v>
      </c>
      <c r="N80" s="250">
        <v>303451</v>
      </c>
      <c r="O80" s="462">
        <f>R80/N80</f>
        <v>0.16542374221867781</v>
      </c>
      <c r="P80" s="463"/>
      <c r="Q80" s="463"/>
      <c r="R80" s="263">
        <v>50198</v>
      </c>
      <c r="S80" s="463"/>
      <c r="T80" s="464"/>
      <c r="U80" s="464"/>
      <c r="V80" s="464"/>
    </row>
    <row r="81" spans="3:22" ht="15">
      <c r="C81" s="3" t="s">
        <v>351</v>
      </c>
      <c r="D81" s="3" t="s">
        <v>351</v>
      </c>
      <c r="E81" s="455" t="s">
        <v>591</v>
      </c>
      <c r="F81" s="4" t="s">
        <v>377</v>
      </c>
      <c r="G81" s="301">
        <v>198811525</v>
      </c>
      <c r="H81" s="301">
        <v>39094</v>
      </c>
      <c r="I81" s="296" t="s">
        <v>32</v>
      </c>
      <c r="J81" s="296" t="s">
        <v>32</v>
      </c>
      <c r="K81" s="296" t="s">
        <v>32</v>
      </c>
      <c r="L81" s="296" t="s">
        <v>32</v>
      </c>
      <c r="M81" s="296" t="s">
        <v>32</v>
      </c>
      <c r="N81" s="250">
        <v>30000</v>
      </c>
      <c r="O81" s="462">
        <f>Q81/N81</f>
        <v>1</v>
      </c>
      <c r="P81" s="463"/>
      <c r="Q81" s="263">
        <v>30000</v>
      </c>
      <c r="R81" s="463"/>
      <c r="S81" s="463"/>
      <c r="T81" s="464"/>
      <c r="U81" s="464"/>
      <c r="V81" s="464"/>
    </row>
    <row r="82" spans="3:22" ht="15">
      <c r="C82" s="3" t="s">
        <v>351</v>
      </c>
      <c r="D82" s="3" t="s">
        <v>351</v>
      </c>
      <c r="E82" s="455" t="s">
        <v>591</v>
      </c>
      <c r="F82" s="4" t="s">
        <v>527</v>
      </c>
      <c r="G82" s="301">
        <v>198812025</v>
      </c>
      <c r="H82" s="301">
        <v>41037</v>
      </c>
      <c r="I82" s="296" t="s">
        <v>32</v>
      </c>
      <c r="J82" s="296" t="s">
        <v>32</v>
      </c>
      <c r="K82" s="296" t="s">
        <v>32</v>
      </c>
      <c r="L82" s="296" t="s">
        <v>32</v>
      </c>
      <c r="M82" s="296" t="s">
        <v>32</v>
      </c>
      <c r="N82" s="250">
        <v>1282239</v>
      </c>
      <c r="O82" s="462">
        <f>Q82/N82</f>
        <v>0.5</v>
      </c>
      <c r="P82" s="463"/>
      <c r="Q82" s="263">
        <v>641119.5</v>
      </c>
      <c r="R82" s="463"/>
      <c r="S82" s="463"/>
      <c r="T82" s="464"/>
      <c r="U82" s="464"/>
      <c r="V82" s="464"/>
    </row>
    <row r="83" spans="3:22" ht="15">
      <c r="C83" s="3" t="s">
        <v>351</v>
      </c>
      <c r="D83" s="3" t="s">
        <v>351</v>
      </c>
      <c r="E83" s="455" t="s">
        <v>25</v>
      </c>
      <c r="F83" s="4" t="s">
        <v>372</v>
      </c>
      <c r="G83" s="301">
        <v>199200900</v>
      </c>
      <c r="H83" s="301">
        <v>42336</v>
      </c>
      <c r="I83" s="296" t="s">
        <v>32</v>
      </c>
      <c r="J83" s="296" t="s">
        <v>32</v>
      </c>
      <c r="K83" s="296" t="s">
        <v>32</v>
      </c>
      <c r="L83" s="296" t="s">
        <v>32</v>
      </c>
      <c r="M83" s="296" t="s">
        <v>32</v>
      </c>
      <c r="N83" s="250">
        <v>170000</v>
      </c>
      <c r="O83" s="462">
        <f>R83/N83</f>
        <v>0</v>
      </c>
      <c r="P83" s="463"/>
      <c r="Q83" s="463"/>
      <c r="R83" s="263">
        <v>0</v>
      </c>
      <c r="S83" s="463"/>
      <c r="T83" s="464"/>
      <c r="U83" s="464"/>
      <c r="V83" s="464"/>
    </row>
    <row r="84" spans="3:22" ht="15">
      <c r="C84" s="3" t="s">
        <v>351</v>
      </c>
      <c r="D84" s="3" t="s">
        <v>351</v>
      </c>
      <c r="E84" s="455" t="s">
        <v>591</v>
      </c>
      <c r="F84" s="4" t="s">
        <v>371</v>
      </c>
      <c r="G84" s="301">
        <v>199206200</v>
      </c>
      <c r="H84" s="301">
        <v>42837</v>
      </c>
      <c r="I84" s="296" t="s">
        <v>32</v>
      </c>
      <c r="J84" s="296" t="s">
        <v>32</v>
      </c>
      <c r="K84" s="296" t="s">
        <v>32</v>
      </c>
      <c r="L84" s="296" t="s">
        <v>32</v>
      </c>
      <c r="M84" s="296" t="s">
        <v>32</v>
      </c>
      <c r="N84" s="250">
        <v>1135545</v>
      </c>
      <c r="O84" s="462">
        <f>R84/N84</f>
        <v>0</v>
      </c>
      <c r="P84" s="463"/>
      <c r="Q84" s="463"/>
      <c r="R84" s="263">
        <v>0</v>
      </c>
      <c r="S84" s="463"/>
      <c r="T84" s="464"/>
      <c r="U84" s="464"/>
      <c r="V84" s="464"/>
    </row>
    <row r="85" spans="3:22" ht="15">
      <c r="C85" s="3" t="s">
        <v>351</v>
      </c>
      <c r="D85" s="3" t="s">
        <v>351</v>
      </c>
      <c r="E85" s="455" t="s">
        <v>366</v>
      </c>
      <c r="F85" s="4" t="s">
        <v>370</v>
      </c>
      <c r="G85" s="301">
        <v>199503300</v>
      </c>
      <c r="H85" s="301">
        <v>37516</v>
      </c>
      <c r="I85" s="296" t="s">
        <v>32</v>
      </c>
      <c r="J85" s="296" t="s">
        <v>32</v>
      </c>
      <c r="K85" s="296" t="s">
        <v>32</v>
      </c>
      <c r="L85" s="296" t="s">
        <v>32</v>
      </c>
      <c r="M85" s="296" t="s">
        <v>32</v>
      </c>
      <c r="N85" s="250">
        <v>111438</v>
      </c>
      <c r="O85" s="462">
        <f>R85/N85</f>
        <v>0</v>
      </c>
      <c r="P85" s="463"/>
      <c r="Q85" s="463"/>
      <c r="R85" s="263">
        <v>0</v>
      </c>
      <c r="S85" s="463"/>
      <c r="T85" s="464"/>
      <c r="U85" s="464"/>
      <c r="V85" s="464"/>
    </row>
    <row r="86" spans="3:22" ht="15">
      <c r="C86" s="3" t="s">
        <v>351</v>
      </c>
      <c r="D86" s="3" t="s">
        <v>351</v>
      </c>
      <c r="E86" s="455" t="s">
        <v>591</v>
      </c>
      <c r="F86" s="4" t="s">
        <v>370</v>
      </c>
      <c r="G86" s="301">
        <v>199503300</v>
      </c>
      <c r="H86" s="301">
        <v>42838</v>
      </c>
      <c r="I86" s="296" t="s">
        <v>32</v>
      </c>
      <c r="J86" s="296" t="s">
        <v>32</v>
      </c>
      <c r="K86" s="296" t="s">
        <v>32</v>
      </c>
      <c r="L86" s="296" t="s">
        <v>32</v>
      </c>
      <c r="M86" s="296" t="s">
        <v>32</v>
      </c>
      <c r="N86" s="250">
        <v>131877</v>
      </c>
      <c r="O86" s="462">
        <f>R86/N86</f>
        <v>0</v>
      </c>
      <c r="P86" s="463"/>
      <c r="Q86" s="463"/>
      <c r="R86" s="263">
        <v>0</v>
      </c>
      <c r="S86" s="463"/>
      <c r="T86" s="464"/>
      <c r="U86" s="464"/>
      <c r="V86" s="464"/>
    </row>
    <row r="87" spans="3:22" ht="15">
      <c r="C87" s="3" t="s">
        <v>351</v>
      </c>
      <c r="D87" s="3" t="s">
        <v>351</v>
      </c>
      <c r="E87" s="455" t="s">
        <v>25</v>
      </c>
      <c r="F87" s="4" t="s">
        <v>369</v>
      </c>
      <c r="G87" s="301">
        <v>199506325</v>
      </c>
      <c r="H87" s="301">
        <v>42861</v>
      </c>
      <c r="I87" s="296" t="s">
        <v>32</v>
      </c>
      <c r="J87" s="297" t="s">
        <v>396</v>
      </c>
      <c r="K87" s="296" t="s">
        <v>32</v>
      </c>
      <c r="L87" s="296" t="s">
        <v>32</v>
      </c>
      <c r="M87" s="296" t="s">
        <v>32</v>
      </c>
      <c r="N87" s="242">
        <v>2124539</v>
      </c>
      <c r="O87" s="462">
        <f>P87/N87</f>
        <v>1</v>
      </c>
      <c r="P87" s="261">
        <v>2124539</v>
      </c>
      <c r="Q87" s="463"/>
      <c r="R87" s="463"/>
      <c r="S87" s="463"/>
      <c r="T87" s="464"/>
      <c r="U87" s="464"/>
      <c r="V87" s="464"/>
    </row>
    <row r="88" spans="3:22" ht="15">
      <c r="C88" s="3" t="s">
        <v>351</v>
      </c>
      <c r="D88" s="3" t="s">
        <v>351</v>
      </c>
      <c r="E88" s="455" t="s">
        <v>591</v>
      </c>
      <c r="F88" s="4" t="s">
        <v>369</v>
      </c>
      <c r="G88" s="301">
        <v>199506325</v>
      </c>
      <c r="H88" s="301">
        <v>42445</v>
      </c>
      <c r="I88" s="296" t="s">
        <v>32</v>
      </c>
      <c r="J88" s="297" t="s">
        <v>396</v>
      </c>
      <c r="K88" s="296" t="s">
        <v>32</v>
      </c>
      <c r="L88" s="296" t="s">
        <v>32</v>
      </c>
      <c r="M88" s="296" t="s">
        <v>32</v>
      </c>
      <c r="N88" s="250">
        <v>6345721</v>
      </c>
      <c r="O88" s="462">
        <f>P88/N88</f>
        <v>1</v>
      </c>
      <c r="P88" s="263">
        <v>6345721</v>
      </c>
      <c r="Q88" s="463"/>
      <c r="R88" s="463"/>
      <c r="S88" s="463"/>
      <c r="T88" s="464"/>
      <c r="U88" s="464"/>
      <c r="V88" s="464"/>
    </row>
    <row r="89" spans="3:22" ht="15">
      <c r="C89" s="3" t="s">
        <v>351</v>
      </c>
      <c r="D89" s="3" t="s">
        <v>351</v>
      </c>
      <c r="E89" s="455" t="s">
        <v>591</v>
      </c>
      <c r="F89" s="4" t="s">
        <v>368</v>
      </c>
      <c r="G89" s="301">
        <v>199603501</v>
      </c>
      <c r="H89" s="301">
        <v>40083</v>
      </c>
      <c r="I89" s="296" t="s">
        <v>32</v>
      </c>
      <c r="J89" s="32"/>
      <c r="K89" s="296" t="s">
        <v>32</v>
      </c>
      <c r="L89" s="296" t="s">
        <v>32</v>
      </c>
      <c r="M89" s="296" t="s">
        <v>32</v>
      </c>
      <c r="N89" s="250">
        <v>1086458</v>
      </c>
      <c r="O89" s="462">
        <f>R89/N89</f>
        <v>0.19052738347915887</v>
      </c>
      <c r="P89" s="463"/>
      <c r="Q89" s="463"/>
      <c r="R89" s="263">
        <v>207000</v>
      </c>
      <c r="S89" s="463"/>
      <c r="T89" s="464"/>
      <c r="U89" s="464"/>
      <c r="V89" s="464"/>
    </row>
    <row r="90" spans="3:22" ht="15">
      <c r="C90" s="3" t="s">
        <v>351</v>
      </c>
      <c r="D90" s="3" t="s">
        <v>351</v>
      </c>
      <c r="E90" s="455" t="s">
        <v>366</v>
      </c>
      <c r="F90" s="4" t="s">
        <v>367</v>
      </c>
      <c r="G90" s="301">
        <v>199701325</v>
      </c>
      <c r="H90" s="301">
        <v>37515</v>
      </c>
      <c r="I90" s="296" t="s">
        <v>32</v>
      </c>
      <c r="J90" s="297" t="s">
        <v>396</v>
      </c>
      <c r="K90" s="296" t="s">
        <v>32</v>
      </c>
      <c r="L90" s="296" t="s">
        <v>32</v>
      </c>
      <c r="M90" s="296" t="s">
        <v>32</v>
      </c>
      <c r="N90" s="250">
        <v>22200</v>
      </c>
      <c r="O90" s="462">
        <f>Q90/N90</f>
        <v>0</v>
      </c>
      <c r="P90" s="463"/>
      <c r="Q90" s="263">
        <v>0</v>
      </c>
      <c r="R90" s="463"/>
      <c r="S90" s="463"/>
      <c r="T90" s="464"/>
      <c r="U90" s="464"/>
      <c r="V90" s="464"/>
    </row>
    <row r="91" spans="3:22" ht="15">
      <c r="C91" s="3" t="s">
        <v>351</v>
      </c>
      <c r="D91" s="3" t="s">
        <v>351</v>
      </c>
      <c r="E91" s="455" t="s">
        <v>591</v>
      </c>
      <c r="F91" s="4" t="s">
        <v>364</v>
      </c>
      <c r="G91" s="301">
        <v>199701325</v>
      </c>
      <c r="H91" s="301">
        <v>37766</v>
      </c>
      <c r="I91" s="296" t="s">
        <v>32</v>
      </c>
      <c r="J91" s="296" t="s">
        <v>32</v>
      </c>
      <c r="K91" s="296" t="s">
        <v>32</v>
      </c>
      <c r="L91" s="296" t="s">
        <v>32</v>
      </c>
      <c r="M91" s="296" t="s">
        <v>32</v>
      </c>
      <c r="N91" s="250">
        <v>3234227</v>
      </c>
      <c r="O91" s="462">
        <f>Q91/N91</f>
        <v>0</v>
      </c>
      <c r="P91" s="463"/>
      <c r="Q91" s="263">
        <v>0</v>
      </c>
      <c r="R91" s="463"/>
      <c r="S91" s="463"/>
      <c r="T91" s="464"/>
      <c r="U91" s="464"/>
      <c r="V91" s="464"/>
    </row>
    <row r="92" spans="3:22" ht="15">
      <c r="C92" s="3" t="s">
        <v>351</v>
      </c>
      <c r="D92" s="3" t="s">
        <v>351</v>
      </c>
      <c r="E92" s="455" t="s">
        <v>591</v>
      </c>
      <c r="F92" s="4" t="s">
        <v>365</v>
      </c>
      <c r="G92" s="301">
        <v>199701325</v>
      </c>
      <c r="H92" s="301">
        <v>37767</v>
      </c>
      <c r="I92" s="296" t="s">
        <v>32</v>
      </c>
      <c r="J92" s="296" t="s">
        <v>32</v>
      </c>
      <c r="K92" s="296" t="s">
        <v>32</v>
      </c>
      <c r="L92" s="296" t="s">
        <v>32</v>
      </c>
      <c r="M92" s="296" t="s">
        <v>32</v>
      </c>
      <c r="N92" s="250">
        <v>2944507</v>
      </c>
      <c r="O92" s="462">
        <f>Q92/N92</f>
        <v>0</v>
      </c>
      <c r="P92" s="463"/>
      <c r="Q92" s="263">
        <v>0</v>
      </c>
      <c r="R92" s="463"/>
      <c r="S92" s="463"/>
      <c r="T92" s="464"/>
      <c r="U92" s="464"/>
      <c r="V92" s="464"/>
    </row>
    <row r="93" spans="3:22" ht="23.25">
      <c r="C93" s="3" t="s">
        <v>351</v>
      </c>
      <c r="D93" s="3" t="s">
        <v>351</v>
      </c>
      <c r="E93" s="455" t="s">
        <v>14</v>
      </c>
      <c r="F93" s="4" t="s">
        <v>362</v>
      </c>
      <c r="G93" s="301">
        <v>200203100</v>
      </c>
      <c r="H93" s="301">
        <v>42547</v>
      </c>
      <c r="I93" s="296" t="s">
        <v>32</v>
      </c>
      <c r="J93" s="296" t="s">
        <v>32</v>
      </c>
      <c r="K93" s="296" t="s">
        <v>32</v>
      </c>
      <c r="L93" s="297" t="s">
        <v>396</v>
      </c>
      <c r="M93" s="296" t="s">
        <v>32</v>
      </c>
      <c r="N93" s="242">
        <v>195000</v>
      </c>
      <c r="O93" s="462">
        <f>Q93/N93</f>
        <v>1</v>
      </c>
      <c r="P93" s="465"/>
      <c r="Q93" s="261">
        <v>195000</v>
      </c>
      <c r="R93" s="463"/>
      <c r="S93" s="463"/>
      <c r="T93" s="464"/>
      <c r="U93" s="464"/>
      <c r="V93" s="464"/>
    </row>
    <row r="94" spans="3:22" ht="15">
      <c r="C94" s="3" t="s">
        <v>351</v>
      </c>
      <c r="D94" s="3" t="s">
        <v>351</v>
      </c>
      <c r="E94" s="455" t="s">
        <v>187</v>
      </c>
      <c r="F94" s="4" t="s">
        <v>363</v>
      </c>
      <c r="G94" s="301">
        <v>200203100</v>
      </c>
      <c r="H94" s="301">
        <v>42471</v>
      </c>
      <c r="I94" s="296" t="s">
        <v>32</v>
      </c>
      <c r="J94" s="296" t="s">
        <v>32</v>
      </c>
      <c r="K94" s="296" t="s">
        <v>32</v>
      </c>
      <c r="L94" s="297" t="s">
        <v>396</v>
      </c>
      <c r="M94" s="296" t="s">
        <v>32</v>
      </c>
      <c r="N94" s="250">
        <v>142000</v>
      </c>
      <c r="O94" s="462">
        <f>Q94/N94</f>
        <v>1</v>
      </c>
      <c r="P94" s="463"/>
      <c r="Q94" s="263">
        <v>142000</v>
      </c>
      <c r="R94" s="463"/>
      <c r="S94" s="463"/>
      <c r="T94" s="464"/>
      <c r="U94" s="464"/>
      <c r="V94" s="464"/>
    </row>
    <row r="95" spans="3:22" ht="23.25">
      <c r="C95" s="3" t="s">
        <v>351</v>
      </c>
      <c r="D95" s="3" t="s">
        <v>351</v>
      </c>
      <c r="E95" s="455" t="s">
        <v>358</v>
      </c>
      <c r="F95" s="4" t="s">
        <v>361</v>
      </c>
      <c r="G95" s="301">
        <v>200711200</v>
      </c>
      <c r="H95" s="301">
        <v>42421</v>
      </c>
      <c r="I95" s="296" t="s">
        <v>32</v>
      </c>
      <c r="J95" s="296" t="s">
        <v>32</v>
      </c>
      <c r="K95" s="296" t="s">
        <v>32</v>
      </c>
      <c r="L95" s="296" t="s">
        <v>32</v>
      </c>
      <c r="M95" s="296" t="s">
        <v>32</v>
      </c>
      <c r="N95" s="242">
        <v>213497</v>
      </c>
      <c r="O95" s="462">
        <f t="shared" ref="O95:O100" si="2">R95/N95</f>
        <v>0</v>
      </c>
      <c r="P95" s="465"/>
      <c r="Q95" s="465"/>
      <c r="R95" s="261">
        <v>0</v>
      </c>
      <c r="S95" s="463"/>
      <c r="T95" s="464"/>
      <c r="U95" s="464"/>
      <c r="V95" s="464"/>
    </row>
    <row r="96" spans="3:22" ht="15">
      <c r="C96" s="3" t="s">
        <v>351</v>
      </c>
      <c r="D96" s="3" t="s">
        <v>351</v>
      </c>
      <c r="E96" s="455" t="s">
        <v>358</v>
      </c>
      <c r="F96" s="4" t="s">
        <v>359</v>
      </c>
      <c r="G96" s="301">
        <v>200739800</v>
      </c>
      <c r="H96" s="301">
        <v>35408</v>
      </c>
      <c r="I96" s="296" t="s">
        <v>32</v>
      </c>
      <c r="J96" s="296" t="s">
        <v>32</v>
      </c>
      <c r="K96" s="296" t="s">
        <v>32</v>
      </c>
      <c r="L96" s="296" t="s">
        <v>32</v>
      </c>
      <c r="M96" s="296" t="s">
        <v>32</v>
      </c>
      <c r="N96" s="250">
        <v>578500</v>
      </c>
      <c r="O96" s="462">
        <f t="shared" si="2"/>
        <v>0</v>
      </c>
      <c r="P96" s="463"/>
      <c r="Q96" s="463"/>
      <c r="R96" s="263">
        <v>0</v>
      </c>
      <c r="S96" s="463"/>
      <c r="T96" s="464"/>
      <c r="U96" s="464"/>
      <c r="V96" s="464"/>
    </row>
    <row r="97" spans="3:22" ht="15">
      <c r="C97" s="3" t="s">
        <v>351</v>
      </c>
      <c r="D97" s="3" t="s">
        <v>351</v>
      </c>
      <c r="E97" s="455" t="s">
        <v>358</v>
      </c>
      <c r="F97" s="4" t="s">
        <v>360</v>
      </c>
      <c r="G97" s="301">
        <v>200739800</v>
      </c>
      <c r="H97" s="301">
        <v>35145</v>
      </c>
      <c r="I97" s="296" t="s">
        <v>32</v>
      </c>
      <c r="J97" s="296" t="s">
        <v>32</v>
      </c>
      <c r="K97" s="296" t="s">
        <v>32</v>
      </c>
      <c r="L97" s="296" t="s">
        <v>32</v>
      </c>
      <c r="M97" s="296" t="s">
        <v>32</v>
      </c>
      <c r="N97" s="250">
        <v>48726</v>
      </c>
      <c r="O97" s="462">
        <f t="shared" si="2"/>
        <v>0</v>
      </c>
      <c r="P97" s="463"/>
      <c r="Q97" s="463"/>
      <c r="R97" s="263">
        <v>0</v>
      </c>
      <c r="S97" s="463"/>
      <c r="T97" s="464"/>
      <c r="U97" s="464"/>
      <c r="V97" s="464"/>
    </row>
    <row r="98" spans="3:22" ht="15">
      <c r="C98" s="3" t="s">
        <v>351</v>
      </c>
      <c r="D98" s="3" t="s">
        <v>351</v>
      </c>
      <c r="E98" s="455" t="s">
        <v>354</v>
      </c>
      <c r="F98" s="4" t="s">
        <v>355</v>
      </c>
      <c r="G98" s="301">
        <v>200739800</v>
      </c>
      <c r="H98" s="301">
        <v>42458</v>
      </c>
      <c r="I98" s="296" t="s">
        <v>32</v>
      </c>
      <c r="J98" s="296" t="s">
        <v>32</v>
      </c>
      <c r="K98" s="296" t="s">
        <v>32</v>
      </c>
      <c r="L98" s="296" t="s">
        <v>32</v>
      </c>
      <c r="M98" s="296" t="s">
        <v>32</v>
      </c>
      <c r="N98" s="250">
        <v>121726</v>
      </c>
      <c r="O98" s="462">
        <f t="shared" si="2"/>
        <v>0</v>
      </c>
      <c r="P98" s="463"/>
      <c r="Q98" s="463"/>
      <c r="R98" s="263">
        <v>0</v>
      </c>
      <c r="S98" s="463"/>
      <c r="T98" s="464"/>
      <c r="U98" s="464"/>
      <c r="V98" s="464"/>
    </row>
    <row r="99" spans="3:22" ht="15">
      <c r="C99" s="3" t="s">
        <v>351</v>
      </c>
      <c r="D99" s="3" t="s">
        <v>351</v>
      </c>
      <c r="E99" s="455" t="s">
        <v>354</v>
      </c>
      <c r="F99" s="4" t="s">
        <v>356</v>
      </c>
      <c r="G99" s="301">
        <v>200739800</v>
      </c>
      <c r="H99" s="301">
        <v>42079</v>
      </c>
      <c r="I99" s="296" t="s">
        <v>32</v>
      </c>
      <c r="J99" s="296" t="s">
        <v>32</v>
      </c>
      <c r="K99" s="296" t="s">
        <v>32</v>
      </c>
      <c r="L99" s="296" t="s">
        <v>32</v>
      </c>
      <c r="M99" s="296" t="s">
        <v>32</v>
      </c>
      <c r="N99" s="250">
        <v>758274</v>
      </c>
      <c r="O99" s="462">
        <f t="shared" si="2"/>
        <v>0</v>
      </c>
      <c r="P99" s="463"/>
      <c r="Q99" s="463"/>
      <c r="R99" s="263">
        <v>0</v>
      </c>
      <c r="S99" s="463"/>
      <c r="T99" s="464"/>
      <c r="U99" s="464"/>
      <c r="V99" s="464"/>
    </row>
    <row r="100" spans="3:22" ht="15">
      <c r="C100" s="3" t="s">
        <v>351</v>
      </c>
      <c r="D100" s="3" t="s">
        <v>351</v>
      </c>
      <c r="E100" s="455" t="s">
        <v>25</v>
      </c>
      <c r="F100" s="4" t="s">
        <v>357</v>
      </c>
      <c r="G100" s="301">
        <v>200739800</v>
      </c>
      <c r="H100" s="301">
        <v>41195</v>
      </c>
      <c r="I100" s="296" t="s">
        <v>32</v>
      </c>
      <c r="J100" s="296" t="s">
        <v>32</v>
      </c>
      <c r="K100" s="296" t="s">
        <v>32</v>
      </c>
      <c r="L100" s="296" t="s">
        <v>32</v>
      </c>
      <c r="M100" s="296" t="s">
        <v>32</v>
      </c>
      <c r="N100" s="250">
        <v>352222</v>
      </c>
      <c r="O100" s="462">
        <f t="shared" si="2"/>
        <v>0</v>
      </c>
      <c r="P100" s="463"/>
      <c r="Q100" s="463"/>
      <c r="R100" s="263">
        <v>0</v>
      </c>
      <c r="S100" s="463"/>
      <c r="T100" s="464"/>
      <c r="U100" s="464"/>
      <c r="V100" s="464"/>
    </row>
    <row r="101" spans="3:22" ht="15">
      <c r="C101" s="3" t="s">
        <v>351</v>
      </c>
      <c r="D101" s="3" t="s">
        <v>351</v>
      </c>
      <c r="E101" s="455" t="s">
        <v>591</v>
      </c>
      <c r="F101" s="4" t="s">
        <v>353</v>
      </c>
      <c r="G101" s="301">
        <v>200846600</v>
      </c>
      <c r="H101" s="301">
        <v>42839</v>
      </c>
      <c r="I101" s="296" t="s">
        <v>32</v>
      </c>
      <c r="J101" s="296" t="s">
        <v>32</v>
      </c>
      <c r="K101" s="296" t="s">
        <v>32</v>
      </c>
      <c r="L101" s="296" t="s">
        <v>32</v>
      </c>
      <c r="M101" s="296" t="s">
        <v>32</v>
      </c>
      <c r="N101" s="250">
        <v>1000000</v>
      </c>
      <c r="O101" s="462">
        <f>Q101/N101</f>
        <v>0</v>
      </c>
      <c r="P101" s="463"/>
      <c r="Q101" s="263">
        <v>0</v>
      </c>
      <c r="R101" s="463"/>
      <c r="S101" s="463"/>
      <c r="T101" s="464"/>
      <c r="U101" s="464"/>
      <c r="V101" s="464"/>
    </row>
    <row r="102" spans="3:22" ht="15">
      <c r="C102" s="3" t="s">
        <v>351</v>
      </c>
      <c r="D102" s="3" t="s">
        <v>351</v>
      </c>
      <c r="E102" s="455" t="s">
        <v>591</v>
      </c>
      <c r="F102" s="4" t="s">
        <v>352</v>
      </c>
      <c r="G102" s="301">
        <v>200846900</v>
      </c>
      <c r="H102" s="301">
        <v>42316</v>
      </c>
      <c r="I102" s="296" t="s">
        <v>32</v>
      </c>
      <c r="J102" s="296" t="s">
        <v>32</v>
      </c>
      <c r="K102" s="296" t="s">
        <v>32</v>
      </c>
      <c r="L102" s="296" t="s">
        <v>32</v>
      </c>
      <c r="M102" s="296" t="s">
        <v>32</v>
      </c>
      <c r="N102" s="250">
        <v>723006</v>
      </c>
      <c r="O102" s="462">
        <f>Q102/N102</f>
        <v>0</v>
      </c>
      <c r="P102" s="463"/>
      <c r="Q102" s="263">
        <v>0</v>
      </c>
      <c r="R102" s="463"/>
      <c r="S102" s="463"/>
      <c r="T102" s="464"/>
      <c r="U102" s="464"/>
      <c r="V102" s="464"/>
    </row>
    <row r="103" spans="3:22" ht="15">
      <c r="C103" s="3"/>
      <c r="D103" s="3"/>
      <c r="E103" s="455" t="s">
        <v>25</v>
      </c>
      <c r="F103" s="4" t="s">
        <v>560</v>
      </c>
      <c r="G103" s="301">
        <v>199506425</v>
      </c>
      <c r="H103" s="301">
        <v>38145</v>
      </c>
      <c r="I103" s="296" t="s">
        <v>32</v>
      </c>
      <c r="J103" s="296" t="s">
        <v>32</v>
      </c>
      <c r="K103" s="296" t="s">
        <v>32</v>
      </c>
      <c r="L103" s="296" t="s">
        <v>32</v>
      </c>
      <c r="M103" s="296" t="s">
        <v>32</v>
      </c>
      <c r="N103" s="250">
        <v>186700</v>
      </c>
      <c r="O103" s="462"/>
      <c r="P103" s="463"/>
      <c r="Q103" s="463"/>
      <c r="R103" s="463"/>
      <c r="S103" s="463"/>
      <c r="T103" s="464"/>
      <c r="U103" s="464"/>
      <c r="V103" s="464"/>
    </row>
    <row r="104" spans="3:22" s="41" customFormat="1" ht="15">
      <c r="C104" s="16"/>
      <c r="D104" s="16"/>
      <c r="E104" s="161"/>
      <c r="F104" s="163" t="s">
        <v>749</v>
      </c>
      <c r="G104" s="484"/>
      <c r="H104" s="485"/>
      <c r="I104" s="485"/>
      <c r="J104" s="485"/>
      <c r="K104" s="485"/>
      <c r="L104" s="485"/>
      <c r="M104" s="485"/>
      <c r="N104" s="360">
        <f>SUM(N4:N103)</f>
        <v>64636188</v>
      </c>
      <c r="O104" s="289"/>
      <c r="P104" s="360">
        <f t="shared" ref="P104:V104" si="3">SUM(P4:P103)</f>
        <v>15296953</v>
      </c>
      <c r="Q104" s="360">
        <f t="shared" si="3"/>
        <v>1830231.5</v>
      </c>
      <c r="R104" s="360">
        <f t="shared" si="3"/>
        <v>1590153</v>
      </c>
      <c r="S104" s="360">
        <f t="shared" si="3"/>
        <v>0</v>
      </c>
      <c r="T104" s="360">
        <f t="shared" si="3"/>
        <v>0</v>
      </c>
      <c r="U104" s="360">
        <f t="shared" si="3"/>
        <v>0</v>
      </c>
      <c r="V104" s="360">
        <f t="shared" si="3"/>
        <v>0</v>
      </c>
    </row>
    <row r="105" spans="3:22">
      <c r="C105" s="3"/>
      <c r="D105" s="3"/>
      <c r="E105" s="22"/>
      <c r="F105" s="154"/>
      <c r="G105" s="198"/>
      <c r="H105" s="47"/>
      <c r="I105" s="47"/>
      <c r="J105" s="47"/>
      <c r="K105" s="47"/>
      <c r="L105" s="47"/>
      <c r="M105" s="47"/>
      <c r="N105" s="71"/>
      <c r="O105" s="28"/>
      <c r="P105" s="7"/>
      <c r="Q105" s="7"/>
      <c r="R105" s="7"/>
      <c r="S105" s="7"/>
      <c r="T105" s="3"/>
      <c r="U105" s="3"/>
      <c r="V105" s="3"/>
    </row>
    <row r="106" spans="3:22">
      <c r="C106" s="3"/>
      <c r="D106" s="3"/>
      <c r="E106" s="3"/>
      <c r="F106" s="4"/>
      <c r="G106" s="32"/>
      <c r="H106" s="32"/>
      <c r="I106" s="3"/>
      <c r="J106" s="3"/>
      <c r="K106" s="3"/>
      <c r="L106" s="3"/>
      <c r="M106" s="3"/>
      <c r="N106" s="68"/>
      <c r="O106" s="74"/>
      <c r="P106" s="7"/>
      <c r="Q106" s="7"/>
      <c r="R106" s="7"/>
      <c r="S106" s="7"/>
      <c r="T106" s="3"/>
      <c r="U106" s="3"/>
      <c r="V106" s="3"/>
    </row>
    <row r="107" spans="3:22">
      <c r="C107" s="3"/>
      <c r="D107" s="3"/>
      <c r="E107" s="3"/>
      <c r="F107" s="4"/>
      <c r="G107" s="32"/>
      <c r="H107" s="32"/>
      <c r="I107" s="3"/>
      <c r="J107" s="3"/>
      <c r="K107" s="3"/>
      <c r="L107" s="3"/>
      <c r="M107" s="3"/>
      <c r="N107" s="68"/>
      <c r="O107" s="74"/>
      <c r="P107" s="7"/>
      <c r="Q107" s="7"/>
      <c r="R107" s="7"/>
      <c r="S107" s="7"/>
      <c r="T107" s="3"/>
      <c r="U107" s="3"/>
      <c r="V107" s="3"/>
    </row>
    <row r="108" spans="3:22">
      <c r="C108" s="3"/>
      <c r="D108" s="3"/>
      <c r="E108" s="3"/>
      <c r="F108" s="4"/>
      <c r="G108" s="32"/>
      <c r="H108" s="32"/>
      <c r="I108" s="3"/>
      <c r="J108" s="3"/>
      <c r="K108" s="3"/>
      <c r="L108" s="3"/>
      <c r="M108" s="3"/>
      <c r="N108" s="68"/>
      <c r="O108" s="74"/>
      <c r="P108" s="7"/>
      <c r="Q108" s="7"/>
      <c r="R108" s="7"/>
      <c r="S108" s="7"/>
      <c r="T108" s="3"/>
      <c r="U108" s="3"/>
      <c r="V108" s="3"/>
    </row>
    <row r="109" spans="3:22">
      <c r="C109" s="3"/>
      <c r="D109" s="3"/>
      <c r="E109" s="12"/>
      <c r="F109" s="453"/>
      <c r="G109" s="32"/>
      <c r="H109" s="32"/>
      <c r="I109" s="12"/>
      <c r="J109" s="12"/>
      <c r="K109" s="12"/>
      <c r="L109" s="12"/>
      <c r="M109" s="12"/>
      <c r="N109" s="72"/>
      <c r="O109" s="74"/>
      <c r="P109" s="7"/>
      <c r="Q109" s="7"/>
      <c r="R109" s="7"/>
      <c r="S109" s="7"/>
      <c r="T109" s="3"/>
      <c r="U109" s="3"/>
      <c r="V109" s="3"/>
    </row>
    <row r="110" spans="3:22">
      <c r="C110" s="3"/>
      <c r="D110" s="3"/>
      <c r="E110" s="3"/>
      <c r="F110" s="4"/>
      <c r="G110" s="32"/>
      <c r="H110" s="32"/>
      <c r="I110" s="3"/>
      <c r="J110" s="3"/>
      <c r="K110" s="3"/>
      <c r="L110" s="3"/>
      <c r="M110" s="3"/>
      <c r="N110" s="68"/>
      <c r="O110" s="74"/>
      <c r="P110" s="7"/>
      <c r="Q110" s="7"/>
      <c r="R110" s="7"/>
      <c r="S110" s="7"/>
      <c r="T110" s="3"/>
      <c r="U110" s="3"/>
      <c r="V110" s="3"/>
    </row>
    <row r="111" spans="3:22">
      <c r="C111" s="3"/>
      <c r="D111" s="3"/>
      <c r="E111" s="3"/>
      <c r="F111" s="4"/>
      <c r="G111" s="32"/>
      <c r="H111" s="32"/>
      <c r="I111" s="3"/>
      <c r="J111" s="3"/>
      <c r="K111" s="3"/>
      <c r="L111" s="3"/>
      <c r="M111" s="3"/>
      <c r="N111" s="76"/>
      <c r="O111" s="74"/>
      <c r="P111" s="7"/>
      <c r="Q111" s="7"/>
      <c r="R111" s="7"/>
      <c r="S111" s="7"/>
      <c r="T111" s="3"/>
      <c r="U111" s="3"/>
      <c r="V111" s="3"/>
    </row>
    <row r="112" spans="3:22">
      <c r="C112" s="3"/>
      <c r="D112" s="3"/>
      <c r="E112" s="3"/>
      <c r="F112" s="4"/>
      <c r="G112" s="32"/>
      <c r="H112" s="32"/>
      <c r="I112" s="3"/>
      <c r="J112" s="3"/>
      <c r="K112" s="3"/>
      <c r="L112" s="3"/>
      <c r="M112" s="3"/>
      <c r="N112" s="68"/>
      <c r="O112" s="74"/>
      <c r="P112" s="7"/>
      <c r="Q112" s="7"/>
      <c r="R112" s="7"/>
      <c r="S112" s="7"/>
      <c r="T112" s="3"/>
      <c r="U112" s="3"/>
      <c r="V112" s="3"/>
    </row>
    <row r="113" spans="3:22">
      <c r="C113" s="3"/>
      <c r="D113" s="3"/>
      <c r="E113" s="3"/>
      <c r="F113" s="4"/>
      <c r="G113" s="32"/>
      <c r="H113" s="32"/>
      <c r="I113" s="3"/>
      <c r="J113" s="3"/>
      <c r="K113" s="3"/>
      <c r="L113" s="3"/>
      <c r="M113" s="3"/>
      <c r="N113" s="68"/>
      <c r="O113" s="74"/>
      <c r="P113" s="7"/>
      <c r="Q113" s="7"/>
      <c r="R113" s="7"/>
      <c r="S113" s="7"/>
      <c r="T113" s="3"/>
      <c r="U113" s="3"/>
      <c r="V113" s="3"/>
    </row>
    <row r="114" spans="3:22" ht="12">
      <c r="C114" s="3"/>
      <c r="D114" s="3"/>
      <c r="E114" s="3"/>
      <c r="F114" s="4"/>
      <c r="G114" s="32"/>
      <c r="H114" s="32"/>
      <c r="I114" s="3"/>
      <c r="J114" s="3"/>
      <c r="K114" s="3"/>
      <c r="L114" s="3"/>
      <c r="M114" s="3"/>
      <c r="N114" s="177"/>
      <c r="O114" s="178"/>
      <c r="P114" s="7"/>
      <c r="Q114" s="7"/>
      <c r="R114" s="7"/>
      <c r="S114" s="7"/>
      <c r="T114" s="3"/>
      <c r="U114" s="3"/>
      <c r="V114" s="3"/>
    </row>
    <row r="115" spans="3:22">
      <c r="C115" s="3"/>
      <c r="D115" s="3"/>
      <c r="E115" s="22"/>
      <c r="F115" s="154"/>
      <c r="G115" s="23"/>
      <c r="H115" s="23"/>
      <c r="I115" s="23"/>
      <c r="J115" s="23"/>
      <c r="K115" s="23"/>
      <c r="L115" s="23"/>
      <c r="M115" s="23"/>
      <c r="N115" s="71"/>
      <c r="O115" s="28"/>
      <c r="P115" s="7"/>
      <c r="Q115" s="7"/>
      <c r="R115" s="7"/>
      <c r="S115" s="7"/>
      <c r="T115" s="3"/>
      <c r="U115" s="3"/>
      <c r="V115" s="3"/>
    </row>
    <row r="116" spans="3:22">
      <c r="C116" s="3"/>
      <c r="D116" s="3"/>
      <c r="E116" s="22"/>
      <c r="F116" s="154"/>
      <c r="G116" s="23"/>
      <c r="H116" s="23"/>
      <c r="I116" s="23"/>
      <c r="J116" s="23"/>
      <c r="K116" s="23"/>
      <c r="L116" s="23"/>
      <c r="M116" s="23"/>
      <c r="N116" s="71"/>
      <c r="O116" s="28"/>
      <c r="P116" s="7"/>
      <c r="Q116" s="7"/>
      <c r="R116" s="7"/>
      <c r="S116" s="7"/>
      <c r="T116" s="3"/>
      <c r="U116" s="3"/>
      <c r="V116" s="3"/>
    </row>
    <row r="117" spans="3:22">
      <c r="C117" s="3"/>
      <c r="D117" s="3"/>
      <c r="E117" s="3"/>
      <c r="F117" s="4"/>
      <c r="G117" s="32"/>
      <c r="H117" s="31"/>
      <c r="I117" s="20"/>
      <c r="J117" s="20"/>
      <c r="K117" s="20"/>
      <c r="L117" s="20"/>
      <c r="M117" s="20"/>
      <c r="N117" s="68"/>
      <c r="O117" s="74"/>
      <c r="P117" s="7"/>
      <c r="Q117" s="7"/>
      <c r="R117" s="7"/>
      <c r="S117" s="7"/>
      <c r="T117" s="3"/>
      <c r="U117" s="3"/>
      <c r="V117" s="3"/>
    </row>
    <row r="118" spans="3:22">
      <c r="C118" s="3"/>
      <c r="D118" s="3"/>
      <c r="E118" s="3"/>
      <c r="F118" s="4"/>
      <c r="G118" s="32"/>
      <c r="H118" s="31"/>
      <c r="I118" s="20"/>
      <c r="J118" s="20"/>
      <c r="K118" s="20"/>
      <c r="L118" s="20"/>
      <c r="M118" s="20"/>
      <c r="N118" s="68"/>
      <c r="O118" s="74"/>
      <c r="P118" s="7"/>
      <c r="Q118" s="7"/>
      <c r="R118" s="7"/>
      <c r="S118" s="7"/>
      <c r="T118" s="3"/>
      <c r="U118" s="3"/>
      <c r="V118" s="3"/>
    </row>
    <row r="119" spans="3:22">
      <c r="C119" s="3"/>
      <c r="D119" s="3"/>
      <c r="E119" s="3"/>
      <c r="F119" s="4"/>
      <c r="G119" s="32"/>
      <c r="H119" s="31"/>
      <c r="I119" s="20"/>
      <c r="J119" s="20"/>
      <c r="K119" s="20"/>
      <c r="L119" s="20"/>
      <c r="M119" s="20"/>
      <c r="N119" s="68"/>
      <c r="O119" s="74"/>
      <c r="P119" s="7"/>
      <c r="Q119" s="7"/>
      <c r="R119" s="7"/>
      <c r="S119" s="7"/>
      <c r="T119" s="3"/>
      <c r="U119" s="3"/>
      <c r="V119" s="3"/>
    </row>
    <row r="120" spans="3:22">
      <c r="C120" s="3"/>
      <c r="D120" s="3"/>
      <c r="E120" s="3"/>
      <c r="F120" s="4"/>
      <c r="G120" s="32"/>
      <c r="H120" s="31"/>
      <c r="I120" s="20"/>
      <c r="J120" s="20"/>
      <c r="K120" s="20"/>
      <c r="L120" s="20"/>
      <c r="M120" s="20"/>
      <c r="N120" s="68"/>
      <c r="O120" s="74"/>
      <c r="P120" s="7"/>
      <c r="Q120" s="7"/>
      <c r="R120" s="7"/>
      <c r="S120" s="7"/>
      <c r="T120" s="3"/>
      <c r="U120" s="3"/>
      <c r="V120" s="3"/>
    </row>
    <row r="121" spans="3:22">
      <c r="C121" s="3"/>
      <c r="D121" s="3"/>
      <c r="E121" s="3"/>
      <c r="F121" s="4"/>
      <c r="G121" s="32"/>
      <c r="H121" s="31"/>
      <c r="I121" s="20"/>
      <c r="J121" s="20"/>
      <c r="K121" s="20"/>
      <c r="L121" s="20"/>
      <c r="M121" s="20"/>
      <c r="N121" s="68"/>
      <c r="O121" s="74"/>
      <c r="P121" s="7"/>
      <c r="Q121" s="7"/>
      <c r="R121" s="7"/>
      <c r="S121" s="7"/>
      <c r="T121" s="3"/>
      <c r="U121" s="3"/>
      <c r="V121" s="3"/>
    </row>
    <row r="122" spans="3:22">
      <c r="C122" s="3"/>
      <c r="D122" s="3"/>
      <c r="E122" s="3"/>
      <c r="F122" s="4"/>
      <c r="G122" s="32"/>
      <c r="H122" s="31"/>
      <c r="I122" s="20"/>
      <c r="J122" s="20"/>
      <c r="K122" s="20"/>
      <c r="L122" s="20"/>
      <c r="M122" s="20"/>
      <c r="N122" s="68"/>
      <c r="O122" s="74"/>
      <c r="P122" s="7"/>
      <c r="Q122" s="7"/>
      <c r="R122" s="7"/>
      <c r="S122" s="7"/>
      <c r="T122" s="3"/>
      <c r="U122" s="3"/>
      <c r="V122" s="3"/>
    </row>
    <row r="123" spans="3:22">
      <c r="C123" s="3"/>
      <c r="D123" s="3"/>
      <c r="E123" s="3"/>
      <c r="F123" s="4"/>
      <c r="G123" s="32"/>
      <c r="H123" s="31"/>
      <c r="I123" s="20"/>
      <c r="J123" s="20"/>
      <c r="K123" s="20"/>
      <c r="L123" s="20"/>
      <c r="M123" s="20"/>
      <c r="N123" s="68"/>
      <c r="O123" s="74"/>
      <c r="P123" s="7"/>
      <c r="Q123" s="7"/>
      <c r="R123" s="7"/>
      <c r="S123" s="7"/>
      <c r="T123" s="3"/>
      <c r="U123" s="3"/>
      <c r="V123" s="3"/>
    </row>
    <row r="124" spans="3:22">
      <c r="C124" s="3"/>
      <c r="D124" s="3"/>
      <c r="E124" s="3"/>
      <c r="F124" s="4"/>
      <c r="G124" s="32"/>
      <c r="H124" s="31"/>
      <c r="I124" s="20"/>
      <c r="J124" s="20"/>
      <c r="K124" s="20"/>
      <c r="L124" s="20"/>
      <c r="M124" s="20"/>
      <c r="N124" s="68"/>
      <c r="O124" s="74"/>
      <c r="P124" s="7"/>
      <c r="Q124" s="7"/>
      <c r="R124" s="7"/>
      <c r="S124" s="7"/>
      <c r="T124" s="3"/>
      <c r="U124" s="3"/>
      <c r="V124" s="3"/>
    </row>
    <row r="125" spans="3:22">
      <c r="C125" s="3"/>
      <c r="D125" s="3"/>
      <c r="E125" s="3"/>
      <c r="F125" s="4"/>
      <c r="G125" s="32"/>
      <c r="H125" s="32"/>
      <c r="I125" s="3"/>
      <c r="J125" s="3"/>
      <c r="K125" s="3"/>
      <c r="L125" s="3"/>
      <c r="M125" s="3"/>
      <c r="N125" s="68"/>
      <c r="O125" s="74"/>
      <c r="P125" s="7"/>
      <c r="Q125" s="7"/>
      <c r="R125" s="7"/>
      <c r="S125" s="7"/>
      <c r="T125" s="3"/>
      <c r="U125" s="3"/>
      <c r="V125" s="3"/>
    </row>
    <row r="126" spans="3:22">
      <c r="C126" s="3"/>
      <c r="D126" s="3"/>
      <c r="E126" s="3"/>
      <c r="F126" s="4"/>
      <c r="G126" s="32"/>
      <c r="H126" s="32"/>
      <c r="I126" s="3"/>
      <c r="J126" s="3"/>
      <c r="K126" s="3"/>
      <c r="L126" s="3"/>
      <c r="M126" s="3"/>
      <c r="N126" s="68"/>
      <c r="O126" s="74"/>
      <c r="P126" s="7"/>
      <c r="Q126" s="7"/>
      <c r="R126" s="7"/>
      <c r="S126" s="7"/>
      <c r="T126" s="3"/>
      <c r="U126" s="3"/>
      <c r="V126" s="3"/>
    </row>
    <row r="127" spans="3:22">
      <c r="C127" s="3"/>
      <c r="D127" s="3"/>
      <c r="E127" s="3"/>
      <c r="F127" s="4"/>
      <c r="G127" s="32"/>
      <c r="H127" s="32"/>
      <c r="I127" s="3"/>
      <c r="J127" s="3"/>
      <c r="K127" s="3"/>
      <c r="L127" s="3"/>
      <c r="M127" s="3"/>
      <c r="N127" s="68"/>
      <c r="O127" s="74"/>
      <c r="P127" s="7"/>
      <c r="Q127" s="7"/>
      <c r="R127" s="7"/>
      <c r="S127" s="7"/>
      <c r="T127" s="3"/>
      <c r="U127" s="3"/>
      <c r="V127" s="3"/>
    </row>
    <row r="128" spans="3:22">
      <c r="C128" s="3"/>
      <c r="D128" s="3"/>
      <c r="E128" s="3"/>
      <c r="F128" s="4"/>
      <c r="G128" s="32"/>
      <c r="H128" s="32"/>
      <c r="I128" s="3"/>
      <c r="J128" s="3"/>
      <c r="K128" s="3"/>
      <c r="L128" s="3"/>
      <c r="M128" s="3"/>
      <c r="N128" s="68"/>
      <c r="O128" s="74"/>
      <c r="P128" s="7"/>
      <c r="Q128" s="7"/>
      <c r="R128" s="7"/>
      <c r="S128" s="7"/>
      <c r="T128" s="3"/>
      <c r="U128" s="3"/>
      <c r="V128" s="3"/>
    </row>
    <row r="129" spans="3:22">
      <c r="C129" s="3"/>
      <c r="D129" s="3"/>
      <c r="E129" s="3"/>
      <c r="F129" s="4"/>
      <c r="G129" s="32"/>
      <c r="H129" s="32"/>
      <c r="I129" s="3"/>
      <c r="J129" s="3"/>
      <c r="K129" s="3"/>
      <c r="L129" s="3"/>
      <c r="M129" s="3"/>
      <c r="N129" s="68"/>
      <c r="O129" s="74"/>
      <c r="P129" s="7"/>
      <c r="Q129" s="7"/>
      <c r="R129" s="7"/>
      <c r="S129" s="7"/>
      <c r="T129" s="3"/>
      <c r="U129" s="3"/>
      <c r="V129" s="3"/>
    </row>
    <row r="130" spans="3:22">
      <c r="C130" s="3"/>
      <c r="D130" s="3"/>
      <c r="E130" s="3"/>
      <c r="F130" s="4"/>
      <c r="G130" s="32"/>
      <c r="H130" s="32"/>
      <c r="I130" s="3"/>
      <c r="J130" s="3"/>
      <c r="K130" s="3"/>
      <c r="L130" s="3"/>
      <c r="M130" s="3"/>
      <c r="N130" s="68"/>
      <c r="O130" s="74"/>
      <c r="P130" s="7"/>
      <c r="Q130" s="7"/>
      <c r="R130" s="7"/>
      <c r="S130" s="7"/>
      <c r="T130" s="3"/>
      <c r="U130" s="3"/>
      <c r="V130" s="3"/>
    </row>
    <row r="131" spans="3:22">
      <c r="C131" s="3"/>
      <c r="D131" s="3"/>
      <c r="E131" s="3"/>
      <c r="F131" s="4"/>
      <c r="G131" s="32"/>
      <c r="H131" s="32"/>
      <c r="I131" s="3"/>
      <c r="J131" s="3"/>
      <c r="K131" s="3"/>
      <c r="L131" s="3"/>
      <c r="M131" s="3"/>
      <c r="N131" s="68"/>
      <c r="O131" s="74"/>
      <c r="P131" s="7"/>
      <c r="Q131" s="7"/>
      <c r="R131" s="7"/>
      <c r="S131" s="7"/>
      <c r="T131" s="3"/>
      <c r="U131" s="3"/>
      <c r="V131" s="3"/>
    </row>
    <row r="132" spans="3:22">
      <c r="C132" s="3"/>
      <c r="D132" s="3"/>
      <c r="E132" s="3"/>
      <c r="F132" s="4"/>
      <c r="G132" s="32"/>
      <c r="H132" s="32"/>
      <c r="I132" s="3"/>
      <c r="J132" s="3"/>
      <c r="K132" s="3"/>
      <c r="L132" s="3"/>
      <c r="M132" s="3"/>
      <c r="N132" s="68"/>
      <c r="O132" s="74"/>
      <c r="P132" s="7"/>
      <c r="Q132" s="7"/>
      <c r="R132" s="7"/>
      <c r="S132" s="7"/>
      <c r="T132" s="3"/>
      <c r="U132" s="3"/>
      <c r="V132" s="3"/>
    </row>
    <row r="133" spans="3:22">
      <c r="C133" s="3"/>
      <c r="D133" s="3"/>
      <c r="E133" s="3"/>
      <c r="F133" s="4"/>
      <c r="G133" s="32"/>
      <c r="H133" s="32"/>
      <c r="I133" s="3"/>
      <c r="J133" s="3"/>
      <c r="K133" s="3"/>
      <c r="L133" s="3"/>
      <c r="M133" s="3"/>
      <c r="N133" s="68"/>
      <c r="O133" s="74"/>
      <c r="P133" s="7"/>
      <c r="Q133" s="7"/>
      <c r="R133" s="7"/>
      <c r="S133" s="7"/>
      <c r="T133" s="3"/>
      <c r="U133" s="3"/>
      <c r="V133" s="3"/>
    </row>
    <row r="134" spans="3:22">
      <c r="C134" s="3"/>
      <c r="D134" s="3"/>
      <c r="E134" s="3"/>
      <c r="F134" s="4"/>
      <c r="G134" s="32"/>
      <c r="H134" s="32"/>
      <c r="I134" s="3"/>
      <c r="J134" s="3"/>
      <c r="K134" s="3"/>
      <c r="L134" s="3"/>
      <c r="M134" s="3"/>
      <c r="N134" s="68"/>
      <c r="O134" s="74"/>
      <c r="P134" s="7"/>
      <c r="Q134" s="7"/>
      <c r="R134" s="7"/>
      <c r="S134" s="7"/>
      <c r="T134" s="3"/>
      <c r="U134" s="3"/>
      <c r="V134" s="3"/>
    </row>
    <row r="135" spans="3:22">
      <c r="C135" s="3"/>
      <c r="D135" s="3"/>
      <c r="E135" s="3"/>
      <c r="F135" s="4"/>
      <c r="G135" s="32"/>
      <c r="H135" s="32"/>
      <c r="I135" s="3"/>
      <c r="J135" s="3"/>
      <c r="K135" s="3"/>
      <c r="L135" s="3"/>
      <c r="M135" s="3"/>
      <c r="N135" s="68"/>
      <c r="O135" s="74"/>
      <c r="P135" s="7"/>
      <c r="Q135" s="7"/>
      <c r="R135" s="7"/>
      <c r="S135" s="7"/>
      <c r="T135" s="3"/>
      <c r="U135" s="3"/>
      <c r="V135" s="3"/>
    </row>
    <row r="136" spans="3:22">
      <c r="C136" s="3"/>
      <c r="D136" s="3"/>
      <c r="E136" s="3"/>
      <c r="F136" s="4"/>
      <c r="G136" s="32"/>
      <c r="H136" s="32"/>
      <c r="I136" s="3"/>
      <c r="J136" s="3"/>
      <c r="K136" s="3"/>
      <c r="L136" s="3"/>
      <c r="M136" s="3"/>
      <c r="N136" s="68"/>
      <c r="O136" s="74"/>
      <c r="P136" s="7"/>
      <c r="R136" s="7"/>
      <c r="S136" s="7"/>
      <c r="T136" s="3"/>
      <c r="U136" s="3"/>
      <c r="V136" s="3"/>
    </row>
    <row r="137" spans="3:22">
      <c r="C137" s="3"/>
      <c r="D137" s="3"/>
      <c r="E137" s="3"/>
      <c r="F137" s="4"/>
      <c r="G137" s="32"/>
      <c r="H137" s="32"/>
      <c r="I137" s="3"/>
      <c r="J137" s="3"/>
      <c r="K137" s="3"/>
      <c r="L137" s="3"/>
      <c r="M137" s="3"/>
      <c r="N137" s="68"/>
      <c r="O137" s="74"/>
      <c r="P137" s="7"/>
      <c r="Q137" s="7"/>
      <c r="R137" s="7"/>
      <c r="S137" s="7"/>
      <c r="T137" s="3"/>
      <c r="U137" s="3"/>
      <c r="V137" s="3"/>
    </row>
    <row r="138" spans="3:22">
      <c r="C138" s="3"/>
      <c r="D138" s="3"/>
      <c r="E138" s="3"/>
      <c r="F138" s="4"/>
      <c r="G138" s="32"/>
      <c r="H138" s="32"/>
      <c r="I138" s="3"/>
      <c r="J138" s="3"/>
      <c r="K138" s="3"/>
      <c r="L138" s="3"/>
      <c r="M138" s="3"/>
      <c r="N138" s="68"/>
      <c r="O138" s="74"/>
      <c r="P138" s="7"/>
      <c r="Q138" s="7"/>
      <c r="R138" s="7"/>
      <c r="S138" s="7"/>
      <c r="T138" s="3"/>
      <c r="U138" s="3"/>
      <c r="V138" s="3"/>
    </row>
    <row r="139" spans="3:22">
      <c r="G139" s="29"/>
      <c r="H139" s="29"/>
    </row>
    <row r="140" spans="3:22">
      <c r="G140" s="29"/>
      <c r="H140" s="29"/>
    </row>
  </sheetData>
  <customSheetViews>
    <customSheetView guid="{72D4720F-1968-49D1-A0C7-4926B7F6C999}" scale="75" topLeftCell="H1">
      <selection activeCell="S3" sqref="S3"/>
      <pageMargins left="0.7" right="0.7" top="0.75" bottom="0.75" header="0.3" footer="0.3"/>
      <printOptions gridLines="1"/>
      <pageSetup paperSize="5" scale="80" orientation="landscape" verticalDpi="300" r:id="rId1"/>
    </customSheetView>
    <customSheetView guid="{E196CCB2-C81F-4679-88D2-38D8F6D069F8}" scale="75" showPageBreaks="1" printArea="1" topLeftCell="H1">
      <selection activeCell="S3" sqref="S3"/>
      <pageMargins left="0.7" right="0.7" top="0.75" bottom="0.75" header="0.3" footer="0.3"/>
      <printOptions gridLines="1"/>
      <pageSetup paperSize="5" scale="80" orientation="landscape" verticalDpi="300" r:id="rId2"/>
    </customSheetView>
    <customSheetView guid="{AD0513D7-B66E-4582-BE51-D97257501A8A}" scale="75" showPageBreaks="1" printArea="1" topLeftCell="H1">
      <selection activeCell="S3" sqref="S3"/>
      <pageMargins left="0.7" right="0.7" top="0.75" bottom="0.75" header="0.3" footer="0.3"/>
      <printOptions gridLines="1"/>
      <pageSetup paperSize="5" scale="80" orientation="landscape" verticalDpi="300" r:id="rId3"/>
    </customSheetView>
    <customSheetView guid="{B115AFF9-3BD9-4099-8324-10FD509174C9}" scale="75" topLeftCell="H1">
      <selection activeCell="S3" sqref="S3"/>
      <pageMargins left="0.7" right="0.7" top="0.75" bottom="0.75" header="0.3" footer="0.3"/>
      <printOptions gridLines="1"/>
      <pageSetup paperSize="5" scale="80" orientation="landscape" verticalDpi="300" r:id="rId4"/>
    </customSheetView>
    <customSheetView guid="{90CA0192-1FB3-44C1-BA83-055E5DF13F31}" scale="75" showPageBreaks="1" printArea="1" topLeftCell="H1">
      <selection activeCell="S3" sqref="S3"/>
      <pageMargins left="0.7" right="0.7" top="0.75" bottom="0.75" header="0.3" footer="0.3"/>
      <printOptions gridLines="1"/>
      <pageSetup paperSize="5" scale="80" orientation="landscape" verticalDpi="300" r:id="rId5"/>
    </customSheetView>
  </customSheetViews>
  <mergeCells count="3">
    <mergeCell ref="G2:H2"/>
    <mergeCell ref="C2:F2"/>
    <mergeCell ref="I2:M2"/>
  </mergeCells>
  <printOptions gridLines="1"/>
  <pageMargins left="0.7" right="0.7" top="0.75" bottom="0.75" header="0.3" footer="0.3"/>
  <pageSetup paperSize="5" scale="80" orientation="landscape" verticalDpi="300" r:id="rId6"/>
</worksheet>
</file>

<file path=xl/worksheets/sheet4.xml><?xml version="1.0" encoding="utf-8"?>
<worksheet xmlns="http://schemas.openxmlformats.org/spreadsheetml/2006/main" xmlns:r="http://schemas.openxmlformats.org/officeDocument/2006/relationships">
  <dimension ref="C3:R68"/>
  <sheetViews>
    <sheetView topLeftCell="D3" workbookViewId="0">
      <pane ySplit="1" topLeftCell="A4" activePane="bottomLeft" state="frozen"/>
      <selection activeCell="D3" sqref="D3"/>
      <selection pane="bottomLeft" activeCell="F21" sqref="F21"/>
    </sheetView>
  </sheetViews>
  <sheetFormatPr defaultRowHeight="11.25"/>
  <cols>
    <col min="1" max="2" width="9.140625" style="5"/>
    <col min="3" max="4" width="20.140625" style="5" customWidth="1"/>
    <col min="5" max="5" width="21" style="5" customWidth="1"/>
    <col min="6" max="6" width="11.140625" style="5" customWidth="1"/>
    <col min="7" max="7" width="10.7109375" style="19" customWidth="1"/>
    <col min="8" max="8" width="9.140625" style="5" customWidth="1"/>
    <col min="9" max="9" width="11.85546875" style="5" customWidth="1"/>
    <col min="10" max="10" width="31" style="5" customWidth="1"/>
    <col min="11" max="12" width="9.140625" style="5" customWidth="1"/>
    <col min="13" max="13" width="10" style="5" customWidth="1"/>
    <col min="14" max="14" width="11.28515625" style="6" customWidth="1"/>
    <col min="15" max="15" width="12" style="70" customWidth="1"/>
    <col min="16" max="16" width="14.28515625" style="70" customWidth="1"/>
    <col min="17" max="17" width="12.28515625" style="70" customWidth="1"/>
    <col min="18" max="18" width="9.140625" style="75"/>
    <col min="19" max="16384" width="9.140625" style="5"/>
  </cols>
  <sheetData>
    <row r="3" spans="3:18" ht="45">
      <c r="C3" s="42" t="s">
        <v>31</v>
      </c>
      <c r="D3" s="42" t="s">
        <v>0</v>
      </c>
      <c r="E3" s="42" t="s">
        <v>1</v>
      </c>
      <c r="F3" s="43" t="s">
        <v>3</v>
      </c>
      <c r="G3" s="43" t="s">
        <v>132</v>
      </c>
      <c r="H3" s="42" t="s">
        <v>2</v>
      </c>
      <c r="I3" s="44" t="s">
        <v>12</v>
      </c>
      <c r="J3" s="44" t="s">
        <v>4</v>
      </c>
      <c r="K3" s="45" t="s">
        <v>5</v>
      </c>
      <c r="L3" s="44" t="s">
        <v>107</v>
      </c>
      <c r="M3" s="44" t="s">
        <v>6</v>
      </c>
      <c r="N3" s="44" t="s">
        <v>7</v>
      </c>
      <c r="O3" s="65" t="s">
        <v>56</v>
      </c>
      <c r="P3" s="65" t="s">
        <v>58</v>
      </c>
      <c r="Q3" s="65" t="s">
        <v>57</v>
      </c>
      <c r="R3" s="67" t="s">
        <v>48</v>
      </c>
    </row>
    <row r="4" spans="3:18">
      <c r="C4" s="3"/>
      <c r="D4" s="3" t="s">
        <v>257</v>
      </c>
      <c r="E4" s="3" t="s">
        <v>258</v>
      </c>
      <c r="F4" s="123">
        <v>198343500</v>
      </c>
      <c r="G4" s="20">
        <v>40658</v>
      </c>
      <c r="H4" s="3" t="s">
        <v>39</v>
      </c>
      <c r="I4" s="3" t="s">
        <v>24</v>
      </c>
      <c r="J4" s="3" t="s">
        <v>277</v>
      </c>
      <c r="K4" s="3" t="s">
        <v>32</v>
      </c>
      <c r="L4" s="3" t="s">
        <v>32</v>
      </c>
      <c r="M4" s="3" t="s">
        <v>396</v>
      </c>
      <c r="N4" s="4" t="s">
        <v>400</v>
      </c>
      <c r="O4" s="68">
        <v>948466</v>
      </c>
      <c r="P4" s="68">
        <v>948466</v>
      </c>
      <c r="Q4" s="68">
        <v>2845</v>
      </c>
      <c r="R4" s="74">
        <f t="shared" ref="R4:R21" si="0">Q4/P4</f>
        <v>2.9995803750477086E-3</v>
      </c>
    </row>
    <row r="5" spans="3:18" ht="33.75">
      <c r="C5" s="3"/>
      <c r="D5" s="3" t="s">
        <v>257</v>
      </c>
      <c r="E5" s="3" t="s">
        <v>258</v>
      </c>
      <c r="F5" s="123">
        <v>198710001</v>
      </c>
      <c r="G5" s="20">
        <v>42025</v>
      </c>
      <c r="H5" s="3" t="s">
        <v>45</v>
      </c>
      <c r="I5" s="3" t="s">
        <v>24</v>
      </c>
      <c r="J5" s="3" t="s">
        <v>276</v>
      </c>
      <c r="K5" s="3" t="s">
        <v>32</v>
      </c>
      <c r="L5" s="3" t="s">
        <v>32</v>
      </c>
      <c r="M5" s="3" t="s">
        <v>396</v>
      </c>
      <c r="N5" s="4" t="s">
        <v>90</v>
      </c>
      <c r="O5" s="68">
        <v>1168300</v>
      </c>
      <c r="P5" s="68">
        <v>1168300</v>
      </c>
      <c r="Q5" s="68">
        <v>55000</v>
      </c>
      <c r="R5" s="74">
        <f t="shared" si="0"/>
        <v>4.7076949413677995E-2</v>
      </c>
    </row>
    <row r="6" spans="3:18">
      <c r="C6" s="3"/>
      <c r="D6" s="3" t="s">
        <v>257</v>
      </c>
      <c r="E6" s="3" t="s">
        <v>258</v>
      </c>
      <c r="F6" s="3">
        <v>198902200</v>
      </c>
      <c r="G6" s="20">
        <v>40875</v>
      </c>
      <c r="H6" s="3" t="s">
        <v>150</v>
      </c>
      <c r="I6" s="3" t="s">
        <v>24</v>
      </c>
      <c r="J6" s="3" t="s">
        <v>275</v>
      </c>
      <c r="K6" s="3" t="s">
        <v>32</v>
      </c>
      <c r="L6" s="3" t="s">
        <v>32</v>
      </c>
      <c r="M6" s="3" t="s">
        <v>32</v>
      </c>
      <c r="N6" s="4"/>
      <c r="O6" s="68">
        <v>398656</v>
      </c>
      <c r="P6" s="68">
        <v>398656</v>
      </c>
      <c r="Q6" s="68">
        <v>318000</v>
      </c>
      <c r="R6" s="74">
        <f t="shared" si="0"/>
        <v>0.79768020549044794</v>
      </c>
    </row>
    <row r="7" spans="3:18">
      <c r="C7" s="3"/>
      <c r="D7" s="3" t="s">
        <v>257</v>
      </c>
      <c r="E7" s="3" t="s">
        <v>258</v>
      </c>
      <c r="F7" s="3">
        <v>198903500</v>
      </c>
      <c r="G7" s="20">
        <v>38956</v>
      </c>
      <c r="H7" s="3" t="s">
        <v>39</v>
      </c>
      <c r="I7" s="3" t="s">
        <v>24</v>
      </c>
      <c r="J7" s="3" t="s">
        <v>274</v>
      </c>
      <c r="K7" s="3" t="s">
        <v>32</v>
      </c>
      <c r="L7" s="3" t="s">
        <v>32</v>
      </c>
      <c r="M7" s="3" t="s">
        <v>32</v>
      </c>
      <c r="N7" s="175"/>
      <c r="O7" s="68">
        <v>966664</v>
      </c>
      <c r="P7" s="68">
        <v>966664</v>
      </c>
      <c r="Q7" s="68">
        <v>0</v>
      </c>
      <c r="R7" s="74">
        <f t="shared" si="0"/>
        <v>0</v>
      </c>
    </row>
    <row r="8" spans="3:18">
      <c r="C8" s="3"/>
      <c r="D8" s="3" t="s">
        <v>257</v>
      </c>
      <c r="E8" s="3" t="s">
        <v>258</v>
      </c>
      <c r="F8" s="123">
        <v>199000501</v>
      </c>
      <c r="G8" s="20">
        <v>41603</v>
      </c>
      <c r="H8" s="3" t="s">
        <v>150</v>
      </c>
      <c r="I8" s="3" t="s">
        <v>24</v>
      </c>
      <c r="J8" s="3" t="s">
        <v>272</v>
      </c>
      <c r="K8" s="3" t="s">
        <v>32</v>
      </c>
      <c r="L8" s="3" t="s">
        <v>32</v>
      </c>
      <c r="M8" s="3" t="s">
        <v>396</v>
      </c>
      <c r="N8" s="4" t="s">
        <v>33</v>
      </c>
      <c r="O8" s="68">
        <v>743388</v>
      </c>
      <c r="P8" s="68">
        <v>743388</v>
      </c>
      <c r="Q8" s="68">
        <v>743388</v>
      </c>
      <c r="R8" s="74">
        <f t="shared" si="0"/>
        <v>1</v>
      </c>
    </row>
    <row r="9" spans="3:18">
      <c r="C9" s="3"/>
      <c r="D9" s="3" t="s">
        <v>257</v>
      </c>
      <c r="E9" s="3" t="s">
        <v>258</v>
      </c>
      <c r="F9" s="123">
        <v>199506001</v>
      </c>
      <c r="G9" s="20">
        <v>40999</v>
      </c>
      <c r="H9" s="3" t="s">
        <v>45</v>
      </c>
      <c r="I9" s="3" t="s">
        <v>24</v>
      </c>
      <c r="J9" s="3" t="s">
        <v>270</v>
      </c>
      <c r="K9" s="3" t="s">
        <v>32</v>
      </c>
      <c r="L9" s="3" t="s">
        <v>32</v>
      </c>
      <c r="M9" s="3" t="s">
        <v>396</v>
      </c>
      <c r="N9" s="175">
        <v>3.03</v>
      </c>
      <c r="O9" s="68">
        <v>205000</v>
      </c>
      <c r="P9" s="68">
        <v>205000</v>
      </c>
      <c r="Q9" s="68">
        <v>29000</v>
      </c>
      <c r="R9" s="74">
        <f t="shared" si="0"/>
        <v>0.14146341463414633</v>
      </c>
    </row>
    <row r="10" spans="3:18" s="48" customFormat="1" ht="15.75" thickBot="1">
      <c r="C10" s="131"/>
      <c r="D10" s="3" t="s">
        <v>257</v>
      </c>
      <c r="E10" s="3" t="s">
        <v>258</v>
      </c>
      <c r="F10" s="38">
        <v>200203000</v>
      </c>
      <c r="G10" s="160">
        <v>38818</v>
      </c>
      <c r="H10" s="131" t="s">
        <v>260</v>
      </c>
      <c r="I10" s="131" t="s">
        <v>24</v>
      </c>
      <c r="J10" s="131" t="s">
        <v>268</v>
      </c>
      <c r="K10" s="3" t="s">
        <v>32</v>
      </c>
      <c r="L10" s="8" t="s">
        <v>32</v>
      </c>
      <c r="M10" s="131" t="s">
        <v>32</v>
      </c>
      <c r="N10" s="155"/>
      <c r="O10" s="156">
        <v>297000</v>
      </c>
      <c r="P10" s="156">
        <v>297000</v>
      </c>
      <c r="Q10" s="156">
        <v>297000</v>
      </c>
      <c r="R10" s="157">
        <f t="shared" si="0"/>
        <v>1</v>
      </c>
    </row>
    <row r="11" spans="3:18">
      <c r="C11" s="3"/>
      <c r="D11" s="3" t="s">
        <v>257</v>
      </c>
      <c r="E11" s="3" t="s">
        <v>258</v>
      </c>
      <c r="F11" s="123">
        <v>200725200</v>
      </c>
      <c r="G11" s="20">
        <v>34929</v>
      </c>
      <c r="H11" s="3" t="s">
        <v>45</v>
      </c>
      <c r="I11" s="3" t="s">
        <v>24</v>
      </c>
      <c r="J11" s="3" t="s">
        <v>269</v>
      </c>
      <c r="K11" s="3" t="s">
        <v>32</v>
      </c>
      <c r="L11" s="3" t="s">
        <v>32</v>
      </c>
      <c r="M11" s="3" t="s">
        <v>396</v>
      </c>
      <c r="N11" s="175">
        <v>15.01</v>
      </c>
      <c r="O11" s="68">
        <v>83987</v>
      </c>
      <c r="P11" s="68">
        <v>83987</v>
      </c>
      <c r="Q11" s="68">
        <v>83987</v>
      </c>
      <c r="R11" s="74">
        <f t="shared" si="0"/>
        <v>1</v>
      </c>
    </row>
    <row r="12" spans="3:18" ht="33.75">
      <c r="C12" s="22"/>
      <c r="D12" s="3" t="s">
        <v>257</v>
      </c>
      <c r="E12" s="3" t="s">
        <v>258</v>
      </c>
      <c r="F12" s="47" t="s">
        <v>516</v>
      </c>
      <c r="G12" s="23" t="s">
        <v>517</v>
      </c>
      <c r="H12" s="22" t="s">
        <v>45</v>
      </c>
      <c r="I12" s="22" t="s">
        <v>24</v>
      </c>
      <c r="J12" s="154" t="s">
        <v>518</v>
      </c>
      <c r="K12" s="3" t="s">
        <v>32</v>
      </c>
      <c r="L12" s="60"/>
      <c r="M12" s="25"/>
      <c r="N12" s="50"/>
      <c r="O12" s="71">
        <v>67212</v>
      </c>
      <c r="P12" s="71">
        <v>33606</v>
      </c>
      <c r="Q12" s="71">
        <v>33606</v>
      </c>
      <c r="R12" s="28">
        <f t="shared" si="0"/>
        <v>1</v>
      </c>
    </row>
    <row r="13" spans="3:18">
      <c r="C13" s="3" t="s">
        <v>49</v>
      </c>
      <c r="D13" s="3" t="s">
        <v>257</v>
      </c>
      <c r="E13" s="3" t="s">
        <v>259</v>
      </c>
      <c r="F13" s="123">
        <v>199601100</v>
      </c>
      <c r="G13" s="20">
        <v>40569</v>
      </c>
      <c r="H13" s="3" t="s">
        <v>45</v>
      </c>
      <c r="I13" s="3" t="s">
        <v>24</v>
      </c>
      <c r="J13" s="3" t="s">
        <v>291</v>
      </c>
      <c r="K13" s="3" t="s">
        <v>32</v>
      </c>
      <c r="L13" s="3" t="s">
        <v>32</v>
      </c>
      <c r="M13" s="3" t="s">
        <v>396</v>
      </c>
      <c r="N13" s="175" t="s">
        <v>86</v>
      </c>
      <c r="O13" s="68">
        <v>88000</v>
      </c>
      <c r="P13" s="68">
        <v>88000</v>
      </c>
      <c r="Q13" s="68">
        <v>0</v>
      </c>
      <c r="R13" s="74">
        <f t="shared" si="0"/>
        <v>0</v>
      </c>
    </row>
    <row r="14" spans="3:18">
      <c r="C14" s="3" t="s">
        <v>49</v>
      </c>
      <c r="D14" s="3" t="s">
        <v>257</v>
      </c>
      <c r="E14" s="3" t="s">
        <v>259</v>
      </c>
      <c r="F14" s="123">
        <v>199604601</v>
      </c>
      <c r="G14" s="20">
        <v>37431</v>
      </c>
      <c r="H14" s="3" t="s">
        <v>45</v>
      </c>
      <c r="I14" s="3" t="s">
        <v>24</v>
      </c>
      <c r="J14" s="3" t="s">
        <v>288</v>
      </c>
      <c r="K14" s="3" t="s">
        <v>32</v>
      </c>
      <c r="L14" s="3" t="s">
        <v>32</v>
      </c>
      <c r="M14" s="3" t="s">
        <v>396</v>
      </c>
      <c r="N14" s="175" t="s">
        <v>47</v>
      </c>
      <c r="O14" s="71">
        <v>483179</v>
      </c>
      <c r="P14" s="71">
        <v>483179</v>
      </c>
      <c r="Q14" s="68">
        <v>16885</v>
      </c>
      <c r="R14" s="74">
        <f t="shared" si="0"/>
        <v>3.4945641263382725E-2</v>
      </c>
    </row>
    <row r="15" spans="3:18">
      <c r="C15" s="3"/>
      <c r="D15" s="3" t="s">
        <v>257</v>
      </c>
      <c r="E15" s="3" t="s">
        <v>259</v>
      </c>
      <c r="F15" s="123">
        <v>200003300</v>
      </c>
      <c r="G15" s="20">
        <v>40877</v>
      </c>
      <c r="H15" s="3" t="s">
        <v>150</v>
      </c>
      <c r="I15" s="3" t="s">
        <v>24</v>
      </c>
      <c r="J15" s="3" t="s">
        <v>287</v>
      </c>
      <c r="K15" s="3" t="s">
        <v>32</v>
      </c>
      <c r="L15" s="3" t="s">
        <v>32</v>
      </c>
      <c r="M15" s="3" t="s">
        <v>396</v>
      </c>
      <c r="N15" s="4" t="s">
        <v>55</v>
      </c>
      <c r="O15" s="68">
        <v>109343</v>
      </c>
      <c r="P15" s="68">
        <v>109343</v>
      </c>
      <c r="Q15" s="68">
        <v>2500</v>
      </c>
      <c r="R15" s="74">
        <f t="shared" si="0"/>
        <v>2.2863832161180871E-2</v>
      </c>
    </row>
    <row r="16" spans="3:18">
      <c r="C16" s="3"/>
      <c r="D16" s="3" t="s">
        <v>257</v>
      </c>
      <c r="E16" s="3" t="s">
        <v>259</v>
      </c>
      <c r="F16" s="3">
        <v>200003800</v>
      </c>
      <c r="G16" s="20">
        <v>32841</v>
      </c>
      <c r="H16" s="3" t="s">
        <v>39</v>
      </c>
      <c r="I16" s="3" t="s">
        <v>24</v>
      </c>
      <c r="J16" s="3" t="s">
        <v>462</v>
      </c>
      <c r="K16" s="3" t="s">
        <v>32</v>
      </c>
      <c r="L16" s="3" t="s">
        <v>32</v>
      </c>
      <c r="M16" s="3" t="s">
        <v>32</v>
      </c>
      <c r="N16" s="4"/>
      <c r="O16" s="68">
        <v>29976</v>
      </c>
      <c r="P16" s="68">
        <v>29976</v>
      </c>
      <c r="Q16" s="69">
        <v>0</v>
      </c>
      <c r="R16" s="74">
        <f t="shared" si="0"/>
        <v>0</v>
      </c>
    </row>
    <row r="17" spans="3:18">
      <c r="C17" s="3"/>
      <c r="D17" s="3" t="s">
        <v>257</v>
      </c>
      <c r="E17" s="3" t="s">
        <v>259</v>
      </c>
      <c r="F17" s="3">
        <v>200003801</v>
      </c>
      <c r="G17" s="201">
        <v>43037</v>
      </c>
      <c r="H17" s="3" t="s">
        <v>39</v>
      </c>
      <c r="I17" s="3" t="s">
        <v>24</v>
      </c>
      <c r="J17" s="3" t="s">
        <v>286</v>
      </c>
      <c r="K17" s="3" t="s">
        <v>32</v>
      </c>
      <c r="L17" s="3" t="s">
        <v>32</v>
      </c>
      <c r="M17" s="3" t="s">
        <v>32</v>
      </c>
      <c r="N17" s="4"/>
      <c r="O17" s="68">
        <v>103081</v>
      </c>
      <c r="P17" s="69">
        <v>103081</v>
      </c>
      <c r="Q17" s="69">
        <v>0</v>
      </c>
      <c r="R17" s="74">
        <f t="shared" si="0"/>
        <v>0</v>
      </c>
    </row>
    <row r="18" spans="3:18">
      <c r="C18" s="3"/>
      <c r="D18" s="3" t="s">
        <v>257</v>
      </c>
      <c r="E18" s="3" t="s">
        <v>259</v>
      </c>
      <c r="F18" s="32">
        <v>200003900</v>
      </c>
      <c r="G18" s="20">
        <v>41915</v>
      </c>
      <c r="H18" s="3" t="s">
        <v>150</v>
      </c>
      <c r="I18" s="3" t="s">
        <v>24</v>
      </c>
      <c r="J18" s="3" t="s">
        <v>285</v>
      </c>
      <c r="K18" s="3" t="s">
        <v>32</v>
      </c>
      <c r="L18" s="3" t="s">
        <v>32</v>
      </c>
      <c r="M18" s="3" t="s">
        <v>32</v>
      </c>
      <c r="N18" s="4"/>
      <c r="O18" s="68">
        <v>699872</v>
      </c>
      <c r="P18" s="68">
        <v>699872</v>
      </c>
      <c r="Q18" s="68">
        <v>699872</v>
      </c>
      <c r="R18" s="74">
        <f t="shared" si="0"/>
        <v>1</v>
      </c>
    </row>
    <row r="19" spans="3:18">
      <c r="C19" s="3" t="s">
        <v>49</v>
      </c>
      <c r="D19" s="3" t="s">
        <v>257</v>
      </c>
      <c r="E19" s="3" t="s">
        <v>259</v>
      </c>
      <c r="F19" s="3">
        <v>200820100</v>
      </c>
      <c r="G19" s="20">
        <v>42044</v>
      </c>
      <c r="H19" s="3" t="s">
        <v>45</v>
      </c>
      <c r="I19" s="3" t="s">
        <v>24</v>
      </c>
      <c r="J19" s="3" t="s">
        <v>278</v>
      </c>
      <c r="K19" s="3" t="s">
        <v>32</v>
      </c>
      <c r="L19" s="3" t="s">
        <v>32</v>
      </c>
      <c r="M19" s="3" t="s">
        <v>32</v>
      </c>
      <c r="N19" s="175"/>
      <c r="O19" s="68">
        <v>250000</v>
      </c>
      <c r="P19" s="68">
        <v>250000</v>
      </c>
      <c r="Q19" s="68">
        <v>0</v>
      </c>
      <c r="R19" s="74">
        <f t="shared" si="0"/>
        <v>0</v>
      </c>
    </row>
    <row r="20" spans="3:18">
      <c r="C20" s="3" t="s">
        <v>49</v>
      </c>
      <c r="D20" s="3" t="s">
        <v>257</v>
      </c>
      <c r="E20" s="3" t="s">
        <v>259</v>
      </c>
      <c r="F20" s="123">
        <v>200830100</v>
      </c>
      <c r="G20" s="20">
        <v>40408</v>
      </c>
      <c r="H20" s="3" t="s">
        <v>45</v>
      </c>
      <c r="I20" s="3" t="s">
        <v>24</v>
      </c>
      <c r="J20" s="3" t="s">
        <v>278</v>
      </c>
      <c r="K20" s="3" t="s">
        <v>32</v>
      </c>
      <c r="L20" s="3" t="s">
        <v>32</v>
      </c>
      <c r="M20" s="3" t="s">
        <v>396</v>
      </c>
      <c r="N20" s="175">
        <v>4.0199999999999996</v>
      </c>
      <c r="O20" s="68">
        <v>250000</v>
      </c>
      <c r="P20" s="68">
        <v>250000</v>
      </c>
      <c r="Q20" s="68">
        <v>0</v>
      </c>
      <c r="R20" s="74">
        <f t="shared" si="0"/>
        <v>0</v>
      </c>
    </row>
    <row r="21" spans="3:18" ht="33.75">
      <c r="C21" s="22"/>
      <c r="D21" s="3" t="s">
        <v>257</v>
      </c>
      <c r="E21" s="3" t="s">
        <v>259</v>
      </c>
      <c r="F21" s="23" t="s">
        <v>516</v>
      </c>
      <c r="G21" s="23" t="s">
        <v>517</v>
      </c>
      <c r="H21" s="22" t="s">
        <v>45</v>
      </c>
      <c r="I21" s="22" t="s">
        <v>24</v>
      </c>
      <c r="J21" s="154" t="s">
        <v>518</v>
      </c>
      <c r="K21" s="60"/>
      <c r="L21" s="60"/>
      <c r="M21" s="25"/>
      <c r="N21" s="50"/>
      <c r="O21" s="71" t="s">
        <v>36</v>
      </c>
      <c r="P21" s="71">
        <v>33606</v>
      </c>
      <c r="Q21" s="71">
        <v>33606</v>
      </c>
      <c r="R21" s="28">
        <f t="shared" si="0"/>
        <v>1</v>
      </c>
    </row>
    <row r="22" spans="3:18" ht="18" customHeight="1">
      <c r="C22" s="22"/>
      <c r="D22" s="3"/>
      <c r="E22" s="3"/>
      <c r="F22" s="23"/>
      <c r="G22" s="23"/>
      <c r="H22" s="22"/>
      <c r="I22" s="22"/>
      <c r="J22" s="154"/>
      <c r="K22" s="60"/>
      <c r="L22" s="60"/>
      <c r="M22" s="25"/>
      <c r="N22" s="50"/>
      <c r="O22" s="71"/>
      <c r="P22" s="71"/>
      <c r="Q22" s="98">
        <f>SUM(Q4:Q21)</f>
        <v>2315689</v>
      </c>
      <c r="R22" s="28"/>
    </row>
    <row r="23" spans="3:18">
      <c r="C23" s="22"/>
      <c r="D23" s="3"/>
      <c r="E23" s="3"/>
      <c r="F23" s="23"/>
      <c r="G23" s="23"/>
      <c r="H23" s="22"/>
      <c r="I23" s="22"/>
      <c r="J23" s="154"/>
      <c r="K23" s="60"/>
      <c r="L23" s="60"/>
      <c r="M23" s="25"/>
      <c r="N23" s="50"/>
      <c r="O23" s="71"/>
      <c r="P23" s="71"/>
      <c r="Q23" s="71"/>
      <c r="R23" s="28"/>
    </row>
    <row r="24" spans="3:18">
      <c r="C24" s="3" t="s">
        <v>49</v>
      </c>
      <c r="D24" s="3" t="s">
        <v>257</v>
      </c>
      <c r="E24" s="3" t="s">
        <v>259</v>
      </c>
      <c r="F24" s="123">
        <v>200739600</v>
      </c>
      <c r="G24" s="20">
        <v>40082</v>
      </c>
      <c r="H24" s="3" t="s">
        <v>45</v>
      </c>
      <c r="I24" s="3" t="s">
        <v>262</v>
      </c>
      <c r="J24" s="3" t="s">
        <v>279</v>
      </c>
      <c r="K24" s="3" t="s">
        <v>32</v>
      </c>
      <c r="L24" s="3" t="s">
        <v>32</v>
      </c>
      <c r="M24" s="3" t="s">
        <v>396</v>
      </c>
      <c r="N24" s="175" t="s">
        <v>86</v>
      </c>
      <c r="O24" s="68">
        <v>362000</v>
      </c>
      <c r="P24" s="68">
        <v>362000</v>
      </c>
      <c r="Q24" s="68">
        <v>0</v>
      </c>
      <c r="R24" s="74">
        <f>Q24/P24</f>
        <v>0</v>
      </c>
    </row>
    <row r="25" spans="3:18">
      <c r="C25" s="3"/>
      <c r="D25" s="3" t="s">
        <v>257</v>
      </c>
      <c r="E25" s="3" t="s">
        <v>259</v>
      </c>
      <c r="F25" s="3">
        <v>200721700</v>
      </c>
      <c r="G25" s="20">
        <v>40085</v>
      </c>
      <c r="H25" s="3" t="s">
        <v>45</v>
      </c>
      <c r="I25" s="3" t="s">
        <v>425</v>
      </c>
      <c r="J25" s="3" t="s">
        <v>426</v>
      </c>
      <c r="K25" s="3" t="s">
        <v>32</v>
      </c>
      <c r="L25" s="3" t="s">
        <v>32</v>
      </c>
      <c r="M25" s="3" t="s">
        <v>32</v>
      </c>
      <c r="N25" s="175"/>
      <c r="O25" s="68">
        <v>91350</v>
      </c>
      <c r="P25" s="68">
        <v>91350</v>
      </c>
      <c r="Q25" s="68">
        <v>0</v>
      </c>
      <c r="R25" s="74">
        <f>Q25/P25</f>
        <v>0</v>
      </c>
    </row>
    <row r="26" spans="3:18">
      <c r="C26" s="3"/>
      <c r="D26" s="3"/>
      <c r="E26" s="3"/>
      <c r="F26" s="3"/>
      <c r="G26" s="20"/>
      <c r="H26" s="3"/>
      <c r="I26" s="3"/>
      <c r="J26" s="3"/>
      <c r="K26" s="3"/>
      <c r="L26" s="3"/>
      <c r="M26" s="3"/>
      <c r="N26" s="175"/>
      <c r="O26" s="68"/>
      <c r="P26" s="68"/>
      <c r="Q26" s="68"/>
      <c r="R26" s="74"/>
    </row>
    <row r="27" spans="3:18" s="41" customFormat="1">
      <c r="C27" s="3"/>
      <c r="D27" s="3" t="s">
        <v>257</v>
      </c>
      <c r="E27" s="3" t="s">
        <v>259</v>
      </c>
      <c r="F27" s="3">
        <v>200721700</v>
      </c>
      <c r="G27" s="20">
        <v>36027</v>
      </c>
      <c r="H27" s="3" t="s">
        <v>45</v>
      </c>
      <c r="I27" s="3" t="s">
        <v>266</v>
      </c>
      <c r="J27" s="3" t="s">
        <v>284</v>
      </c>
      <c r="K27" s="3" t="s">
        <v>32</v>
      </c>
      <c r="L27" s="3" t="s">
        <v>32</v>
      </c>
      <c r="M27" s="3" t="s">
        <v>32</v>
      </c>
      <c r="N27" s="175"/>
      <c r="O27" s="68">
        <v>182700</v>
      </c>
      <c r="P27" s="68">
        <v>182700</v>
      </c>
      <c r="Q27" s="68">
        <v>0</v>
      </c>
      <c r="R27" s="74">
        <f>Q27/P27</f>
        <v>0</v>
      </c>
    </row>
    <row r="28" spans="3:18">
      <c r="C28" s="3"/>
      <c r="D28" s="3" t="s">
        <v>257</v>
      </c>
      <c r="E28" s="3" t="s">
        <v>258</v>
      </c>
      <c r="F28" s="123">
        <v>199000501</v>
      </c>
      <c r="G28" s="20">
        <v>41827</v>
      </c>
      <c r="H28" s="3" t="s">
        <v>150</v>
      </c>
      <c r="I28" s="3" t="s">
        <v>14</v>
      </c>
      <c r="J28" s="3" t="s">
        <v>271</v>
      </c>
      <c r="K28" s="3" t="s">
        <v>32</v>
      </c>
      <c r="L28" s="3" t="s">
        <v>32</v>
      </c>
      <c r="M28" s="3" t="s">
        <v>396</v>
      </c>
      <c r="N28" s="4" t="s">
        <v>33</v>
      </c>
      <c r="O28" s="68">
        <v>20000</v>
      </c>
      <c r="P28" s="68">
        <v>20000</v>
      </c>
      <c r="Q28" s="68">
        <v>20000</v>
      </c>
      <c r="R28" s="74">
        <f>Q28/P28</f>
        <v>1</v>
      </c>
    </row>
    <row r="29" spans="3:18">
      <c r="C29" s="3"/>
      <c r="D29" s="3"/>
      <c r="E29" s="3"/>
      <c r="F29" s="123"/>
      <c r="G29" s="20"/>
      <c r="H29" s="3"/>
      <c r="I29" s="3"/>
      <c r="J29" s="3"/>
      <c r="K29" s="3"/>
      <c r="L29" s="3"/>
      <c r="M29" s="3"/>
      <c r="N29" s="4"/>
      <c r="O29" s="68"/>
      <c r="P29" s="68"/>
      <c r="Q29" s="68"/>
      <c r="R29" s="74"/>
    </row>
    <row r="30" spans="3:18" ht="33.75">
      <c r="C30" s="3"/>
      <c r="D30" s="3" t="s">
        <v>257</v>
      </c>
      <c r="E30" s="3" t="s">
        <v>258</v>
      </c>
      <c r="F30" s="123">
        <v>198710002</v>
      </c>
      <c r="G30" s="20">
        <v>39122</v>
      </c>
      <c r="H30" s="3" t="s">
        <v>45</v>
      </c>
      <c r="I30" s="3" t="s">
        <v>88</v>
      </c>
      <c r="J30" s="3" t="s">
        <v>276</v>
      </c>
      <c r="K30" s="3" t="s">
        <v>32</v>
      </c>
      <c r="L30" s="3" t="s">
        <v>32</v>
      </c>
      <c r="M30" s="3" t="s">
        <v>396</v>
      </c>
      <c r="N30" s="175" t="s">
        <v>90</v>
      </c>
      <c r="O30" s="68">
        <v>280264</v>
      </c>
      <c r="P30" s="68">
        <v>280264</v>
      </c>
      <c r="Q30" s="68">
        <v>22000</v>
      </c>
      <c r="R30" s="74">
        <f>Q30/P30</f>
        <v>7.8497416721376986E-2</v>
      </c>
    </row>
    <row r="31" spans="3:18">
      <c r="C31" s="3" t="s">
        <v>342</v>
      </c>
      <c r="D31" s="3" t="s">
        <v>257</v>
      </c>
      <c r="E31" s="3" t="s">
        <v>258</v>
      </c>
      <c r="F31" s="32">
        <v>198902401</v>
      </c>
      <c r="G31" s="20">
        <v>39455</v>
      </c>
      <c r="H31" s="3" t="s">
        <v>150</v>
      </c>
      <c r="I31" s="3" t="s">
        <v>88</v>
      </c>
      <c r="J31" s="3" t="s">
        <v>267</v>
      </c>
      <c r="K31" s="3" t="s">
        <v>32</v>
      </c>
      <c r="L31" s="3" t="s">
        <v>32</v>
      </c>
      <c r="M31" s="3" t="s">
        <v>32</v>
      </c>
      <c r="N31" s="4"/>
      <c r="O31" s="68">
        <v>217415</v>
      </c>
      <c r="P31" s="68">
        <v>217415</v>
      </c>
      <c r="Q31" s="68">
        <v>217415</v>
      </c>
      <c r="R31" s="74">
        <f>Q31/P31</f>
        <v>1</v>
      </c>
    </row>
    <row r="32" spans="3:18">
      <c r="C32" s="3"/>
      <c r="D32" s="3" t="s">
        <v>257</v>
      </c>
      <c r="E32" s="3" t="s">
        <v>258</v>
      </c>
      <c r="F32" s="123">
        <v>199000500</v>
      </c>
      <c r="G32" s="20">
        <v>39797</v>
      </c>
      <c r="H32" s="3" t="s">
        <v>39</v>
      </c>
      <c r="I32" s="3" t="s">
        <v>88</v>
      </c>
      <c r="J32" s="3" t="s">
        <v>273</v>
      </c>
      <c r="K32" s="3" t="s">
        <v>32</v>
      </c>
      <c r="L32" s="3" t="s">
        <v>32</v>
      </c>
      <c r="M32" s="3" t="s">
        <v>396</v>
      </c>
      <c r="N32" s="175" t="s">
        <v>400</v>
      </c>
      <c r="O32" s="68">
        <v>616318</v>
      </c>
      <c r="P32" s="68">
        <v>616318</v>
      </c>
      <c r="Q32" s="68">
        <v>616318</v>
      </c>
      <c r="R32" s="74">
        <f>Q32/P32</f>
        <v>1</v>
      </c>
    </row>
    <row r="33" spans="3:18">
      <c r="C33" s="3"/>
      <c r="D33" s="3"/>
      <c r="E33" s="3"/>
      <c r="F33" s="123"/>
      <c r="G33" s="20"/>
      <c r="H33" s="3"/>
      <c r="I33" s="3"/>
      <c r="J33" s="3"/>
      <c r="K33" s="3"/>
      <c r="L33" s="3"/>
      <c r="M33" s="3"/>
      <c r="N33" s="175"/>
      <c r="O33" s="68"/>
      <c r="P33" s="68"/>
      <c r="Q33" s="76">
        <f>SUM(Q30:Q32)</f>
        <v>855733</v>
      </c>
      <c r="R33" s="74"/>
    </row>
    <row r="34" spans="3:18">
      <c r="C34" s="3" t="s">
        <v>49</v>
      </c>
      <c r="D34" s="3" t="s">
        <v>257</v>
      </c>
      <c r="E34" s="3" t="s">
        <v>259</v>
      </c>
      <c r="F34" s="123">
        <v>200739600</v>
      </c>
      <c r="G34" s="20">
        <v>26934</v>
      </c>
      <c r="H34" s="3" t="s">
        <v>45</v>
      </c>
      <c r="I34" s="3" t="s">
        <v>265</v>
      </c>
      <c r="J34" s="3" t="s">
        <v>283</v>
      </c>
      <c r="K34" s="3" t="s">
        <v>32</v>
      </c>
      <c r="L34" s="3" t="s">
        <v>32</v>
      </c>
      <c r="M34" s="3" t="s">
        <v>396</v>
      </c>
      <c r="N34" s="175" t="s">
        <v>86</v>
      </c>
      <c r="O34" s="68">
        <v>24010</v>
      </c>
      <c r="P34" s="68">
        <v>24010</v>
      </c>
      <c r="Q34" s="76">
        <v>24010</v>
      </c>
      <c r="R34" s="74">
        <f>Q34/P34</f>
        <v>1</v>
      </c>
    </row>
    <row r="35" spans="3:18">
      <c r="C35" s="3"/>
      <c r="D35" s="3"/>
      <c r="E35" s="3"/>
      <c r="F35" s="123"/>
      <c r="G35" s="20"/>
      <c r="H35" s="3"/>
      <c r="I35" s="3"/>
      <c r="J35" s="3"/>
      <c r="K35" s="3"/>
      <c r="L35" s="3"/>
      <c r="M35" s="3"/>
      <c r="N35" s="175"/>
      <c r="O35" s="68"/>
      <c r="P35" s="68"/>
      <c r="Q35" s="68"/>
      <c r="R35" s="74"/>
    </row>
    <row r="36" spans="3:18" s="41" customFormat="1">
      <c r="C36" s="3" t="s">
        <v>49</v>
      </c>
      <c r="D36" s="3" t="s">
        <v>257</v>
      </c>
      <c r="E36" s="3" t="s">
        <v>259</v>
      </c>
      <c r="F36" s="123">
        <v>199601100</v>
      </c>
      <c r="G36" s="20">
        <v>40583</v>
      </c>
      <c r="H36" s="3" t="s">
        <v>45</v>
      </c>
      <c r="I36" s="3" t="s">
        <v>289</v>
      </c>
      <c r="J36" s="3" t="s">
        <v>290</v>
      </c>
      <c r="K36" s="3" t="s">
        <v>32</v>
      </c>
      <c r="L36" s="3" t="s">
        <v>32</v>
      </c>
      <c r="M36" s="3" t="s">
        <v>396</v>
      </c>
      <c r="N36" s="175" t="s">
        <v>86</v>
      </c>
      <c r="O36" s="68">
        <v>21000</v>
      </c>
      <c r="P36" s="68">
        <v>21000</v>
      </c>
      <c r="Q36" s="68">
        <v>0</v>
      </c>
      <c r="R36" s="74">
        <f>Q36/P36</f>
        <v>0</v>
      </c>
    </row>
    <row r="37" spans="3:18" s="41" customFormat="1">
      <c r="C37" s="3"/>
      <c r="D37" s="3"/>
      <c r="E37" s="3"/>
      <c r="F37" s="123"/>
      <c r="G37" s="20"/>
      <c r="H37" s="3"/>
      <c r="I37" s="3"/>
      <c r="J37" s="3"/>
      <c r="K37" s="3"/>
      <c r="L37" s="3"/>
      <c r="M37" s="3"/>
      <c r="N37" s="175"/>
      <c r="O37" s="68"/>
      <c r="P37" s="68"/>
      <c r="Q37" s="68"/>
      <c r="R37" s="74"/>
    </row>
    <row r="38" spans="3:18">
      <c r="C38" s="3"/>
      <c r="D38" s="3" t="s">
        <v>257</v>
      </c>
      <c r="E38" s="3" t="s">
        <v>259</v>
      </c>
      <c r="F38" s="32">
        <v>200003900</v>
      </c>
      <c r="G38" s="20">
        <v>41736</v>
      </c>
      <c r="H38" s="3" t="s">
        <v>150</v>
      </c>
      <c r="I38" s="3" t="s">
        <v>25</v>
      </c>
      <c r="J38" s="3" t="s">
        <v>285</v>
      </c>
      <c r="K38" s="3" t="s">
        <v>32</v>
      </c>
      <c r="L38" s="3" t="s">
        <v>32</v>
      </c>
      <c r="M38" s="3" t="s">
        <v>32</v>
      </c>
      <c r="N38" s="4"/>
      <c r="O38" s="68">
        <v>210367</v>
      </c>
      <c r="P38" s="68">
        <v>210367</v>
      </c>
      <c r="Q38" s="76">
        <v>210367</v>
      </c>
      <c r="R38" s="74">
        <f>Q38/P38</f>
        <v>1</v>
      </c>
    </row>
    <row r="39" spans="3:18">
      <c r="C39" s="3"/>
      <c r="D39" s="3"/>
      <c r="E39" s="3"/>
      <c r="F39" s="32"/>
      <c r="G39" s="20"/>
      <c r="H39" s="3"/>
      <c r="I39" s="3"/>
      <c r="J39" s="3"/>
      <c r="K39" s="3"/>
      <c r="L39" s="3"/>
      <c r="M39" s="3"/>
      <c r="N39" s="4"/>
      <c r="O39" s="68"/>
      <c r="P39" s="68"/>
      <c r="Q39" s="68"/>
      <c r="R39" s="74"/>
    </row>
    <row r="40" spans="3:18">
      <c r="C40" s="3"/>
      <c r="D40" s="3" t="s">
        <v>257</v>
      </c>
      <c r="E40" s="3" t="s">
        <v>258</v>
      </c>
      <c r="F40" s="123">
        <v>198343600</v>
      </c>
      <c r="G40" s="20">
        <v>39496</v>
      </c>
      <c r="H40" s="3" t="s">
        <v>45</v>
      </c>
      <c r="I40" s="3" t="s">
        <v>261</v>
      </c>
      <c r="J40" s="3" t="s">
        <v>275</v>
      </c>
      <c r="K40" s="3" t="s">
        <v>32</v>
      </c>
      <c r="L40" s="3" t="s">
        <v>32</v>
      </c>
      <c r="M40" s="3" t="s">
        <v>396</v>
      </c>
      <c r="N40" s="4" t="s">
        <v>86</v>
      </c>
      <c r="O40" s="68">
        <v>479719</v>
      </c>
      <c r="P40" s="68">
        <v>479719</v>
      </c>
      <c r="Q40" s="76">
        <v>10000</v>
      </c>
      <c r="R40" s="74">
        <f>Q40/P40</f>
        <v>2.0845536657918488E-2</v>
      </c>
    </row>
    <row r="41" spans="3:18">
      <c r="C41" s="3"/>
      <c r="D41" s="3"/>
      <c r="E41" s="3"/>
      <c r="F41" s="123"/>
      <c r="G41" s="20"/>
      <c r="H41" s="3"/>
      <c r="I41" s="3"/>
      <c r="J41" s="3"/>
      <c r="K41" s="3"/>
      <c r="L41" s="3"/>
      <c r="M41" s="3"/>
      <c r="N41" s="4"/>
      <c r="O41" s="68"/>
      <c r="P41" s="68"/>
      <c r="Q41" s="68"/>
      <c r="R41" s="74"/>
    </row>
    <row r="42" spans="3:18">
      <c r="C42" s="3" t="s">
        <v>49</v>
      </c>
      <c r="D42" s="3" t="s">
        <v>257</v>
      </c>
      <c r="E42" s="3" t="s">
        <v>259</v>
      </c>
      <c r="F42" s="123">
        <v>200739600</v>
      </c>
      <c r="G42" s="20">
        <v>38897</v>
      </c>
      <c r="H42" s="3" t="s">
        <v>45</v>
      </c>
      <c r="I42" s="3" t="s">
        <v>264</v>
      </c>
      <c r="J42" s="3" t="s">
        <v>281</v>
      </c>
      <c r="K42" s="3" t="s">
        <v>32</v>
      </c>
      <c r="L42" s="3" t="s">
        <v>32</v>
      </c>
      <c r="M42" s="3" t="s">
        <v>396</v>
      </c>
      <c r="N42" s="175" t="s">
        <v>86</v>
      </c>
      <c r="O42" s="68">
        <v>29017</v>
      </c>
      <c r="P42" s="68">
        <v>29017</v>
      </c>
      <c r="Q42" s="76">
        <v>12000</v>
      </c>
      <c r="R42" s="74">
        <f>Q42/P42</f>
        <v>0.41355067718923388</v>
      </c>
    </row>
    <row r="43" spans="3:18">
      <c r="C43" s="3"/>
      <c r="D43" s="3"/>
      <c r="E43" s="3"/>
      <c r="F43" s="123"/>
      <c r="G43" s="20"/>
      <c r="H43" s="3"/>
      <c r="I43" s="3"/>
      <c r="J43" s="3"/>
      <c r="K43" s="3"/>
      <c r="L43" s="3"/>
      <c r="M43" s="3"/>
      <c r="N43" s="175"/>
      <c r="O43" s="68"/>
      <c r="P43" s="68"/>
      <c r="Q43" s="68"/>
      <c r="R43" s="74"/>
    </row>
    <row r="44" spans="3:18">
      <c r="C44" s="3" t="s">
        <v>49</v>
      </c>
      <c r="D44" s="3" t="s">
        <v>257</v>
      </c>
      <c r="E44" s="3" t="s">
        <v>259</v>
      </c>
      <c r="F44" s="123">
        <v>200739600</v>
      </c>
      <c r="G44" s="20">
        <v>35684</v>
      </c>
      <c r="H44" s="3" t="s">
        <v>45</v>
      </c>
      <c r="I44" s="3" t="s">
        <v>264</v>
      </c>
      <c r="J44" s="3" t="s">
        <v>282</v>
      </c>
      <c r="K44" s="3" t="s">
        <v>32</v>
      </c>
      <c r="L44" s="3" t="s">
        <v>32</v>
      </c>
      <c r="M44" s="3" t="s">
        <v>396</v>
      </c>
      <c r="N44" s="175" t="s">
        <v>86</v>
      </c>
      <c r="O44" s="68">
        <v>857423</v>
      </c>
      <c r="P44" s="68">
        <v>857423</v>
      </c>
      <c r="Q44" s="68">
        <v>0</v>
      </c>
      <c r="R44" s="74">
        <f>Q44/P44</f>
        <v>0</v>
      </c>
    </row>
    <row r="45" spans="3:18">
      <c r="C45" s="3" t="s">
        <v>49</v>
      </c>
      <c r="D45" s="3" t="s">
        <v>257</v>
      </c>
      <c r="E45" s="3" t="s">
        <v>259</v>
      </c>
      <c r="F45" s="123">
        <v>200739600</v>
      </c>
      <c r="G45" s="20">
        <v>39456</v>
      </c>
      <c r="H45" s="3" t="s">
        <v>45</v>
      </c>
      <c r="I45" s="3" t="s">
        <v>263</v>
      </c>
      <c r="J45" s="3" t="s">
        <v>280</v>
      </c>
      <c r="K45" s="3" t="s">
        <v>32</v>
      </c>
      <c r="L45" s="3" t="s">
        <v>32</v>
      </c>
      <c r="M45" s="3" t="s">
        <v>396</v>
      </c>
      <c r="N45" s="175" t="s">
        <v>86</v>
      </c>
      <c r="O45" s="68">
        <v>130000</v>
      </c>
      <c r="P45" s="68">
        <v>130000</v>
      </c>
      <c r="Q45" s="68">
        <v>0</v>
      </c>
      <c r="R45" s="74">
        <f>Q45/P45</f>
        <v>0</v>
      </c>
    </row>
    <row r="46" spans="3:18" ht="12">
      <c r="C46" s="161"/>
      <c r="D46" s="16"/>
      <c r="E46" s="16"/>
      <c r="F46" s="162"/>
      <c r="G46" s="162"/>
      <c r="H46" s="161"/>
      <c r="I46" s="161"/>
      <c r="J46" s="163"/>
      <c r="K46" s="164"/>
      <c r="L46" s="164"/>
      <c r="M46" s="165"/>
      <c r="N46" s="176"/>
      <c r="O46" s="182"/>
      <c r="P46" s="182"/>
      <c r="Q46" s="182"/>
      <c r="R46" s="183"/>
    </row>
    <row r="47" spans="3:18">
      <c r="C47" s="22"/>
      <c r="D47" s="3"/>
      <c r="E47" s="3"/>
      <c r="F47" s="23"/>
      <c r="G47" s="23"/>
      <c r="H47" s="22"/>
      <c r="I47" s="22"/>
      <c r="J47" s="154"/>
      <c r="K47" s="60"/>
      <c r="L47" s="60"/>
      <c r="M47" s="25"/>
      <c r="N47" s="50"/>
      <c r="O47" s="71"/>
      <c r="P47" s="71"/>
      <c r="Q47" s="71"/>
      <c r="R47" s="28"/>
    </row>
    <row r="48" spans="3:18" s="48" customFormat="1" ht="15.75" thickBot="1">
      <c r="C48" s="193"/>
      <c r="D48" s="16"/>
      <c r="E48" s="16"/>
      <c r="F48" s="193"/>
      <c r="G48" s="194"/>
      <c r="H48" s="193"/>
      <c r="I48" s="193"/>
      <c r="J48" s="193"/>
      <c r="K48" s="16"/>
      <c r="L48" s="146"/>
      <c r="M48" s="16"/>
      <c r="N48" s="195"/>
      <c r="O48" s="196"/>
      <c r="P48" s="196"/>
      <c r="Q48" s="196"/>
      <c r="R48" s="197"/>
    </row>
    <row r="49" spans="3:18">
      <c r="C49" s="3"/>
      <c r="D49" s="3"/>
      <c r="E49" s="3"/>
      <c r="F49" s="3"/>
      <c r="G49" s="20"/>
      <c r="H49" s="3"/>
      <c r="I49" s="3"/>
      <c r="J49" s="3"/>
      <c r="K49" s="3"/>
      <c r="L49" s="3"/>
      <c r="M49" s="3"/>
      <c r="N49" s="4"/>
      <c r="O49" s="68"/>
      <c r="P49" s="69"/>
      <c r="Q49" s="69"/>
      <c r="R49" s="74"/>
    </row>
    <row r="50" spans="3:18" s="41" customFormat="1" ht="12">
      <c r="C50" s="16"/>
      <c r="D50" s="16"/>
      <c r="E50" s="16"/>
      <c r="F50" s="16"/>
      <c r="G50" s="166"/>
      <c r="H50" s="16"/>
      <c r="I50" s="16"/>
      <c r="J50" s="16"/>
      <c r="K50" s="16"/>
      <c r="L50" s="16"/>
      <c r="M50" s="16"/>
      <c r="N50" s="17"/>
      <c r="O50" s="177"/>
      <c r="P50" s="177"/>
      <c r="Q50" s="177"/>
      <c r="R50" s="178"/>
    </row>
    <row r="51" spans="3:18">
      <c r="C51" s="3"/>
      <c r="D51" s="3"/>
      <c r="E51" s="3"/>
      <c r="F51" s="3"/>
      <c r="G51" s="20"/>
      <c r="H51" s="3"/>
      <c r="I51" s="3"/>
      <c r="J51" s="3"/>
      <c r="K51" s="3"/>
      <c r="L51" s="3"/>
      <c r="M51" s="3"/>
      <c r="N51" s="4"/>
      <c r="O51" s="68"/>
      <c r="P51" s="76"/>
      <c r="Q51" s="76"/>
      <c r="R51" s="77"/>
    </row>
    <row r="52" spans="3:18" ht="12">
      <c r="C52" s="3"/>
      <c r="D52" s="3"/>
      <c r="E52" s="3"/>
      <c r="F52" s="3"/>
      <c r="G52" s="20"/>
      <c r="H52" s="3"/>
      <c r="I52" s="3"/>
      <c r="J52" s="16"/>
      <c r="K52" s="3"/>
      <c r="L52" s="3"/>
      <c r="M52" s="3"/>
      <c r="N52" s="4"/>
      <c r="O52" s="177"/>
      <c r="P52" s="177"/>
      <c r="Q52" s="177"/>
      <c r="R52" s="178"/>
    </row>
    <row r="53" spans="3:18" ht="12">
      <c r="C53" s="3"/>
      <c r="D53" s="3"/>
      <c r="E53" s="3"/>
      <c r="F53" s="3"/>
      <c r="G53" s="20"/>
      <c r="H53" s="3"/>
      <c r="I53" s="3"/>
      <c r="J53" s="3"/>
      <c r="K53" s="3"/>
      <c r="L53" s="3"/>
      <c r="M53" s="3"/>
      <c r="N53" s="4"/>
      <c r="O53" s="177"/>
      <c r="P53" s="177"/>
      <c r="Q53" s="177"/>
      <c r="R53" s="178"/>
    </row>
    <row r="54" spans="3:18" ht="12">
      <c r="C54" s="3"/>
      <c r="D54" s="3"/>
      <c r="E54" s="3"/>
      <c r="F54" s="3"/>
      <c r="G54" s="20"/>
      <c r="H54" s="3"/>
      <c r="I54" s="3"/>
      <c r="J54" s="16"/>
      <c r="K54" s="3"/>
      <c r="L54" s="3"/>
      <c r="M54" s="3"/>
      <c r="N54" s="4"/>
      <c r="O54" s="177"/>
      <c r="P54" s="177"/>
      <c r="Q54" s="177"/>
      <c r="R54" s="178"/>
    </row>
    <row r="55" spans="3:18" ht="12">
      <c r="C55" s="3"/>
      <c r="D55" s="3"/>
      <c r="E55" s="3"/>
      <c r="F55" s="3"/>
      <c r="G55" s="20"/>
      <c r="H55" s="3"/>
      <c r="I55" s="3"/>
      <c r="J55" s="3"/>
      <c r="K55" s="3"/>
      <c r="L55" s="3"/>
      <c r="M55" s="3"/>
      <c r="N55" s="4"/>
      <c r="O55" s="177"/>
      <c r="P55" s="177"/>
      <c r="Q55" s="177"/>
      <c r="R55" s="178"/>
    </row>
    <row r="56" spans="3:18">
      <c r="C56" s="3"/>
      <c r="D56" s="3"/>
      <c r="E56" s="3"/>
      <c r="F56" s="3"/>
      <c r="G56" s="20"/>
      <c r="H56" s="3"/>
      <c r="I56" s="3"/>
      <c r="J56" s="16"/>
      <c r="K56" s="3"/>
      <c r="L56" s="3"/>
      <c r="M56" s="3"/>
      <c r="N56" s="4"/>
      <c r="O56" s="68"/>
      <c r="P56" s="76"/>
      <c r="Q56" s="76"/>
      <c r="R56" s="77"/>
    </row>
    <row r="57" spans="3:18">
      <c r="C57" s="3"/>
      <c r="D57" s="3"/>
      <c r="E57" s="3"/>
      <c r="F57" s="3"/>
      <c r="G57" s="20"/>
      <c r="H57" s="3"/>
      <c r="I57" s="3"/>
      <c r="J57" s="3"/>
      <c r="K57" s="3"/>
      <c r="L57" s="3"/>
      <c r="M57" s="3"/>
      <c r="N57" s="4"/>
      <c r="O57" s="68"/>
      <c r="P57" s="69"/>
      <c r="Q57" s="69"/>
      <c r="R57" s="74"/>
    </row>
    <row r="58" spans="3:18">
      <c r="C58" s="3"/>
      <c r="D58" s="3"/>
      <c r="E58" s="3"/>
      <c r="F58" s="3"/>
      <c r="G58" s="20"/>
      <c r="H58" s="3"/>
      <c r="I58" s="3"/>
      <c r="J58" s="3"/>
      <c r="K58" s="3"/>
      <c r="L58" s="3"/>
      <c r="M58" s="3"/>
      <c r="N58" s="4"/>
      <c r="O58" s="68"/>
      <c r="P58" s="68"/>
      <c r="Q58" s="68"/>
      <c r="R58" s="74"/>
    </row>
    <row r="59" spans="3:18">
      <c r="C59" s="3"/>
      <c r="D59" s="3"/>
      <c r="E59" s="3"/>
      <c r="F59" s="3"/>
      <c r="G59" s="20"/>
      <c r="H59" s="3"/>
      <c r="I59" s="3"/>
      <c r="J59" s="16"/>
      <c r="K59" s="3"/>
      <c r="L59" s="3"/>
      <c r="M59" s="3"/>
      <c r="N59" s="4"/>
      <c r="O59" s="68"/>
      <c r="P59" s="81"/>
      <c r="Q59" s="81"/>
      <c r="R59" s="77"/>
    </row>
    <row r="60" spans="3:18">
      <c r="C60" s="3"/>
      <c r="D60" s="3"/>
      <c r="E60" s="3"/>
      <c r="F60" s="3"/>
      <c r="G60" s="20"/>
      <c r="H60" s="3"/>
      <c r="I60" s="3"/>
      <c r="J60" s="3"/>
      <c r="K60" s="3"/>
      <c r="L60" s="3"/>
      <c r="M60" s="3"/>
      <c r="N60" s="4"/>
      <c r="O60" s="68"/>
      <c r="P60" s="69"/>
      <c r="Q60" s="69"/>
      <c r="R60" s="74"/>
    </row>
    <row r="61" spans="3:18">
      <c r="C61" s="3"/>
      <c r="D61" s="3"/>
      <c r="E61" s="3"/>
      <c r="F61" s="3"/>
      <c r="G61" s="20"/>
      <c r="H61" s="3"/>
      <c r="I61" s="3"/>
      <c r="J61" s="16"/>
      <c r="K61" s="3"/>
      <c r="L61" s="3"/>
      <c r="M61" s="3"/>
      <c r="N61" s="4"/>
      <c r="O61" s="76"/>
      <c r="P61" s="76"/>
      <c r="Q61" s="76"/>
      <c r="R61" s="77"/>
    </row>
    <row r="62" spans="3:18">
      <c r="C62" s="3"/>
      <c r="D62" s="3"/>
      <c r="E62" s="3"/>
      <c r="F62" s="3"/>
      <c r="G62" s="20"/>
      <c r="H62" s="3"/>
      <c r="I62" s="3"/>
      <c r="J62" s="3"/>
      <c r="K62" s="3"/>
      <c r="L62" s="3"/>
      <c r="M62" s="3"/>
      <c r="N62" s="4"/>
      <c r="O62" s="69"/>
      <c r="P62" s="69"/>
      <c r="Q62" s="69"/>
      <c r="R62" s="74"/>
    </row>
    <row r="63" spans="3:18">
      <c r="C63" s="3"/>
      <c r="D63" s="3"/>
      <c r="E63" s="3"/>
      <c r="F63" s="3"/>
      <c r="G63" s="20"/>
      <c r="H63" s="3"/>
      <c r="I63" s="3"/>
      <c r="J63" s="3"/>
      <c r="K63" s="3"/>
      <c r="L63" s="3"/>
      <c r="M63" s="3"/>
      <c r="N63" s="4"/>
      <c r="O63" s="69"/>
      <c r="P63" s="76"/>
      <c r="Q63" s="76"/>
      <c r="R63" s="77"/>
    </row>
    <row r="64" spans="3:18">
      <c r="C64" s="3"/>
      <c r="D64" s="3"/>
      <c r="E64" s="3"/>
      <c r="F64" s="3"/>
      <c r="G64" s="20"/>
      <c r="H64" s="3"/>
      <c r="I64" s="3"/>
      <c r="J64" s="3"/>
      <c r="K64" s="3"/>
      <c r="L64" s="3"/>
      <c r="M64" s="3"/>
      <c r="N64" s="4"/>
      <c r="O64" s="69"/>
      <c r="P64" s="76"/>
      <c r="Q64" s="76"/>
      <c r="R64" s="77"/>
    </row>
    <row r="65" spans="3:18">
      <c r="C65" s="3"/>
      <c r="D65" s="3"/>
      <c r="E65" s="3"/>
      <c r="F65" s="3"/>
      <c r="G65" s="20"/>
      <c r="H65" s="3"/>
      <c r="I65" s="3"/>
      <c r="J65" s="3"/>
      <c r="K65" s="3"/>
      <c r="L65" s="3"/>
      <c r="M65" s="3"/>
      <c r="N65" s="4"/>
      <c r="O65" s="69"/>
      <c r="P65" s="76"/>
      <c r="Q65" s="76"/>
      <c r="R65" s="77"/>
    </row>
    <row r="66" spans="3:18">
      <c r="C66" s="3"/>
      <c r="D66" s="3"/>
      <c r="E66" s="3"/>
      <c r="F66" s="3"/>
      <c r="G66" s="20"/>
      <c r="H66" s="3"/>
      <c r="I66" s="3"/>
      <c r="J66" s="3"/>
      <c r="K66" s="3"/>
      <c r="L66" s="3"/>
      <c r="M66" s="3"/>
      <c r="N66" s="4"/>
      <c r="O66" s="69"/>
      <c r="P66" s="76"/>
      <c r="Q66" s="76"/>
      <c r="R66" s="77"/>
    </row>
    <row r="67" spans="3:18">
      <c r="C67" s="3"/>
      <c r="D67" s="3"/>
      <c r="E67" s="3"/>
      <c r="F67" s="3"/>
      <c r="G67" s="20"/>
      <c r="H67" s="3"/>
      <c r="I67" s="3"/>
      <c r="J67" s="3"/>
      <c r="K67" s="3"/>
      <c r="L67" s="3"/>
      <c r="M67" s="3"/>
      <c r="N67" s="4"/>
      <c r="O67" s="69"/>
      <c r="P67" s="69"/>
      <c r="Q67" s="68"/>
      <c r="R67" s="74"/>
    </row>
    <row r="68" spans="3:18">
      <c r="E68" s="5" t="s">
        <v>409</v>
      </c>
    </row>
  </sheetData>
  <sortState ref="C3:R39">
    <sortCondition ref="I4:I39"/>
    <sortCondition ref="D4:D39"/>
    <sortCondition ref="E4:E39"/>
    <sortCondition ref="F4:F39"/>
  </sortState>
  <customSheetViews>
    <customSheetView guid="{72D4720F-1968-49D1-A0C7-4926B7F6C999}" state="hidden" topLeftCell="D3">
      <pane ySplit="1" topLeftCell="A4" activePane="bottomLeft" state="frozen"/>
      <selection pane="bottomLeft" activeCell="F21" sqref="F21"/>
      <pageMargins left="0.7" right="0.7" top="0.75" bottom="0.75" header="0.3" footer="0.3"/>
      <printOptions gridLines="1"/>
      <pageSetup paperSize="5" scale="70" orientation="landscape" verticalDpi="300" r:id="rId1"/>
    </customSheetView>
    <customSheetView guid="{E196CCB2-C81F-4679-88D2-38D8F6D069F8}" showPageBreaks="1" printArea="1" state="hidden" topLeftCell="D3">
      <pane ySplit="1" topLeftCell="A4" activePane="bottomLeft" state="frozen"/>
      <selection pane="bottomLeft" activeCell="F21" sqref="F21"/>
      <pageMargins left="0.7" right="0.7" top="0.75" bottom="0.75" header="0.3" footer="0.3"/>
      <printOptions gridLines="1"/>
      <pageSetup paperSize="5" scale="70" orientation="landscape" verticalDpi="300" r:id="rId2"/>
    </customSheetView>
    <customSheetView guid="{AD0513D7-B66E-4582-BE51-D97257501A8A}" showPageBreaks="1" printArea="1" state="hidden" topLeftCell="D3">
      <pane ySplit="1" topLeftCell="A4" activePane="bottomLeft" state="frozen"/>
      <selection pane="bottomLeft" activeCell="F21" sqref="F21"/>
      <pageMargins left="0.7" right="0.7" top="0.75" bottom="0.75" header="0.3" footer="0.3"/>
      <printOptions gridLines="1"/>
      <pageSetup paperSize="5" scale="70" orientation="landscape" verticalDpi="300" r:id="rId3"/>
    </customSheetView>
    <customSheetView guid="{B115AFF9-3BD9-4099-8324-10FD509174C9}" state="hidden" topLeftCell="D3">
      <pane ySplit="1" topLeftCell="A4" activePane="bottomLeft" state="frozen"/>
      <selection pane="bottomLeft" activeCell="F21" sqref="F21"/>
      <pageMargins left="0.7" right="0.7" top="0.75" bottom="0.75" header="0.3" footer="0.3"/>
      <printOptions gridLines="1"/>
      <pageSetup paperSize="5" scale="70" orientation="landscape" verticalDpi="300" r:id="rId4"/>
    </customSheetView>
    <customSheetView guid="{90CA0192-1FB3-44C1-BA83-055E5DF13F31}" showPageBreaks="1" printArea="1" state="hidden" topLeftCell="D3">
      <pane ySplit="1" topLeftCell="A4" activePane="bottomLeft" state="frozen"/>
      <selection pane="bottomLeft" activeCell="F21" sqref="F21"/>
      <pageMargins left="0.7" right="0.7" top="0.75" bottom="0.75" header="0.3" footer="0.3"/>
      <printOptions gridLines="1"/>
      <pageSetup paperSize="5" scale="70" orientation="landscape" verticalDpi="300" r:id="rId5"/>
    </customSheetView>
  </customSheetViews>
  <printOptions gridLines="1"/>
  <pageMargins left="0.7" right="0.7" top="0.75" bottom="0.75" header="0.3" footer="0.3"/>
  <pageSetup paperSize="5" scale="70" orientation="landscape" verticalDpi="300" r:id="rId6"/>
</worksheet>
</file>

<file path=xl/worksheets/sheet5.xml><?xml version="1.0" encoding="utf-8"?>
<worksheet xmlns="http://schemas.openxmlformats.org/spreadsheetml/2006/main" xmlns:r="http://schemas.openxmlformats.org/officeDocument/2006/relationships">
  <dimension ref="A3:R51"/>
  <sheetViews>
    <sheetView topLeftCell="D28" workbookViewId="0">
      <selection activeCell="C4" sqref="C4:R39"/>
    </sheetView>
  </sheetViews>
  <sheetFormatPr defaultRowHeight="11.25"/>
  <cols>
    <col min="1" max="3" width="9.140625" style="5"/>
    <col min="4" max="4" width="15.5703125" style="5" customWidth="1"/>
    <col min="5" max="5" width="10.85546875" style="5" customWidth="1"/>
    <col min="6" max="9" width="9.140625" style="5"/>
    <col min="10" max="10" width="29.7109375" style="5" customWidth="1"/>
    <col min="11" max="14" width="9.140625" style="5"/>
    <col min="15" max="15" width="12.5703125" style="5" customWidth="1"/>
    <col min="16" max="16" width="11.7109375" style="5" customWidth="1"/>
    <col min="17" max="17" width="12" style="5" customWidth="1"/>
    <col min="18" max="16384" width="9.140625" style="5"/>
  </cols>
  <sheetData>
    <row r="3" spans="3:18" ht="45">
      <c r="C3" s="42" t="s">
        <v>31</v>
      </c>
      <c r="D3" s="42" t="s">
        <v>0</v>
      </c>
      <c r="E3" s="42" t="s">
        <v>1</v>
      </c>
      <c r="F3" s="43" t="s">
        <v>3</v>
      </c>
      <c r="G3" s="43" t="s">
        <v>132</v>
      </c>
      <c r="H3" s="42" t="s">
        <v>2</v>
      </c>
      <c r="I3" s="44" t="s">
        <v>12</v>
      </c>
      <c r="J3" s="44" t="s">
        <v>4</v>
      </c>
      <c r="K3" s="45" t="s">
        <v>5</v>
      </c>
      <c r="L3" s="44" t="s">
        <v>107</v>
      </c>
      <c r="M3" s="44" t="s">
        <v>6</v>
      </c>
      <c r="N3" s="44" t="s">
        <v>7</v>
      </c>
      <c r="O3" s="73" t="s">
        <v>56</v>
      </c>
      <c r="P3" s="73" t="s">
        <v>58</v>
      </c>
      <c r="Q3" s="73" t="s">
        <v>57</v>
      </c>
      <c r="R3" s="67" t="s">
        <v>48</v>
      </c>
    </row>
    <row r="4" spans="3:18">
      <c r="C4" s="3"/>
      <c r="D4" s="3" t="s">
        <v>351</v>
      </c>
      <c r="E4" s="3" t="s">
        <v>351</v>
      </c>
      <c r="F4" s="123">
        <v>199701325</v>
      </c>
      <c r="G4" s="3">
        <v>37515</v>
      </c>
      <c r="H4" s="3" t="s">
        <v>11</v>
      </c>
      <c r="I4" s="3" t="s">
        <v>366</v>
      </c>
      <c r="J4" s="3" t="s">
        <v>367</v>
      </c>
      <c r="K4" s="3"/>
      <c r="L4" s="3" t="s">
        <v>106</v>
      </c>
      <c r="M4" s="3" t="s">
        <v>396</v>
      </c>
      <c r="N4" s="80">
        <v>6.0010000000000003</v>
      </c>
      <c r="O4" s="68">
        <v>22200</v>
      </c>
      <c r="P4" s="68">
        <v>22200</v>
      </c>
      <c r="Q4" s="68">
        <v>0</v>
      </c>
      <c r="R4" s="74">
        <f>Q4/P4</f>
        <v>0</v>
      </c>
    </row>
    <row r="5" spans="3:18">
      <c r="C5" s="3"/>
      <c r="D5" s="3" t="s">
        <v>351</v>
      </c>
      <c r="E5" s="3" t="s">
        <v>351</v>
      </c>
      <c r="F5" s="3">
        <v>199503300</v>
      </c>
      <c r="G5" s="3">
        <v>37516</v>
      </c>
      <c r="H5" s="3" t="s">
        <v>45</v>
      </c>
      <c r="I5" s="3" t="s">
        <v>366</v>
      </c>
      <c r="J5" s="3" t="s">
        <v>370</v>
      </c>
      <c r="K5" s="3"/>
      <c r="L5" s="3" t="s">
        <v>106</v>
      </c>
      <c r="M5" s="3" t="s">
        <v>32</v>
      </c>
      <c r="N5" s="80"/>
      <c r="O5" s="68">
        <v>111438</v>
      </c>
      <c r="P5" s="68">
        <v>111438</v>
      </c>
      <c r="Q5" s="68">
        <v>0</v>
      </c>
      <c r="R5" s="74">
        <f>Q5/P5</f>
        <v>0</v>
      </c>
    </row>
    <row r="6" spans="3:18">
      <c r="C6" s="3"/>
      <c r="D6" s="3"/>
      <c r="E6" s="3"/>
      <c r="F6" s="3"/>
      <c r="G6" s="3"/>
      <c r="H6" s="3"/>
      <c r="I6" s="3"/>
      <c r="J6" s="3"/>
      <c r="K6" s="3"/>
      <c r="L6" s="3"/>
      <c r="M6" s="3"/>
      <c r="N6" s="80"/>
      <c r="O6" s="68"/>
      <c r="P6" s="68"/>
      <c r="Q6" s="68"/>
      <c r="R6" s="74"/>
    </row>
    <row r="7" spans="3:18">
      <c r="C7" s="3"/>
      <c r="D7" s="3" t="s">
        <v>351</v>
      </c>
      <c r="E7" s="3" t="s">
        <v>351</v>
      </c>
      <c r="F7" s="123">
        <v>198811525</v>
      </c>
      <c r="G7" s="32">
        <v>36702</v>
      </c>
      <c r="H7" s="3" t="s">
        <v>39</v>
      </c>
      <c r="I7" s="3" t="s">
        <v>375</v>
      </c>
      <c r="J7" s="3" t="s">
        <v>378</v>
      </c>
      <c r="K7" s="3"/>
      <c r="L7" s="16" t="s">
        <v>106</v>
      </c>
      <c r="M7" s="3" t="s">
        <v>396</v>
      </c>
      <c r="N7" s="3">
        <v>6.0010000000000003</v>
      </c>
      <c r="O7" s="68">
        <v>45000</v>
      </c>
      <c r="P7" s="68">
        <v>45000</v>
      </c>
      <c r="Q7" s="68">
        <v>45000</v>
      </c>
      <c r="R7" s="74">
        <f>Q7/P7</f>
        <v>1</v>
      </c>
    </row>
    <row r="8" spans="3:18">
      <c r="C8" s="3"/>
      <c r="D8" s="3"/>
      <c r="E8" s="3"/>
      <c r="F8" s="123"/>
      <c r="G8" s="3"/>
      <c r="H8" s="3"/>
      <c r="I8" s="3"/>
      <c r="J8" s="3"/>
      <c r="K8" s="3"/>
      <c r="L8" s="16"/>
      <c r="M8" s="3"/>
      <c r="N8" s="3"/>
      <c r="O8" s="68"/>
      <c r="P8" s="68"/>
      <c r="Q8" s="68"/>
      <c r="R8" s="74"/>
    </row>
    <row r="9" spans="3:18">
      <c r="C9" s="3"/>
      <c r="D9" s="3" t="s">
        <v>351</v>
      </c>
      <c r="E9" s="3" t="s">
        <v>351</v>
      </c>
      <c r="F9" s="123">
        <v>198811525</v>
      </c>
      <c r="G9" s="32">
        <v>39095</v>
      </c>
      <c r="H9" s="3" t="s">
        <v>11</v>
      </c>
      <c r="I9" s="3" t="s">
        <v>374</v>
      </c>
      <c r="J9" s="3" t="s">
        <v>376</v>
      </c>
      <c r="K9" s="3"/>
      <c r="L9" s="3" t="s">
        <v>106</v>
      </c>
      <c r="M9" s="3" t="s">
        <v>396</v>
      </c>
      <c r="N9" s="80">
        <v>6.0010000000000003</v>
      </c>
      <c r="O9" s="68">
        <v>40000</v>
      </c>
      <c r="P9" s="68">
        <v>40000</v>
      </c>
      <c r="Q9" s="68">
        <v>40000</v>
      </c>
      <c r="R9" s="74">
        <f>Q9/P9</f>
        <v>1</v>
      </c>
    </row>
    <row r="10" spans="3:18">
      <c r="C10" s="3"/>
      <c r="D10" s="3"/>
      <c r="E10" s="3"/>
      <c r="F10" s="123"/>
      <c r="G10" s="3"/>
      <c r="H10" s="3"/>
      <c r="I10" s="3"/>
      <c r="J10" s="3"/>
      <c r="K10" s="3"/>
      <c r="L10" s="16"/>
      <c r="M10" s="3"/>
      <c r="N10" s="3"/>
      <c r="O10" s="68"/>
      <c r="P10" s="68"/>
      <c r="Q10" s="68"/>
      <c r="R10" s="74"/>
    </row>
    <row r="11" spans="3:18">
      <c r="C11" s="3"/>
      <c r="D11" s="3" t="s">
        <v>351</v>
      </c>
      <c r="E11" s="3" t="s">
        <v>351</v>
      </c>
      <c r="F11" s="123">
        <v>200739800</v>
      </c>
      <c r="G11" s="3">
        <v>35408</v>
      </c>
      <c r="H11" s="3" t="s">
        <v>45</v>
      </c>
      <c r="I11" s="3" t="s">
        <v>358</v>
      </c>
      <c r="J11" s="3" t="s">
        <v>359</v>
      </c>
      <c r="K11" s="3"/>
      <c r="L11" s="3" t="s">
        <v>106</v>
      </c>
      <c r="M11" s="3" t="s">
        <v>396</v>
      </c>
      <c r="N11" s="80" t="s">
        <v>86</v>
      </c>
      <c r="O11" s="68">
        <v>578500</v>
      </c>
      <c r="P11" s="68">
        <v>578500</v>
      </c>
      <c r="Q11" s="68">
        <v>0</v>
      </c>
      <c r="R11" s="74">
        <f>Q11/P11</f>
        <v>0</v>
      </c>
    </row>
    <row r="12" spans="3:18">
      <c r="C12" s="3"/>
      <c r="D12" s="3" t="s">
        <v>351</v>
      </c>
      <c r="E12" s="3" t="s">
        <v>351</v>
      </c>
      <c r="F12" s="123">
        <v>200739800</v>
      </c>
      <c r="G12" s="3">
        <v>35145</v>
      </c>
      <c r="H12" s="3" t="s">
        <v>45</v>
      </c>
      <c r="I12" s="3" t="s">
        <v>358</v>
      </c>
      <c r="J12" s="3" t="s">
        <v>360</v>
      </c>
      <c r="K12" s="3"/>
      <c r="L12" s="3" t="s">
        <v>106</v>
      </c>
      <c r="M12" s="3" t="s">
        <v>396</v>
      </c>
      <c r="N12" s="80" t="s">
        <v>86</v>
      </c>
      <c r="O12" s="68">
        <v>48726</v>
      </c>
      <c r="P12" s="68">
        <v>48726</v>
      </c>
      <c r="Q12" s="68">
        <v>0</v>
      </c>
      <c r="R12" s="74">
        <f>Q12/P12</f>
        <v>0</v>
      </c>
    </row>
    <row r="13" spans="3:18" ht="22.5">
      <c r="C13" s="3"/>
      <c r="D13" s="3" t="s">
        <v>351</v>
      </c>
      <c r="E13" s="3" t="s">
        <v>351</v>
      </c>
      <c r="F13" s="3">
        <v>200711200</v>
      </c>
      <c r="G13" s="199">
        <v>42421</v>
      </c>
      <c r="H13" s="3" t="s">
        <v>45</v>
      </c>
      <c r="I13" s="3" t="s">
        <v>358</v>
      </c>
      <c r="J13" s="4" t="s">
        <v>361</v>
      </c>
      <c r="K13" s="3"/>
      <c r="L13" s="3" t="s">
        <v>106</v>
      </c>
      <c r="M13" s="3" t="s">
        <v>32</v>
      </c>
      <c r="N13" s="80"/>
      <c r="O13" s="68">
        <v>213497</v>
      </c>
      <c r="P13" s="68">
        <v>213497</v>
      </c>
      <c r="Q13" s="200">
        <v>0</v>
      </c>
      <c r="R13" s="74">
        <f>Q13/P13</f>
        <v>0</v>
      </c>
    </row>
    <row r="14" spans="3:18">
      <c r="C14" s="3"/>
      <c r="D14" s="3"/>
      <c r="E14" s="3"/>
      <c r="F14" s="3"/>
      <c r="G14" s="3"/>
      <c r="H14" s="3"/>
      <c r="I14" s="3"/>
      <c r="J14" s="4"/>
      <c r="K14" s="3"/>
      <c r="L14" s="3"/>
      <c r="M14" s="3"/>
      <c r="N14" s="80"/>
      <c r="O14" s="68"/>
      <c r="P14" s="68"/>
      <c r="Q14" s="68"/>
      <c r="R14" s="74"/>
    </row>
    <row r="15" spans="3:18" ht="22.5">
      <c r="C15" s="3"/>
      <c r="D15" s="3" t="s">
        <v>351</v>
      </c>
      <c r="E15" s="3" t="s">
        <v>351</v>
      </c>
      <c r="F15" s="32">
        <v>200203100</v>
      </c>
      <c r="G15" s="199">
        <v>42547</v>
      </c>
      <c r="H15" s="3" t="s">
        <v>39</v>
      </c>
      <c r="I15" s="3" t="s">
        <v>14</v>
      </c>
      <c r="J15" s="4" t="s">
        <v>362</v>
      </c>
      <c r="K15" s="3"/>
      <c r="L15" s="16" t="s">
        <v>106</v>
      </c>
      <c r="M15" s="3" t="s">
        <v>32</v>
      </c>
      <c r="N15" s="3"/>
      <c r="O15" s="68">
        <v>195000</v>
      </c>
      <c r="P15" s="68">
        <v>195000</v>
      </c>
      <c r="Q15" s="200">
        <v>195000</v>
      </c>
      <c r="R15" s="74">
        <f>Q15/P15</f>
        <v>1</v>
      </c>
    </row>
    <row r="16" spans="3:18">
      <c r="C16" s="3"/>
      <c r="D16" s="3"/>
      <c r="E16" s="3"/>
      <c r="F16" s="32"/>
      <c r="G16" s="3"/>
      <c r="H16" s="3"/>
      <c r="I16" s="3"/>
      <c r="J16" s="4"/>
      <c r="K16" s="3"/>
      <c r="L16" s="16"/>
      <c r="M16" s="3"/>
      <c r="N16" s="3"/>
      <c r="O16" s="68"/>
      <c r="P16" s="68"/>
      <c r="Q16" s="68"/>
      <c r="R16" s="74"/>
    </row>
    <row r="17" spans="3:18">
      <c r="C17" s="3"/>
      <c r="D17" s="3" t="s">
        <v>351</v>
      </c>
      <c r="E17" s="3" t="s">
        <v>351</v>
      </c>
      <c r="F17" s="123">
        <v>198811525</v>
      </c>
      <c r="G17" s="32">
        <v>23320</v>
      </c>
      <c r="H17" s="3" t="s">
        <v>45</v>
      </c>
      <c r="I17" s="3" t="s">
        <v>379</v>
      </c>
      <c r="J17" s="3" t="s">
        <v>380</v>
      </c>
      <c r="K17" s="3"/>
      <c r="L17" s="16" t="s">
        <v>106</v>
      </c>
      <c r="M17" s="3" t="s">
        <v>396</v>
      </c>
      <c r="N17" s="80">
        <v>6.0010000000000003</v>
      </c>
      <c r="O17" s="68">
        <v>303451</v>
      </c>
      <c r="P17" s="68">
        <v>303451</v>
      </c>
      <c r="Q17" s="68">
        <v>50198</v>
      </c>
      <c r="R17" s="74">
        <f>Q17/P17</f>
        <v>0.16542374221867781</v>
      </c>
    </row>
    <row r="18" spans="3:18">
      <c r="C18" s="3"/>
      <c r="D18" s="3"/>
      <c r="E18" s="3"/>
      <c r="F18" s="123"/>
      <c r="G18" s="3"/>
      <c r="H18" s="3"/>
      <c r="I18" s="3"/>
      <c r="J18" s="3"/>
      <c r="K18" s="3"/>
      <c r="L18" s="16"/>
      <c r="M18" s="3"/>
      <c r="N18" s="80"/>
      <c r="O18" s="68"/>
      <c r="P18" s="68"/>
      <c r="Q18" s="68"/>
      <c r="R18" s="74"/>
    </row>
    <row r="19" spans="3:18">
      <c r="C19" s="3"/>
      <c r="D19" s="3" t="s">
        <v>351</v>
      </c>
      <c r="E19" s="3" t="s">
        <v>351</v>
      </c>
      <c r="F19" s="123">
        <v>200739800</v>
      </c>
      <c r="G19" s="3">
        <v>42458</v>
      </c>
      <c r="H19" s="3" t="s">
        <v>45</v>
      </c>
      <c r="I19" s="3" t="s">
        <v>354</v>
      </c>
      <c r="J19" s="3" t="s">
        <v>355</v>
      </c>
      <c r="K19" s="3"/>
      <c r="L19" s="3" t="s">
        <v>106</v>
      </c>
      <c r="M19" s="3" t="s">
        <v>396</v>
      </c>
      <c r="N19" s="80" t="s">
        <v>86</v>
      </c>
      <c r="O19" s="68">
        <v>121726</v>
      </c>
      <c r="P19" s="68">
        <v>121726</v>
      </c>
      <c r="Q19" s="68">
        <v>0</v>
      </c>
      <c r="R19" s="74">
        <f>Q19/P19</f>
        <v>0</v>
      </c>
    </row>
    <row r="20" spans="3:18">
      <c r="C20" s="3"/>
      <c r="D20" s="3" t="s">
        <v>351</v>
      </c>
      <c r="E20" s="3" t="s">
        <v>351</v>
      </c>
      <c r="F20" s="123">
        <v>200739800</v>
      </c>
      <c r="G20" s="3">
        <v>42079</v>
      </c>
      <c r="H20" s="3" t="s">
        <v>45</v>
      </c>
      <c r="I20" s="3" t="s">
        <v>354</v>
      </c>
      <c r="J20" s="3" t="s">
        <v>356</v>
      </c>
      <c r="K20" s="3"/>
      <c r="L20" s="3" t="s">
        <v>106</v>
      </c>
      <c r="M20" s="3" t="s">
        <v>396</v>
      </c>
      <c r="N20" s="80" t="s">
        <v>86</v>
      </c>
      <c r="O20" s="68">
        <v>758274</v>
      </c>
      <c r="P20" s="68">
        <v>758274</v>
      </c>
      <c r="Q20" s="68">
        <v>0</v>
      </c>
      <c r="R20" s="74">
        <f>Q20/P20</f>
        <v>0</v>
      </c>
    </row>
    <row r="21" spans="3:18">
      <c r="C21" s="3"/>
      <c r="D21" s="3"/>
      <c r="E21" s="3"/>
      <c r="F21" s="123"/>
      <c r="G21" s="3"/>
      <c r="H21" s="3"/>
      <c r="I21" s="3"/>
      <c r="J21" s="3"/>
      <c r="K21" s="3"/>
      <c r="L21" s="3"/>
      <c r="M21" s="3"/>
      <c r="N21" s="80"/>
      <c r="O21" s="68"/>
      <c r="P21" s="68"/>
      <c r="Q21" s="68"/>
      <c r="R21" s="74"/>
    </row>
    <row r="22" spans="3:18" ht="22.5">
      <c r="C22" s="3"/>
      <c r="D22" s="3" t="s">
        <v>351</v>
      </c>
      <c r="E22" s="3" t="s">
        <v>351</v>
      </c>
      <c r="F22" s="32">
        <v>200203100</v>
      </c>
      <c r="G22" s="32">
        <v>42471</v>
      </c>
      <c r="H22" s="3" t="s">
        <v>39</v>
      </c>
      <c r="I22" s="3" t="s">
        <v>187</v>
      </c>
      <c r="J22" s="4" t="s">
        <v>363</v>
      </c>
      <c r="K22" s="3"/>
      <c r="L22" s="16" t="s">
        <v>106</v>
      </c>
      <c r="M22" s="3" t="s">
        <v>32</v>
      </c>
      <c r="N22" s="3"/>
      <c r="O22" s="68">
        <v>142000</v>
      </c>
      <c r="P22" s="68">
        <v>142000</v>
      </c>
      <c r="Q22" s="68">
        <v>142000</v>
      </c>
      <c r="R22" s="74">
        <f>Q22/P22</f>
        <v>1</v>
      </c>
    </row>
    <row r="23" spans="3:18">
      <c r="C23" s="3"/>
      <c r="D23" s="3"/>
      <c r="E23" s="3"/>
      <c r="F23" s="32"/>
      <c r="G23" s="3"/>
      <c r="H23" s="3"/>
      <c r="I23" s="3"/>
      <c r="J23" s="4"/>
      <c r="K23" s="3"/>
      <c r="L23" s="16"/>
      <c r="M23" s="3"/>
      <c r="N23" s="3"/>
      <c r="O23" s="68"/>
      <c r="P23" s="68"/>
      <c r="Q23" s="68"/>
      <c r="R23" s="74"/>
    </row>
    <row r="24" spans="3:18">
      <c r="C24" s="3"/>
      <c r="D24" s="3" t="s">
        <v>351</v>
      </c>
      <c r="E24" s="3" t="s">
        <v>351</v>
      </c>
      <c r="F24" s="123">
        <v>199506325</v>
      </c>
      <c r="G24" s="199">
        <v>42861</v>
      </c>
      <c r="H24" s="3" t="s">
        <v>11</v>
      </c>
      <c r="I24" s="3" t="s">
        <v>25</v>
      </c>
      <c r="J24" s="3" t="s">
        <v>369</v>
      </c>
      <c r="K24" s="3"/>
      <c r="L24" s="3" t="s">
        <v>106</v>
      </c>
      <c r="M24" s="3" t="s">
        <v>396</v>
      </c>
      <c r="N24" s="80">
        <v>1.03</v>
      </c>
      <c r="O24" s="68">
        <v>2124539</v>
      </c>
      <c r="P24" s="68">
        <v>2124539</v>
      </c>
      <c r="Q24" s="200">
        <v>2124539</v>
      </c>
      <c r="R24" s="74">
        <f>Q24/P24</f>
        <v>1</v>
      </c>
    </row>
    <row r="25" spans="3:18">
      <c r="C25" s="3"/>
      <c r="D25" s="3" t="s">
        <v>351</v>
      </c>
      <c r="E25" s="3" t="s">
        <v>351</v>
      </c>
      <c r="F25" s="123">
        <v>200739800</v>
      </c>
      <c r="G25" s="3">
        <v>41195</v>
      </c>
      <c r="H25" s="3" t="s">
        <v>45</v>
      </c>
      <c r="I25" s="3" t="s">
        <v>25</v>
      </c>
      <c r="J25" s="3" t="s">
        <v>357</v>
      </c>
      <c r="K25" s="3"/>
      <c r="L25" s="3" t="s">
        <v>106</v>
      </c>
      <c r="M25" s="3" t="s">
        <v>396</v>
      </c>
      <c r="N25" s="80" t="s">
        <v>86</v>
      </c>
      <c r="O25" s="68">
        <v>352222</v>
      </c>
      <c r="P25" s="68">
        <v>352222</v>
      </c>
      <c r="Q25" s="68">
        <v>0</v>
      </c>
      <c r="R25" s="74">
        <f>Q25/P25</f>
        <v>0</v>
      </c>
    </row>
    <row r="26" spans="3:18">
      <c r="C26" s="3"/>
      <c r="D26" s="3" t="s">
        <v>351</v>
      </c>
      <c r="E26" s="3" t="s">
        <v>351</v>
      </c>
      <c r="F26" s="3">
        <v>199200900</v>
      </c>
      <c r="G26" s="3">
        <v>42336</v>
      </c>
      <c r="H26" s="3" t="s">
        <v>45</v>
      </c>
      <c r="I26" s="3" t="s">
        <v>25</v>
      </c>
      <c r="J26" s="3" t="s">
        <v>372</v>
      </c>
      <c r="K26" s="3"/>
      <c r="L26" s="16" t="s">
        <v>106</v>
      </c>
      <c r="M26" s="3" t="s">
        <v>32</v>
      </c>
      <c r="N26" s="80"/>
      <c r="O26" s="68">
        <v>170000</v>
      </c>
      <c r="P26" s="68">
        <v>170000</v>
      </c>
      <c r="Q26" s="68">
        <v>0</v>
      </c>
      <c r="R26" s="74">
        <f>Q26/P26</f>
        <v>0</v>
      </c>
    </row>
    <row r="27" spans="3:18">
      <c r="C27" s="3"/>
      <c r="D27" s="3"/>
      <c r="E27" s="3"/>
      <c r="F27" s="123">
        <v>199506425</v>
      </c>
      <c r="G27" s="3">
        <v>38145</v>
      </c>
      <c r="H27" s="3" t="s">
        <v>39</v>
      </c>
      <c r="I27" s="3" t="s">
        <v>25</v>
      </c>
      <c r="J27" s="3" t="s">
        <v>560</v>
      </c>
      <c r="K27" s="3"/>
      <c r="L27" s="16"/>
      <c r="M27" s="3"/>
      <c r="N27" s="3">
        <v>6.0010000000000003</v>
      </c>
      <c r="O27" s="68">
        <v>186700</v>
      </c>
      <c r="P27" s="68">
        <v>186700</v>
      </c>
      <c r="Q27" s="68"/>
      <c r="R27" s="74"/>
    </row>
    <row r="28" spans="3:18">
      <c r="C28" s="3"/>
      <c r="D28" s="3"/>
      <c r="E28" s="3"/>
      <c r="F28" s="123"/>
      <c r="G28" s="3"/>
      <c r="H28" s="3"/>
      <c r="I28" s="3"/>
      <c r="J28" s="3"/>
      <c r="K28" s="3"/>
      <c r="L28" s="16"/>
      <c r="M28" s="3"/>
      <c r="N28" s="3"/>
      <c r="O28" s="68"/>
      <c r="P28" s="68"/>
      <c r="Q28" s="68"/>
      <c r="R28" s="74"/>
    </row>
    <row r="29" spans="3:18">
      <c r="C29" s="3"/>
      <c r="D29" s="3" t="s">
        <v>351</v>
      </c>
      <c r="E29" s="3" t="s">
        <v>351</v>
      </c>
      <c r="F29" s="32">
        <v>198812025</v>
      </c>
      <c r="G29" s="3">
        <v>41037</v>
      </c>
      <c r="H29" s="3" t="s">
        <v>157</v>
      </c>
      <c r="I29" s="3" t="s">
        <v>591</v>
      </c>
      <c r="J29" s="3" t="s">
        <v>373</v>
      </c>
      <c r="K29" s="3"/>
      <c r="L29" s="3" t="s">
        <v>106</v>
      </c>
      <c r="M29" s="3" t="s">
        <v>106</v>
      </c>
      <c r="N29" s="175"/>
      <c r="O29" s="68">
        <v>1282239</v>
      </c>
      <c r="P29" s="68">
        <v>1282239</v>
      </c>
      <c r="Q29" s="68">
        <v>0</v>
      </c>
      <c r="R29" s="74">
        <f t="shared" ref="R29:R39" si="0">Q29/P29</f>
        <v>0</v>
      </c>
    </row>
    <row r="30" spans="3:18">
      <c r="C30" s="3"/>
      <c r="D30" s="3" t="s">
        <v>351</v>
      </c>
      <c r="E30" s="3" t="s">
        <v>351</v>
      </c>
      <c r="F30" s="123">
        <v>199506325</v>
      </c>
      <c r="G30" s="32">
        <v>42445</v>
      </c>
      <c r="H30" s="3" t="s">
        <v>11</v>
      </c>
      <c r="I30" s="3" t="s">
        <v>591</v>
      </c>
      <c r="J30" s="3" t="s">
        <v>369</v>
      </c>
      <c r="K30" s="3"/>
      <c r="L30" s="3" t="s">
        <v>106</v>
      </c>
      <c r="M30" s="3" t="s">
        <v>396</v>
      </c>
      <c r="N30" s="80">
        <v>1.03</v>
      </c>
      <c r="O30" s="68">
        <v>6345721</v>
      </c>
      <c r="P30" s="68">
        <v>6345721</v>
      </c>
      <c r="Q30" s="68">
        <v>6345721</v>
      </c>
      <c r="R30" s="74">
        <f t="shared" si="0"/>
        <v>1</v>
      </c>
    </row>
    <row r="31" spans="3:18" ht="33.75">
      <c r="C31" s="3"/>
      <c r="D31" s="3" t="s">
        <v>351</v>
      </c>
      <c r="E31" s="3" t="s">
        <v>351</v>
      </c>
      <c r="F31" s="123">
        <v>199603501</v>
      </c>
      <c r="G31" s="32">
        <v>40083</v>
      </c>
      <c r="H31" s="3" t="s">
        <v>45</v>
      </c>
      <c r="I31" s="3" t="s">
        <v>591</v>
      </c>
      <c r="J31" s="3" t="s">
        <v>368</v>
      </c>
      <c r="K31" s="3"/>
      <c r="L31" s="3" t="s">
        <v>106</v>
      </c>
      <c r="M31" s="3" t="s">
        <v>396</v>
      </c>
      <c r="N31" s="175" t="s">
        <v>580</v>
      </c>
      <c r="O31" s="68">
        <v>1086458</v>
      </c>
      <c r="P31" s="68">
        <v>1086458</v>
      </c>
      <c r="Q31" s="68">
        <v>207000</v>
      </c>
      <c r="R31" s="74">
        <f t="shared" si="0"/>
        <v>0.19052738347915887</v>
      </c>
    </row>
    <row r="32" spans="3:18">
      <c r="C32" s="3"/>
      <c r="D32" s="3" t="s">
        <v>351</v>
      </c>
      <c r="E32" s="3" t="s">
        <v>351</v>
      </c>
      <c r="F32" s="3">
        <v>199503300</v>
      </c>
      <c r="G32" s="32">
        <v>42838</v>
      </c>
      <c r="H32" s="3" t="s">
        <v>45</v>
      </c>
      <c r="I32" s="3" t="s">
        <v>591</v>
      </c>
      <c r="J32" s="3" t="s">
        <v>370</v>
      </c>
      <c r="K32" s="3"/>
      <c r="L32" s="3" t="s">
        <v>106</v>
      </c>
      <c r="M32" s="3" t="s">
        <v>32</v>
      </c>
      <c r="N32" s="80"/>
      <c r="O32" s="68">
        <v>131877</v>
      </c>
      <c r="P32" s="68">
        <v>131877</v>
      </c>
      <c r="Q32" s="68">
        <v>0</v>
      </c>
      <c r="R32" s="74">
        <f t="shared" si="0"/>
        <v>0</v>
      </c>
    </row>
    <row r="33" spans="1:18" ht="33.75">
      <c r="C33" s="3"/>
      <c r="D33" s="3" t="s">
        <v>351</v>
      </c>
      <c r="E33" s="3" t="s">
        <v>351</v>
      </c>
      <c r="F33" s="123">
        <v>199206200</v>
      </c>
      <c r="G33" s="32">
        <v>42837</v>
      </c>
      <c r="H33" s="3" t="s">
        <v>45</v>
      </c>
      <c r="I33" s="3" t="s">
        <v>591</v>
      </c>
      <c r="J33" s="3" t="s">
        <v>371</v>
      </c>
      <c r="K33" s="3"/>
      <c r="L33" s="16" t="s">
        <v>106</v>
      </c>
      <c r="M33" s="3" t="s">
        <v>396</v>
      </c>
      <c r="N33" s="175" t="s">
        <v>90</v>
      </c>
      <c r="O33" s="68">
        <v>1135545</v>
      </c>
      <c r="P33" s="68">
        <v>1135545</v>
      </c>
      <c r="Q33" s="68">
        <v>0</v>
      </c>
      <c r="R33" s="74">
        <f t="shared" si="0"/>
        <v>0</v>
      </c>
    </row>
    <row r="34" spans="1:18">
      <c r="C34" s="3"/>
      <c r="D34" s="3" t="s">
        <v>351</v>
      </c>
      <c r="E34" s="3" t="s">
        <v>351</v>
      </c>
      <c r="F34" s="3">
        <v>200846900</v>
      </c>
      <c r="G34" s="32">
        <v>42316</v>
      </c>
      <c r="H34" s="3" t="s">
        <v>39</v>
      </c>
      <c r="I34" s="3" t="s">
        <v>591</v>
      </c>
      <c r="J34" s="3" t="s">
        <v>352</v>
      </c>
      <c r="K34" s="3"/>
      <c r="L34" s="16" t="s">
        <v>106</v>
      </c>
      <c r="M34" s="3" t="s">
        <v>32</v>
      </c>
      <c r="N34" s="3"/>
      <c r="O34" s="68">
        <v>723006</v>
      </c>
      <c r="P34" s="68">
        <v>723006</v>
      </c>
      <c r="Q34" s="68">
        <v>0</v>
      </c>
      <c r="R34" s="74">
        <f t="shared" si="0"/>
        <v>0</v>
      </c>
    </row>
    <row r="35" spans="1:18">
      <c r="C35" s="3"/>
      <c r="D35" s="3" t="s">
        <v>351</v>
      </c>
      <c r="E35" s="3" t="s">
        <v>351</v>
      </c>
      <c r="F35" s="3">
        <v>200846600</v>
      </c>
      <c r="G35" s="32">
        <v>42839</v>
      </c>
      <c r="H35" s="3" t="s">
        <v>39</v>
      </c>
      <c r="I35" s="3" t="s">
        <v>591</v>
      </c>
      <c r="J35" s="3" t="s">
        <v>353</v>
      </c>
      <c r="K35" s="3"/>
      <c r="L35" s="16" t="s">
        <v>106</v>
      </c>
      <c r="M35" s="3" t="s">
        <v>32</v>
      </c>
      <c r="N35" s="3"/>
      <c r="O35" s="68">
        <v>1000000</v>
      </c>
      <c r="P35" s="68">
        <v>1000000</v>
      </c>
      <c r="Q35" s="68">
        <v>0</v>
      </c>
      <c r="R35" s="74">
        <f t="shared" si="0"/>
        <v>0</v>
      </c>
    </row>
    <row r="36" spans="1:18" ht="22.5">
      <c r="C36" s="3"/>
      <c r="D36" s="3" t="s">
        <v>351</v>
      </c>
      <c r="E36" s="3" t="s">
        <v>351</v>
      </c>
      <c r="F36" s="123">
        <v>199701325</v>
      </c>
      <c r="G36" s="3">
        <v>37766</v>
      </c>
      <c r="H36" s="3" t="s">
        <v>39</v>
      </c>
      <c r="I36" s="3" t="s">
        <v>591</v>
      </c>
      <c r="J36" s="4" t="s">
        <v>364</v>
      </c>
      <c r="K36" s="3"/>
      <c r="L36" s="16" t="s">
        <v>106</v>
      </c>
      <c r="M36" s="3" t="s">
        <v>396</v>
      </c>
      <c r="N36" s="3">
        <v>6.0010000000000003</v>
      </c>
      <c r="O36" s="68">
        <v>3234227</v>
      </c>
      <c r="P36" s="68">
        <v>3234227</v>
      </c>
      <c r="Q36" s="68">
        <v>0</v>
      </c>
      <c r="R36" s="74">
        <f t="shared" si="0"/>
        <v>0</v>
      </c>
    </row>
    <row r="37" spans="1:18" ht="22.5">
      <c r="C37" s="3"/>
      <c r="D37" s="3" t="s">
        <v>351</v>
      </c>
      <c r="E37" s="3" t="s">
        <v>351</v>
      </c>
      <c r="F37" s="123">
        <v>199701325</v>
      </c>
      <c r="G37" s="3">
        <v>37767</v>
      </c>
      <c r="H37" s="3" t="s">
        <v>39</v>
      </c>
      <c r="I37" s="3" t="s">
        <v>591</v>
      </c>
      <c r="J37" s="4" t="s">
        <v>365</v>
      </c>
      <c r="K37" s="3"/>
      <c r="L37" s="16" t="s">
        <v>106</v>
      </c>
      <c r="M37" s="3" t="s">
        <v>396</v>
      </c>
      <c r="N37" s="3">
        <v>6.0010000000000003</v>
      </c>
      <c r="O37" s="68">
        <v>2944507</v>
      </c>
      <c r="P37" s="68">
        <v>2944507</v>
      </c>
      <c r="Q37" s="68">
        <v>0</v>
      </c>
      <c r="R37" s="74">
        <f t="shared" si="0"/>
        <v>0</v>
      </c>
    </row>
    <row r="38" spans="1:18">
      <c r="C38" s="3"/>
      <c r="D38" s="3" t="s">
        <v>351</v>
      </c>
      <c r="E38" s="3" t="s">
        <v>351</v>
      </c>
      <c r="F38" s="123">
        <v>198811525</v>
      </c>
      <c r="G38" s="32">
        <v>39094</v>
      </c>
      <c r="H38" s="3" t="s">
        <v>39</v>
      </c>
      <c r="I38" s="3" t="s">
        <v>591</v>
      </c>
      <c r="J38" s="3" t="s">
        <v>377</v>
      </c>
      <c r="K38" s="3"/>
      <c r="L38" s="16" t="s">
        <v>106</v>
      </c>
      <c r="M38" s="3" t="s">
        <v>396</v>
      </c>
      <c r="N38" s="3">
        <v>6.0010000000000003</v>
      </c>
      <c r="O38" s="68">
        <v>30000</v>
      </c>
      <c r="P38" s="68">
        <v>30000</v>
      </c>
      <c r="Q38" s="68">
        <v>30000</v>
      </c>
      <c r="R38" s="74">
        <f t="shared" si="0"/>
        <v>1</v>
      </c>
    </row>
    <row r="39" spans="1:18">
      <c r="C39" s="3"/>
      <c r="D39" s="3" t="s">
        <v>351</v>
      </c>
      <c r="E39" s="3" t="s">
        <v>351</v>
      </c>
      <c r="F39" s="32">
        <v>198812025</v>
      </c>
      <c r="G39" s="32">
        <v>41037</v>
      </c>
      <c r="H39" s="3" t="s">
        <v>39</v>
      </c>
      <c r="I39" s="3" t="s">
        <v>591</v>
      </c>
      <c r="J39" s="3" t="s">
        <v>527</v>
      </c>
      <c r="K39" s="3"/>
      <c r="L39" s="16" t="s">
        <v>106</v>
      </c>
      <c r="M39" s="3" t="s">
        <v>32</v>
      </c>
      <c r="N39" s="3"/>
      <c r="O39" s="68">
        <v>1282239</v>
      </c>
      <c r="P39" s="68">
        <v>1282239</v>
      </c>
      <c r="Q39" s="68">
        <f>P39/2</f>
        <v>641119.5</v>
      </c>
      <c r="R39" s="74">
        <f t="shared" si="0"/>
        <v>0.5</v>
      </c>
    </row>
    <row r="40" spans="1:18">
      <c r="C40" s="3"/>
      <c r="D40" s="3"/>
      <c r="E40" s="3"/>
      <c r="F40" s="32"/>
      <c r="G40" s="3"/>
      <c r="H40" s="3"/>
      <c r="I40" s="3"/>
      <c r="J40" s="3"/>
      <c r="K40" s="3"/>
      <c r="L40" s="16"/>
      <c r="M40" s="3"/>
      <c r="N40" s="3"/>
      <c r="O40" s="68"/>
      <c r="P40" s="68"/>
      <c r="Q40" s="68"/>
      <c r="R40" s="74"/>
    </row>
    <row r="41" spans="1:18" ht="12.75">
      <c r="A41" s="5" t="s">
        <v>36</v>
      </c>
      <c r="C41" s="3"/>
      <c r="D41" s="3"/>
      <c r="E41" s="3"/>
      <c r="F41" s="3"/>
      <c r="G41" s="3"/>
      <c r="H41" s="3"/>
      <c r="I41" s="3"/>
      <c r="J41" s="121"/>
      <c r="K41" s="3"/>
      <c r="L41" s="3"/>
      <c r="M41" s="3"/>
      <c r="N41" s="80"/>
      <c r="O41" s="177"/>
      <c r="P41" s="177"/>
      <c r="Q41" s="177"/>
      <c r="R41" s="178"/>
    </row>
    <row r="42" spans="1:18">
      <c r="C42" s="3"/>
      <c r="D42" s="3"/>
      <c r="E42" s="3"/>
      <c r="F42" s="3"/>
      <c r="G42" s="3"/>
      <c r="H42" s="3"/>
      <c r="I42" s="3"/>
      <c r="J42" s="3"/>
      <c r="K42" s="3"/>
      <c r="L42" s="3"/>
      <c r="M42" s="3"/>
      <c r="N42" s="80"/>
      <c r="O42" s="68"/>
      <c r="P42" s="68"/>
      <c r="Q42" s="68"/>
      <c r="R42" s="74"/>
    </row>
    <row r="43" spans="1:18" ht="12.75">
      <c r="C43" s="3"/>
      <c r="D43" s="3"/>
      <c r="E43" s="3"/>
      <c r="F43" s="3"/>
      <c r="G43" s="3"/>
      <c r="H43" s="3"/>
      <c r="I43" s="3"/>
      <c r="J43" s="121"/>
      <c r="K43" s="3"/>
      <c r="L43" s="3"/>
      <c r="M43" s="3"/>
      <c r="N43" s="3"/>
      <c r="O43" s="177"/>
      <c r="P43" s="177"/>
      <c r="Q43" s="177"/>
      <c r="R43" s="178"/>
    </row>
    <row r="44" spans="1:18">
      <c r="C44" s="3"/>
      <c r="D44" s="3"/>
      <c r="E44" s="3"/>
      <c r="F44" s="13"/>
      <c r="G44" s="3"/>
      <c r="H44" s="3"/>
      <c r="I44" s="3"/>
      <c r="J44" s="3"/>
      <c r="K44" s="3"/>
      <c r="L44" s="3"/>
      <c r="M44" s="3"/>
      <c r="N44" s="3"/>
      <c r="O44" s="68"/>
      <c r="P44" s="68"/>
      <c r="Q44" s="68"/>
      <c r="R44" s="74"/>
    </row>
    <row r="45" spans="1:18" s="41" customFormat="1" ht="12">
      <c r="C45" s="16"/>
      <c r="D45" s="16"/>
      <c r="E45" s="16"/>
      <c r="G45" s="16"/>
      <c r="H45" s="16"/>
      <c r="I45" s="16"/>
      <c r="J45" s="16"/>
      <c r="K45" s="16"/>
      <c r="L45" s="16"/>
      <c r="M45" s="16"/>
      <c r="N45" s="16"/>
      <c r="O45" s="177"/>
      <c r="P45" s="177"/>
      <c r="Q45" s="177"/>
      <c r="R45" s="178"/>
    </row>
    <row r="46" spans="1:18" ht="12.75">
      <c r="C46" s="3"/>
      <c r="D46" s="3"/>
      <c r="E46" s="3"/>
      <c r="F46" s="3"/>
      <c r="G46" s="3"/>
      <c r="H46" s="3"/>
      <c r="I46" s="3"/>
      <c r="J46" s="121"/>
      <c r="K46" s="3"/>
      <c r="L46" s="3"/>
      <c r="M46" s="3"/>
      <c r="N46" s="3"/>
      <c r="O46" s="3"/>
      <c r="P46" s="3"/>
      <c r="Q46" s="120"/>
      <c r="R46" s="3"/>
    </row>
    <row r="47" spans="1:18" ht="12">
      <c r="C47" s="3"/>
      <c r="D47" s="3"/>
      <c r="E47" s="3"/>
      <c r="F47" s="3"/>
      <c r="G47" s="3"/>
      <c r="H47" s="3"/>
      <c r="I47" s="3"/>
      <c r="J47" s="3"/>
      <c r="K47" s="3"/>
      <c r="L47" s="3"/>
      <c r="M47" s="3"/>
      <c r="N47" s="3"/>
      <c r="O47" s="181"/>
      <c r="P47" s="179"/>
      <c r="Q47" s="180"/>
      <c r="R47" s="178"/>
    </row>
    <row r="48" spans="1:18" ht="12">
      <c r="C48" s="3"/>
      <c r="D48" s="3"/>
      <c r="E48" s="3"/>
      <c r="F48" s="3"/>
      <c r="G48" s="3"/>
      <c r="H48" s="3"/>
      <c r="I48" s="3"/>
      <c r="J48" s="3"/>
      <c r="K48" s="3"/>
      <c r="L48" s="3"/>
      <c r="M48" s="3"/>
      <c r="N48" s="3"/>
      <c r="O48" s="181"/>
      <c r="P48" s="179"/>
      <c r="Q48" s="177"/>
      <c r="R48" s="178"/>
    </row>
    <row r="49" spans="3:18" ht="12">
      <c r="C49" s="3"/>
      <c r="D49" s="3"/>
      <c r="E49" s="3"/>
      <c r="F49" s="3"/>
      <c r="G49" s="3"/>
      <c r="H49" s="3"/>
      <c r="I49" s="3"/>
      <c r="J49" s="3"/>
      <c r="K49" s="3"/>
      <c r="L49" s="3"/>
      <c r="M49" s="3"/>
      <c r="N49" s="3"/>
      <c r="O49" s="181"/>
      <c r="P49" s="179"/>
      <c r="Q49" s="177"/>
      <c r="R49" s="178"/>
    </row>
    <row r="50" spans="3:18" ht="12">
      <c r="C50" s="3"/>
      <c r="D50" s="3"/>
      <c r="E50" s="3"/>
      <c r="F50" s="3"/>
      <c r="G50" s="3"/>
      <c r="H50" s="3"/>
      <c r="I50" s="3"/>
      <c r="J50" s="3"/>
      <c r="K50" s="3"/>
      <c r="L50" s="3"/>
      <c r="M50" s="3"/>
      <c r="N50" s="3"/>
      <c r="O50" s="181"/>
      <c r="P50" s="179"/>
      <c r="Q50" s="180"/>
      <c r="R50" s="178"/>
    </row>
    <row r="51" spans="3:18">
      <c r="C51" s="3"/>
      <c r="D51" s="3"/>
      <c r="E51" s="3"/>
      <c r="F51" s="3"/>
      <c r="G51" s="3"/>
      <c r="H51" s="3"/>
      <c r="I51" s="3"/>
      <c r="J51" s="3"/>
      <c r="K51" s="3"/>
      <c r="L51" s="3"/>
      <c r="M51" s="3"/>
      <c r="N51" s="3"/>
      <c r="O51" s="3"/>
      <c r="P51" s="3"/>
      <c r="Q51" s="3"/>
      <c r="R51" s="3"/>
    </row>
  </sheetData>
  <customSheetViews>
    <customSheetView guid="{72D4720F-1968-49D1-A0C7-4926B7F6C999}" state="hidden" topLeftCell="D28">
      <selection activeCell="C4" sqref="C4:R39"/>
      <pageMargins left="0.7" right="0.7" top="0.75" bottom="0.75" header="0.3" footer="0.3"/>
      <printOptions gridLines="1"/>
      <pageSetup paperSize="5" scale="80" orientation="landscape" verticalDpi="300" r:id="rId1"/>
    </customSheetView>
    <customSheetView guid="{E196CCB2-C81F-4679-88D2-38D8F6D069F8}" showPageBreaks="1" printArea="1" state="hidden" topLeftCell="D28">
      <selection activeCell="C4" sqref="C4:R39"/>
      <pageMargins left="0.7" right="0.7" top="0.75" bottom="0.75" header="0.3" footer="0.3"/>
      <printOptions gridLines="1"/>
      <pageSetup paperSize="5" scale="80" orientation="landscape" verticalDpi="300" r:id="rId2"/>
    </customSheetView>
    <customSheetView guid="{AD0513D7-B66E-4582-BE51-D97257501A8A}" showPageBreaks="1" printArea="1" state="hidden" topLeftCell="D28">
      <selection activeCell="C4" sqref="C4:R39"/>
      <pageMargins left="0.7" right="0.7" top="0.75" bottom="0.75" header="0.3" footer="0.3"/>
      <printOptions gridLines="1"/>
      <pageSetup paperSize="5" scale="80" orientation="landscape" verticalDpi="300" r:id="rId3"/>
    </customSheetView>
    <customSheetView guid="{B115AFF9-3BD9-4099-8324-10FD509174C9}" state="hidden" topLeftCell="D28">
      <selection activeCell="C4" sqref="C4:R39"/>
      <pageMargins left="0.7" right="0.7" top="0.75" bottom="0.75" header="0.3" footer="0.3"/>
      <printOptions gridLines="1"/>
      <pageSetup paperSize="5" scale="80" orientation="landscape" verticalDpi="300" r:id="rId4"/>
    </customSheetView>
    <customSheetView guid="{90CA0192-1FB3-44C1-BA83-055E5DF13F31}" showPageBreaks="1" printArea="1" state="hidden" topLeftCell="D28">
      <selection activeCell="C4" sqref="C4:R39"/>
      <pageMargins left="0.7" right="0.7" top="0.75" bottom="0.75" header="0.3" footer="0.3"/>
      <printOptions gridLines="1"/>
      <pageSetup paperSize="5" scale="80" orientation="landscape" verticalDpi="300" r:id="rId5"/>
    </customSheetView>
  </customSheetViews>
  <printOptions gridLines="1"/>
  <pageMargins left="0.7" right="0.7" top="0.75" bottom="0.75" header="0.3" footer="0.3"/>
  <pageSetup paperSize="5" scale="80" orientation="landscape" verticalDpi="300" r:id="rId6"/>
</worksheet>
</file>

<file path=xl/worksheets/sheet6.xml><?xml version="1.0" encoding="utf-8"?>
<worksheet xmlns="http://schemas.openxmlformats.org/spreadsheetml/2006/main" xmlns:r="http://schemas.openxmlformats.org/officeDocument/2006/relationships">
  <dimension ref="C4:R101"/>
  <sheetViews>
    <sheetView topLeftCell="A4" workbookViewId="0">
      <pane ySplit="1" topLeftCell="A11" activePane="bottomLeft" state="frozen"/>
      <selection activeCell="A4" sqref="A4"/>
      <selection pane="bottomLeft" activeCell="K31" sqref="K31"/>
    </sheetView>
  </sheetViews>
  <sheetFormatPr defaultRowHeight="11.25"/>
  <cols>
    <col min="1" max="2" width="9.140625" style="5"/>
    <col min="3" max="3" width="17.5703125" style="5" customWidth="1"/>
    <col min="4" max="5" width="15.140625" style="5" customWidth="1"/>
    <col min="6" max="6" width="10.28515625" style="5" customWidth="1"/>
    <col min="7" max="8" width="9.140625" style="5"/>
    <col min="9" max="9" width="11" style="5" customWidth="1"/>
    <col min="10" max="10" width="33.5703125" style="5" customWidth="1"/>
    <col min="11" max="13" width="9.140625" style="5" customWidth="1"/>
    <col min="14" max="14" width="11.5703125" style="5" customWidth="1"/>
    <col min="15" max="15" width="11.140625" style="66" customWidth="1"/>
    <col min="16" max="16" width="11" style="66" customWidth="1"/>
    <col min="17" max="17" width="11.140625" style="66" customWidth="1"/>
    <col min="18" max="18" width="9.140625" style="75"/>
    <col min="19" max="16384" width="9.140625" style="5"/>
  </cols>
  <sheetData>
    <row r="4" spans="3:18" ht="45">
      <c r="C4" s="42" t="s">
        <v>31</v>
      </c>
      <c r="D4" s="42" t="s">
        <v>0</v>
      </c>
      <c r="E4" s="42" t="s">
        <v>1</v>
      </c>
      <c r="F4" s="43" t="s">
        <v>3</v>
      </c>
      <c r="G4" s="43" t="s">
        <v>132</v>
      </c>
      <c r="H4" s="42" t="s">
        <v>2</v>
      </c>
      <c r="I4" s="44" t="s">
        <v>12</v>
      </c>
      <c r="J4" s="44" t="s">
        <v>4</v>
      </c>
      <c r="K4" s="45" t="s">
        <v>5</v>
      </c>
      <c r="L4" s="44" t="s">
        <v>107</v>
      </c>
      <c r="M4" s="44" t="s">
        <v>6</v>
      </c>
      <c r="N4" s="44" t="s">
        <v>7</v>
      </c>
      <c r="O4" s="73" t="s">
        <v>56</v>
      </c>
      <c r="P4" s="73" t="s">
        <v>58</v>
      </c>
      <c r="Q4" s="73" t="s">
        <v>57</v>
      </c>
      <c r="R4" s="67" t="s">
        <v>48</v>
      </c>
    </row>
    <row r="5" spans="3:18">
      <c r="C5" s="3" t="s">
        <v>49</v>
      </c>
      <c r="D5" s="3" t="s">
        <v>309</v>
      </c>
      <c r="E5" s="3" t="s">
        <v>310</v>
      </c>
      <c r="F5" s="123">
        <v>200830600</v>
      </c>
      <c r="G5" s="3">
        <v>41329</v>
      </c>
      <c r="H5" s="3" t="s">
        <v>11</v>
      </c>
      <c r="I5" s="3" t="s">
        <v>590</v>
      </c>
      <c r="J5" s="3" t="s">
        <v>314</v>
      </c>
      <c r="K5" s="3" t="s">
        <v>32</v>
      </c>
      <c r="L5" s="3" t="s">
        <v>32</v>
      </c>
      <c r="M5" s="3" t="s">
        <v>396</v>
      </c>
      <c r="N5" s="3" t="s">
        <v>399</v>
      </c>
      <c r="O5" s="68">
        <v>198716</v>
      </c>
      <c r="P5" s="68">
        <v>198716</v>
      </c>
      <c r="Q5" s="68">
        <v>198716</v>
      </c>
      <c r="R5" s="74">
        <f t="shared" ref="R5:R12" si="0">Q5/P5</f>
        <v>1</v>
      </c>
    </row>
    <row r="6" spans="3:18">
      <c r="C6" s="3" t="s">
        <v>49</v>
      </c>
      <c r="D6" s="3" t="s">
        <v>309</v>
      </c>
      <c r="E6" s="3" t="s">
        <v>323</v>
      </c>
      <c r="F6" s="3">
        <v>198805315</v>
      </c>
      <c r="G6" s="3">
        <v>41209</v>
      </c>
      <c r="H6" s="3" t="s">
        <v>39</v>
      </c>
      <c r="I6" s="3" t="s">
        <v>590</v>
      </c>
      <c r="J6" s="3" t="s">
        <v>326</v>
      </c>
      <c r="K6" s="3" t="s">
        <v>32</v>
      </c>
      <c r="L6" s="3" t="s">
        <v>32</v>
      </c>
      <c r="M6" s="3" t="s">
        <v>32</v>
      </c>
      <c r="N6" s="3"/>
      <c r="O6" s="68">
        <v>368202</v>
      </c>
      <c r="P6" s="68">
        <v>368202</v>
      </c>
      <c r="Q6" s="68">
        <v>0</v>
      </c>
      <c r="R6" s="74">
        <f t="shared" si="0"/>
        <v>0</v>
      </c>
    </row>
    <row r="7" spans="3:18">
      <c r="C7" s="3" t="s">
        <v>49</v>
      </c>
      <c r="D7" s="3" t="s">
        <v>309</v>
      </c>
      <c r="E7" s="3" t="s">
        <v>323</v>
      </c>
      <c r="F7" s="3">
        <v>198805315</v>
      </c>
      <c r="G7" s="3">
        <v>40984</v>
      </c>
      <c r="H7" s="3" t="s">
        <v>39</v>
      </c>
      <c r="I7" s="3" t="s">
        <v>590</v>
      </c>
      <c r="J7" s="3" t="s">
        <v>327</v>
      </c>
      <c r="K7" s="3" t="s">
        <v>32</v>
      </c>
      <c r="L7" s="3" t="s">
        <v>32</v>
      </c>
      <c r="M7" s="3" t="s">
        <v>32</v>
      </c>
      <c r="N7" s="3"/>
      <c r="O7" s="68">
        <v>462512</v>
      </c>
      <c r="P7" s="68">
        <v>462512</v>
      </c>
      <c r="Q7" s="68">
        <v>0</v>
      </c>
      <c r="R7" s="74">
        <f t="shared" si="0"/>
        <v>0</v>
      </c>
    </row>
    <row r="8" spans="3:18">
      <c r="C8" s="3" t="s">
        <v>321</v>
      </c>
      <c r="D8" s="3" t="s">
        <v>309</v>
      </c>
      <c r="E8" s="3" t="s">
        <v>310</v>
      </c>
      <c r="F8" s="123">
        <v>200831100</v>
      </c>
      <c r="G8" s="3">
        <v>41524</v>
      </c>
      <c r="H8" s="3" t="s">
        <v>11</v>
      </c>
      <c r="I8" s="3" t="s">
        <v>590</v>
      </c>
      <c r="J8" s="3" t="s">
        <v>311</v>
      </c>
      <c r="K8" s="3" t="s">
        <v>32</v>
      </c>
      <c r="L8" s="3" t="s">
        <v>32</v>
      </c>
      <c r="M8" s="3" t="s">
        <v>396</v>
      </c>
      <c r="N8" s="3" t="s">
        <v>397</v>
      </c>
      <c r="O8" s="68">
        <v>310315</v>
      </c>
      <c r="P8" s="68">
        <v>310315</v>
      </c>
      <c r="Q8" s="68">
        <v>310315</v>
      </c>
      <c r="R8" s="74">
        <f t="shared" si="0"/>
        <v>1</v>
      </c>
    </row>
    <row r="9" spans="3:18" s="41" customFormat="1">
      <c r="C9" s="3" t="s">
        <v>342</v>
      </c>
      <c r="D9" s="3" t="s">
        <v>309</v>
      </c>
      <c r="E9" s="3" t="s">
        <v>310</v>
      </c>
      <c r="F9" s="3">
        <v>200831000</v>
      </c>
      <c r="G9" s="3" t="s">
        <v>312</v>
      </c>
      <c r="H9" s="3" t="s">
        <v>39</v>
      </c>
      <c r="I9" s="3" t="s">
        <v>590</v>
      </c>
      <c r="J9" s="3" t="s">
        <v>576</v>
      </c>
      <c r="K9" s="3" t="s">
        <v>32</v>
      </c>
      <c r="L9" s="3" t="s">
        <v>32</v>
      </c>
      <c r="M9" s="3" t="s">
        <v>32</v>
      </c>
      <c r="N9" s="3"/>
      <c r="O9" s="68">
        <v>58000</v>
      </c>
      <c r="P9" s="68">
        <v>58000</v>
      </c>
      <c r="Q9" s="68"/>
      <c r="R9" s="74">
        <f t="shared" si="0"/>
        <v>0</v>
      </c>
    </row>
    <row r="10" spans="3:18">
      <c r="C10" s="3"/>
      <c r="D10" s="3" t="s">
        <v>309</v>
      </c>
      <c r="E10" s="3" t="s">
        <v>310</v>
      </c>
      <c r="F10" s="123">
        <v>200830100</v>
      </c>
      <c r="G10" s="3">
        <v>40408</v>
      </c>
      <c r="H10" s="3" t="s">
        <v>45</v>
      </c>
      <c r="I10" s="3" t="s">
        <v>590</v>
      </c>
      <c r="J10" s="3" t="s">
        <v>315</v>
      </c>
      <c r="K10" s="3" t="s">
        <v>32</v>
      </c>
      <c r="L10" s="3" t="s">
        <v>32</v>
      </c>
      <c r="M10" s="3" t="s">
        <v>396</v>
      </c>
      <c r="N10" s="3">
        <v>4.0199999999999996</v>
      </c>
      <c r="O10" s="68">
        <v>177038</v>
      </c>
      <c r="P10" s="68">
        <v>177038</v>
      </c>
      <c r="Q10" s="68">
        <v>0</v>
      </c>
      <c r="R10" s="74">
        <f t="shared" si="0"/>
        <v>0</v>
      </c>
    </row>
    <row r="11" spans="3:18">
      <c r="C11" s="3"/>
      <c r="D11" s="3" t="s">
        <v>309</v>
      </c>
      <c r="E11" s="3" t="s">
        <v>310</v>
      </c>
      <c r="F11" s="123">
        <v>200830700</v>
      </c>
      <c r="G11" s="3">
        <v>40778</v>
      </c>
      <c r="H11" s="3" t="s">
        <v>39</v>
      </c>
      <c r="I11" s="3" t="s">
        <v>590</v>
      </c>
      <c r="J11" s="3" t="s">
        <v>313</v>
      </c>
      <c r="K11" s="3" t="s">
        <v>32</v>
      </c>
      <c r="L11" s="3" t="s">
        <v>32</v>
      </c>
      <c r="M11" s="3" t="s">
        <v>396</v>
      </c>
      <c r="N11" s="3" t="s">
        <v>398</v>
      </c>
      <c r="O11" s="68">
        <v>117949</v>
      </c>
      <c r="P11" s="68">
        <v>117949</v>
      </c>
      <c r="Q11" s="68">
        <v>117949</v>
      </c>
      <c r="R11" s="74">
        <f t="shared" si="0"/>
        <v>1</v>
      </c>
    </row>
    <row r="12" spans="3:18">
      <c r="C12" s="3"/>
      <c r="D12" s="3" t="s">
        <v>309</v>
      </c>
      <c r="E12" s="3" t="s">
        <v>310</v>
      </c>
      <c r="F12" s="123">
        <v>200001500</v>
      </c>
      <c r="G12" s="3">
        <v>42319</v>
      </c>
      <c r="H12" s="3" t="s">
        <v>45</v>
      </c>
      <c r="I12" s="3" t="s">
        <v>590</v>
      </c>
      <c r="J12" s="3" t="s">
        <v>460</v>
      </c>
      <c r="K12" s="3" t="s">
        <v>32</v>
      </c>
      <c r="L12" s="3" t="s">
        <v>32</v>
      </c>
      <c r="M12" s="3" t="s">
        <v>396</v>
      </c>
      <c r="N12" s="3" t="s">
        <v>55</v>
      </c>
      <c r="O12" s="68">
        <v>361261</v>
      </c>
      <c r="P12" s="68">
        <v>361261</v>
      </c>
      <c r="Q12" s="68">
        <v>15000</v>
      </c>
      <c r="R12" s="74">
        <f t="shared" si="0"/>
        <v>4.1521227035301346E-2</v>
      </c>
    </row>
    <row r="13" spans="3:18">
      <c r="C13" s="3"/>
      <c r="D13" s="3"/>
      <c r="E13" s="3"/>
      <c r="F13" s="123"/>
      <c r="G13" s="3"/>
      <c r="H13" s="3"/>
      <c r="I13" s="3"/>
      <c r="J13" s="3"/>
      <c r="K13" s="3"/>
      <c r="L13" s="3"/>
      <c r="M13" s="3"/>
      <c r="N13" s="3"/>
      <c r="O13" s="68"/>
      <c r="P13" s="68"/>
      <c r="Q13" s="68">
        <f>SUM(Q5:Q12)</f>
        <v>641980</v>
      </c>
      <c r="R13" s="74"/>
    </row>
    <row r="14" spans="3:18">
      <c r="C14" s="3"/>
      <c r="D14" s="3"/>
      <c r="E14" s="3"/>
      <c r="F14" s="123"/>
      <c r="G14" s="3"/>
      <c r="H14" s="3"/>
      <c r="I14" s="3"/>
      <c r="J14" s="3"/>
      <c r="K14" s="3"/>
      <c r="L14" s="3"/>
      <c r="M14" s="3"/>
      <c r="N14" s="3"/>
      <c r="O14" s="68"/>
      <c r="P14" s="68"/>
      <c r="Q14" s="68"/>
      <c r="R14" s="74"/>
    </row>
    <row r="15" spans="3:18" ht="22.5">
      <c r="C15" s="3"/>
      <c r="D15" s="3" t="s">
        <v>309</v>
      </c>
      <c r="E15" s="3" t="s">
        <v>343</v>
      </c>
      <c r="F15" s="123">
        <v>198811535</v>
      </c>
      <c r="G15" s="3">
        <v>42270</v>
      </c>
      <c r="H15" s="3" t="s">
        <v>39</v>
      </c>
      <c r="I15" s="3" t="s">
        <v>348</v>
      </c>
      <c r="J15" s="3" t="s">
        <v>349</v>
      </c>
      <c r="K15" s="3" t="s">
        <v>32</v>
      </c>
      <c r="L15" s="3" t="s">
        <v>32</v>
      </c>
      <c r="M15" s="3" t="s">
        <v>396</v>
      </c>
      <c r="N15" s="4" t="s">
        <v>401</v>
      </c>
      <c r="O15" s="68">
        <v>715870</v>
      </c>
      <c r="P15" s="68">
        <v>715870</v>
      </c>
      <c r="Q15" s="192" t="s">
        <v>593</v>
      </c>
      <c r="R15" s="74" t="e">
        <f>Q15/P15</f>
        <v>#VALUE!</v>
      </c>
    </row>
    <row r="16" spans="3:18">
      <c r="C16" s="3"/>
      <c r="D16" s="3" t="s">
        <v>309</v>
      </c>
      <c r="E16" s="3" t="s">
        <v>310</v>
      </c>
      <c r="F16" s="123">
        <v>199802800</v>
      </c>
      <c r="G16" s="3">
        <v>42118</v>
      </c>
      <c r="H16" s="3" t="s">
        <v>45</v>
      </c>
      <c r="I16" s="3" t="s">
        <v>318</v>
      </c>
      <c r="J16" s="3" t="s">
        <v>319</v>
      </c>
      <c r="K16" s="3" t="s">
        <v>32</v>
      </c>
      <c r="L16" s="3" t="s">
        <v>32</v>
      </c>
      <c r="M16" s="3" t="s">
        <v>396</v>
      </c>
      <c r="N16" s="3" t="s">
        <v>55</v>
      </c>
      <c r="O16" s="68">
        <v>103288</v>
      </c>
      <c r="P16" s="68">
        <v>103288</v>
      </c>
      <c r="Q16" s="68">
        <v>43288</v>
      </c>
      <c r="R16" s="74">
        <f>Q16/P16</f>
        <v>0.41909999225466654</v>
      </c>
    </row>
    <row r="17" spans="3:18">
      <c r="C17" s="3"/>
      <c r="D17" s="3"/>
      <c r="E17" s="3"/>
      <c r="F17" s="123"/>
      <c r="G17" s="3"/>
      <c r="H17" s="3"/>
      <c r="I17" s="3"/>
      <c r="J17" s="3"/>
      <c r="K17" s="3"/>
      <c r="L17" s="3"/>
      <c r="M17" s="3"/>
      <c r="N17" s="3"/>
      <c r="O17" s="68"/>
      <c r="P17" s="68"/>
      <c r="Q17" s="68"/>
      <c r="R17" s="74"/>
    </row>
    <row r="18" spans="3:18">
      <c r="C18" s="3" t="s">
        <v>49</v>
      </c>
      <c r="D18" s="3" t="s">
        <v>309</v>
      </c>
      <c r="E18" s="3" t="s">
        <v>310</v>
      </c>
      <c r="F18" s="12">
        <v>199404200</v>
      </c>
      <c r="G18" s="3">
        <v>41577</v>
      </c>
      <c r="H18" s="3" t="s">
        <v>45</v>
      </c>
      <c r="I18" s="3" t="s">
        <v>88</v>
      </c>
      <c r="J18" s="3" t="s">
        <v>320</v>
      </c>
      <c r="K18" s="3" t="s">
        <v>32</v>
      </c>
      <c r="L18" s="3" t="s">
        <v>32</v>
      </c>
      <c r="M18" s="3" t="s">
        <v>32</v>
      </c>
      <c r="N18" s="3"/>
      <c r="O18" s="68">
        <v>381842</v>
      </c>
      <c r="P18" s="68">
        <v>381842</v>
      </c>
      <c r="Q18" s="68">
        <v>41537</v>
      </c>
      <c r="R18" s="74">
        <f>Q18/P18</f>
        <v>0.10878059511525709</v>
      </c>
    </row>
    <row r="19" spans="3:18">
      <c r="C19" s="3" t="s">
        <v>322</v>
      </c>
      <c r="D19" s="3" t="s">
        <v>309</v>
      </c>
      <c r="E19" s="3" t="s">
        <v>339</v>
      </c>
      <c r="F19" s="32">
        <v>199304000</v>
      </c>
      <c r="G19" s="3">
        <v>39622</v>
      </c>
      <c r="H19" s="3" t="s">
        <v>45</v>
      </c>
      <c r="I19" s="3" t="s">
        <v>88</v>
      </c>
      <c r="J19" s="3" t="s">
        <v>341</v>
      </c>
      <c r="K19" s="3"/>
      <c r="L19" s="3" t="s">
        <v>32</v>
      </c>
      <c r="M19" s="3" t="s">
        <v>579</v>
      </c>
      <c r="N19" s="4"/>
      <c r="O19" s="68">
        <v>320022</v>
      </c>
      <c r="P19" s="68">
        <v>320022</v>
      </c>
      <c r="Q19" s="68">
        <v>96918</v>
      </c>
      <c r="R19" s="74">
        <f>Q19/P19</f>
        <v>0.30284792920486714</v>
      </c>
    </row>
    <row r="20" spans="3:18">
      <c r="C20" s="3"/>
      <c r="D20" s="3"/>
      <c r="E20" s="3"/>
      <c r="F20" s="32"/>
      <c r="G20" s="3"/>
      <c r="H20" s="3"/>
      <c r="I20" s="3"/>
      <c r="J20" s="3"/>
      <c r="K20" s="3"/>
      <c r="L20" s="3"/>
      <c r="M20" s="3"/>
      <c r="N20" s="4"/>
      <c r="O20" s="68"/>
      <c r="P20" s="68"/>
      <c r="Q20" s="68">
        <f>SUM(Q18:Q19)</f>
        <v>138455</v>
      </c>
      <c r="R20" s="74"/>
    </row>
    <row r="21" spans="3:18">
      <c r="C21" s="3"/>
      <c r="D21" s="3" t="s">
        <v>309</v>
      </c>
      <c r="E21" s="3" t="s">
        <v>310</v>
      </c>
      <c r="F21" s="3">
        <v>200201900</v>
      </c>
      <c r="G21" s="3">
        <v>37792</v>
      </c>
      <c r="H21" s="3" t="s">
        <v>45</v>
      </c>
      <c r="I21" s="3" t="s">
        <v>316</v>
      </c>
      <c r="J21" s="3" t="s">
        <v>317</v>
      </c>
      <c r="K21" s="3" t="s">
        <v>32</v>
      </c>
      <c r="L21" s="3" t="s">
        <v>32</v>
      </c>
      <c r="M21" s="3" t="s">
        <v>32</v>
      </c>
      <c r="N21" s="3"/>
      <c r="O21" s="68">
        <v>140320</v>
      </c>
      <c r="P21" s="68">
        <v>140320</v>
      </c>
      <c r="Q21" s="68">
        <v>0</v>
      </c>
      <c r="R21" s="74">
        <f>Q21/P21</f>
        <v>0</v>
      </c>
    </row>
    <row r="22" spans="3:18">
      <c r="C22" s="3"/>
      <c r="D22" s="3" t="s">
        <v>309</v>
      </c>
      <c r="E22" s="3" t="s">
        <v>339</v>
      </c>
      <c r="F22" s="123">
        <v>200102100</v>
      </c>
      <c r="G22" s="3">
        <v>37494</v>
      </c>
      <c r="H22" s="3" t="s">
        <v>45</v>
      </c>
      <c r="I22" s="3" t="s">
        <v>316</v>
      </c>
      <c r="J22" s="3" t="s">
        <v>340</v>
      </c>
      <c r="K22" s="3" t="s">
        <v>32</v>
      </c>
      <c r="L22" s="3" t="s">
        <v>32</v>
      </c>
      <c r="M22" s="3" t="s">
        <v>396</v>
      </c>
      <c r="N22" s="3" t="s">
        <v>47</v>
      </c>
      <c r="O22" s="68">
        <v>172336</v>
      </c>
      <c r="P22" s="68">
        <v>172336</v>
      </c>
      <c r="Q22" s="76">
        <v>0</v>
      </c>
      <c r="R22" s="74">
        <f>Q22/P22</f>
        <v>0</v>
      </c>
    </row>
    <row r="23" spans="3:18">
      <c r="C23" s="3"/>
      <c r="D23" s="3"/>
      <c r="E23" s="3"/>
      <c r="F23" s="123"/>
      <c r="G23" s="3"/>
      <c r="H23" s="3"/>
      <c r="I23" s="3"/>
      <c r="J23" s="3"/>
      <c r="K23" s="3"/>
      <c r="L23" s="3"/>
      <c r="M23" s="3"/>
      <c r="N23" s="3"/>
      <c r="O23" s="68"/>
      <c r="P23" s="68"/>
      <c r="Q23" s="76"/>
      <c r="R23" s="74"/>
    </row>
    <row r="24" spans="3:18">
      <c r="C24" s="3" t="s">
        <v>49</v>
      </c>
      <c r="D24" s="3" t="s">
        <v>309</v>
      </c>
      <c r="E24" s="3" t="s">
        <v>343</v>
      </c>
      <c r="F24" s="123">
        <v>199506335</v>
      </c>
      <c r="G24" s="3">
        <v>42481</v>
      </c>
      <c r="H24" s="3" t="s">
        <v>11</v>
      </c>
      <c r="I24" s="3" t="s">
        <v>591</v>
      </c>
      <c r="J24" s="3" t="s">
        <v>345</v>
      </c>
      <c r="K24" s="3" t="s">
        <v>32</v>
      </c>
      <c r="L24" s="3" t="s">
        <v>32</v>
      </c>
      <c r="M24" s="3" t="s">
        <v>396</v>
      </c>
      <c r="N24" s="3">
        <v>1.03</v>
      </c>
      <c r="O24" s="68">
        <v>2278613</v>
      </c>
      <c r="P24" s="68">
        <v>2278613</v>
      </c>
      <c r="Q24" s="68">
        <v>2278613</v>
      </c>
      <c r="R24" s="74">
        <f t="shared" ref="R24:R29" si="1">Q24/P24</f>
        <v>1</v>
      </c>
    </row>
    <row r="25" spans="3:18">
      <c r="C25" s="3"/>
      <c r="D25" s="3" t="s">
        <v>309</v>
      </c>
      <c r="E25" s="3" t="s">
        <v>420</v>
      </c>
      <c r="F25" s="123">
        <v>200715600</v>
      </c>
      <c r="G25" s="3">
        <v>36535</v>
      </c>
      <c r="H25" s="3" t="s">
        <v>11</v>
      </c>
      <c r="I25" s="3" t="s">
        <v>591</v>
      </c>
      <c r="J25" s="3" t="s">
        <v>421</v>
      </c>
      <c r="K25" s="3" t="s">
        <v>32</v>
      </c>
      <c r="L25" s="3" t="s">
        <v>32</v>
      </c>
      <c r="M25" s="3" t="s">
        <v>396</v>
      </c>
      <c r="N25" s="4" t="s">
        <v>55</v>
      </c>
      <c r="O25" s="68">
        <v>290012</v>
      </c>
      <c r="P25" s="68">
        <v>290012</v>
      </c>
      <c r="Q25" s="68">
        <v>290012</v>
      </c>
      <c r="R25" s="74">
        <f t="shared" si="1"/>
        <v>1</v>
      </c>
    </row>
    <row r="26" spans="3:18">
      <c r="C26" s="3"/>
      <c r="D26" s="3" t="s">
        <v>309</v>
      </c>
      <c r="E26" s="3" t="s">
        <v>343</v>
      </c>
      <c r="F26" s="32">
        <v>198812035</v>
      </c>
      <c r="G26" s="3">
        <v>37851</v>
      </c>
      <c r="H26" s="3" t="s">
        <v>45</v>
      </c>
      <c r="I26" s="3" t="s">
        <v>591</v>
      </c>
      <c r="J26" s="3" t="s">
        <v>346</v>
      </c>
      <c r="K26" s="3" t="s">
        <v>32</v>
      </c>
      <c r="L26" s="3" t="s">
        <v>32</v>
      </c>
      <c r="M26" s="3" t="s">
        <v>579</v>
      </c>
      <c r="N26" s="4" t="s">
        <v>36</v>
      </c>
      <c r="O26" s="68">
        <v>934874</v>
      </c>
      <c r="P26" s="68">
        <v>934874</v>
      </c>
      <c r="Q26" s="68">
        <v>0</v>
      </c>
      <c r="R26" s="74">
        <f t="shared" si="1"/>
        <v>0</v>
      </c>
    </row>
    <row r="27" spans="3:18">
      <c r="C27" s="3"/>
      <c r="D27" s="3" t="s">
        <v>309</v>
      </c>
      <c r="E27" s="3" t="s">
        <v>343</v>
      </c>
      <c r="F27" s="199">
        <v>199705600</v>
      </c>
      <c r="G27" s="199">
        <v>43183</v>
      </c>
      <c r="H27" s="3" t="s">
        <v>45</v>
      </c>
      <c r="I27" s="3" t="s">
        <v>591</v>
      </c>
      <c r="J27" s="3" t="s">
        <v>344</v>
      </c>
      <c r="K27" s="3" t="s">
        <v>32</v>
      </c>
      <c r="L27" s="3" t="s">
        <v>32</v>
      </c>
      <c r="M27" s="3" t="s">
        <v>396</v>
      </c>
      <c r="N27" s="3" t="s">
        <v>55</v>
      </c>
      <c r="O27" s="200">
        <v>1547282</v>
      </c>
      <c r="P27" s="200">
        <v>1547282</v>
      </c>
      <c r="Q27" s="200">
        <v>208650</v>
      </c>
      <c r="R27" s="74">
        <f t="shared" si="1"/>
        <v>0.13484936811777037</v>
      </c>
    </row>
    <row r="28" spans="3:18" ht="22.5">
      <c r="C28" s="3"/>
      <c r="D28" s="3" t="s">
        <v>309</v>
      </c>
      <c r="E28" s="3" t="s">
        <v>343</v>
      </c>
      <c r="F28" s="123">
        <v>198811535</v>
      </c>
      <c r="G28" s="3">
        <v>42840</v>
      </c>
      <c r="H28" s="3" t="s">
        <v>39</v>
      </c>
      <c r="I28" s="3" t="s">
        <v>591</v>
      </c>
      <c r="J28" s="3" t="s">
        <v>347</v>
      </c>
      <c r="K28" s="3" t="s">
        <v>32</v>
      </c>
      <c r="L28" s="3" t="s">
        <v>32</v>
      </c>
      <c r="M28" s="3" t="s">
        <v>396</v>
      </c>
      <c r="N28" s="4" t="s">
        <v>401</v>
      </c>
      <c r="O28" s="68">
        <v>11250551</v>
      </c>
      <c r="P28" s="68">
        <v>11250551</v>
      </c>
      <c r="Q28" s="200">
        <v>0</v>
      </c>
      <c r="R28" s="74">
        <f t="shared" si="1"/>
        <v>0</v>
      </c>
    </row>
    <row r="29" spans="3:18" ht="22.5">
      <c r="C29" s="3"/>
      <c r="D29" s="3" t="s">
        <v>309</v>
      </c>
      <c r="E29" s="3" t="s">
        <v>343</v>
      </c>
      <c r="F29" s="123">
        <v>198811535</v>
      </c>
      <c r="G29" s="3">
        <v>40841</v>
      </c>
      <c r="H29" s="3" t="s">
        <v>39</v>
      </c>
      <c r="I29" s="3" t="s">
        <v>591</v>
      </c>
      <c r="J29" s="3" t="s">
        <v>350</v>
      </c>
      <c r="K29" s="3" t="s">
        <v>32</v>
      </c>
      <c r="L29" s="3" t="s">
        <v>32</v>
      </c>
      <c r="M29" s="3" t="s">
        <v>396</v>
      </c>
      <c r="N29" s="4" t="s">
        <v>401</v>
      </c>
      <c r="O29" s="68">
        <v>918152</v>
      </c>
      <c r="P29" s="68">
        <v>918152</v>
      </c>
      <c r="Q29" s="68">
        <v>0</v>
      </c>
      <c r="R29" s="74">
        <f t="shared" si="1"/>
        <v>0</v>
      </c>
    </row>
    <row r="30" spans="3:18">
      <c r="C30" s="3"/>
      <c r="D30" s="3"/>
      <c r="E30" s="3"/>
      <c r="F30" s="123"/>
      <c r="G30" s="3"/>
      <c r="H30" s="3"/>
      <c r="I30" s="3"/>
      <c r="J30" s="3"/>
      <c r="K30" s="3"/>
      <c r="L30" s="3"/>
      <c r="M30" s="3"/>
      <c r="N30" s="3"/>
      <c r="O30" s="68"/>
      <c r="P30" s="68"/>
      <c r="Q30" s="76" t="s">
        <v>36</v>
      </c>
      <c r="R30" s="74"/>
    </row>
    <row r="31" spans="3:18">
      <c r="C31" s="3"/>
      <c r="D31" s="3"/>
      <c r="E31" s="3"/>
      <c r="F31" s="123"/>
      <c r="G31" s="3"/>
      <c r="H31" s="3"/>
      <c r="I31" s="3"/>
      <c r="J31" s="3"/>
      <c r="K31" s="3"/>
      <c r="L31" s="3"/>
      <c r="M31" s="3"/>
      <c r="N31" s="3"/>
      <c r="O31" s="68"/>
      <c r="P31" s="68"/>
      <c r="Q31" s="68"/>
      <c r="R31" s="74"/>
    </row>
    <row r="32" spans="3:18" s="41" customFormat="1">
      <c r="C32" s="3"/>
      <c r="D32" s="3"/>
      <c r="E32" s="3"/>
      <c r="F32" s="123"/>
      <c r="G32" s="3"/>
      <c r="H32" s="3"/>
      <c r="I32" s="3"/>
      <c r="J32" s="3"/>
      <c r="K32" s="3"/>
      <c r="L32" s="3"/>
      <c r="M32" s="3"/>
      <c r="N32" s="3"/>
      <c r="O32" s="68"/>
      <c r="P32" s="68"/>
      <c r="Q32" s="68"/>
      <c r="R32" s="74"/>
    </row>
    <row r="33" spans="3:18">
      <c r="C33" s="3"/>
      <c r="D33" s="3"/>
      <c r="E33" s="3"/>
      <c r="F33" s="32"/>
      <c r="G33" s="3"/>
      <c r="H33" s="3"/>
      <c r="I33" s="3"/>
      <c r="J33" s="3"/>
      <c r="K33" s="3"/>
      <c r="L33" s="3"/>
      <c r="M33" s="3"/>
      <c r="N33" s="4"/>
      <c r="O33" s="68"/>
      <c r="P33" s="68"/>
      <c r="Q33" s="76"/>
      <c r="R33" s="74"/>
    </row>
    <row r="34" spans="3:18">
      <c r="C34" s="3"/>
      <c r="D34" s="3"/>
      <c r="E34" s="3"/>
      <c r="F34" s="32"/>
      <c r="G34" s="3"/>
      <c r="H34" s="3"/>
      <c r="I34" s="3"/>
      <c r="J34" s="3"/>
      <c r="K34" s="3"/>
      <c r="L34" s="3"/>
      <c r="M34" s="3"/>
      <c r="N34" s="4"/>
      <c r="O34" s="68"/>
      <c r="P34" s="68"/>
      <c r="Q34" s="68"/>
      <c r="R34" s="74"/>
    </row>
    <row r="35" spans="3:18">
      <c r="C35" s="3"/>
      <c r="D35" s="3"/>
      <c r="E35" s="3"/>
      <c r="F35" s="123"/>
      <c r="G35" s="3"/>
      <c r="H35" s="3"/>
      <c r="I35" s="3"/>
      <c r="J35" s="3"/>
      <c r="K35" s="3"/>
      <c r="L35" s="3"/>
      <c r="M35" s="3"/>
      <c r="N35" s="3"/>
      <c r="O35" s="68"/>
      <c r="P35" s="68"/>
      <c r="Q35" s="76"/>
      <c r="R35" s="74"/>
    </row>
    <row r="36" spans="3:18">
      <c r="C36" s="3"/>
      <c r="D36" s="3"/>
      <c r="E36" s="3"/>
      <c r="F36" s="123"/>
      <c r="G36" s="3"/>
      <c r="H36" s="3"/>
      <c r="I36" s="3"/>
      <c r="J36" s="3"/>
      <c r="K36" s="3"/>
      <c r="L36" s="3"/>
      <c r="M36" s="3"/>
      <c r="N36" s="3"/>
      <c r="O36" s="68"/>
      <c r="P36" s="68"/>
      <c r="Q36" s="76"/>
      <c r="R36" s="74"/>
    </row>
    <row r="37" spans="3:18">
      <c r="C37" s="3"/>
      <c r="D37" s="3"/>
      <c r="E37" s="3"/>
      <c r="F37" s="123"/>
      <c r="G37" s="3"/>
      <c r="H37" s="3"/>
      <c r="I37" s="3"/>
      <c r="J37" s="3"/>
      <c r="K37" s="3"/>
      <c r="L37" s="3"/>
      <c r="M37" s="3"/>
      <c r="N37" s="4"/>
      <c r="O37" s="68"/>
      <c r="P37" s="68"/>
      <c r="Q37" s="76"/>
      <c r="R37" s="74"/>
    </row>
    <row r="38" spans="3:18">
      <c r="C38" s="3"/>
      <c r="D38" s="3"/>
      <c r="E38" s="3"/>
      <c r="F38" s="123"/>
      <c r="G38" s="3"/>
      <c r="H38" s="3"/>
      <c r="I38" s="3"/>
      <c r="J38" s="3"/>
      <c r="K38" s="3"/>
      <c r="L38" s="3"/>
      <c r="M38" s="3"/>
      <c r="N38" s="4"/>
      <c r="O38" s="68"/>
      <c r="P38" s="68"/>
      <c r="Q38" s="68"/>
      <c r="R38" s="74"/>
    </row>
    <row r="39" spans="3:18" ht="12">
      <c r="C39" s="16"/>
      <c r="D39" s="16"/>
      <c r="E39" s="16"/>
      <c r="F39" s="152"/>
      <c r="G39" s="16"/>
      <c r="H39" s="16"/>
      <c r="I39" s="16"/>
      <c r="J39" s="16"/>
      <c r="K39" s="16"/>
      <c r="L39" s="16"/>
      <c r="M39" s="16"/>
      <c r="N39" s="17"/>
      <c r="O39" s="177"/>
      <c r="P39" s="177"/>
      <c r="Q39" s="177"/>
      <c r="R39" s="178"/>
    </row>
    <row r="40" spans="3:18">
      <c r="C40" s="3"/>
      <c r="D40" s="3"/>
      <c r="E40" s="3"/>
      <c r="F40" s="32"/>
      <c r="G40" s="3"/>
      <c r="H40" s="3"/>
      <c r="I40" s="3"/>
      <c r="J40" s="3"/>
      <c r="K40" s="3"/>
      <c r="L40" s="3"/>
      <c r="M40" s="3"/>
      <c r="N40" s="3"/>
      <c r="O40" s="68"/>
      <c r="P40" s="68"/>
      <c r="Q40" s="68"/>
      <c r="R40" s="74"/>
    </row>
    <row r="41" spans="3:18" ht="12">
      <c r="C41" s="16"/>
      <c r="D41" s="16"/>
      <c r="E41" s="16"/>
      <c r="F41" s="152"/>
      <c r="G41" s="16"/>
      <c r="H41" s="16"/>
      <c r="I41" s="16"/>
      <c r="J41" s="16"/>
      <c r="K41" s="16"/>
      <c r="L41" s="16"/>
      <c r="M41" s="16"/>
      <c r="N41" s="16"/>
      <c r="O41" s="177"/>
      <c r="P41" s="177"/>
      <c r="Q41" s="177"/>
      <c r="R41" s="178"/>
    </row>
    <row r="42" spans="3:18">
      <c r="C42" s="3"/>
      <c r="D42" s="3"/>
      <c r="E42" s="3"/>
      <c r="F42" s="32"/>
      <c r="G42" s="3"/>
      <c r="H42" s="3"/>
      <c r="I42" s="3"/>
      <c r="J42" s="3"/>
      <c r="K42" s="3"/>
      <c r="L42" s="3"/>
      <c r="M42" s="3"/>
      <c r="N42" s="3"/>
      <c r="O42" s="68"/>
      <c r="P42" s="68"/>
      <c r="Q42" s="68"/>
      <c r="R42" s="74"/>
    </row>
    <row r="44" spans="3:18" s="41" customFormat="1" ht="12">
      <c r="O44" s="179"/>
      <c r="P44" s="179"/>
      <c r="Q44" s="179"/>
      <c r="R44" s="77"/>
    </row>
    <row r="45" spans="3:18">
      <c r="C45" s="3"/>
      <c r="D45" s="3"/>
      <c r="E45" s="3"/>
      <c r="F45" s="3"/>
      <c r="G45" s="3"/>
      <c r="H45" s="3"/>
      <c r="I45" s="3"/>
      <c r="J45" s="16"/>
      <c r="K45" s="3"/>
      <c r="L45" s="3"/>
      <c r="M45" s="3"/>
      <c r="N45" s="3"/>
      <c r="O45" s="76"/>
      <c r="P45" s="76"/>
      <c r="Q45" s="76"/>
      <c r="R45" s="74"/>
    </row>
    <row r="46" spans="3:18">
      <c r="C46" s="3"/>
      <c r="D46" s="3"/>
      <c r="E46" s="3"/>
      <c r="F46" s="3"/>
      <c r="G46" s="3"/>
      <c r="H46" s="3"/>
      <c r="I46" s="3"/>
      <c r="J46" s="3"/>
      <c r="K46" s="3"/>
      <c r="L46" s="3"/>
      <c r="M46" s="3"/>
      <c r="N46" s="3"/>
      <c r="O46" s="68"/>
      <c r="P46" s="68"/>
      <c r="Q46" s="68"/>
      <c r="R46" s="74"/>
    </row>
    <row r="47" spans="3:18" ht="12">
      <c r="C47" s="3"/>
      <c r="D47" s="3"/>
      <c r="E47" s="3"/>
      <c r="F47" s="3"/>
      <c r="G47" s="3"/>
      <c r="H47" s="3"/>
      <c r="I47" s="3"/>
      <c r="J47" s="16"/>
      <c r="K47" s="3"/>
      <c r="L47" s="3"/>
      <c r="M47" s="3"/>
      <c r="N47" s="3"/>
      <c r="O47" s="177"/>
      <c r="P47" s="179"/>
      <c r="Q47" s="177"/>
      <c r="R47" s="178"/>
    </row>
    <row r="48" spans="3:18" ht="12">
      <c r="C48" s="3"/>
      <c r="D48" s="3"/>
      <c r="E48" s="3"/>
      <c r="F48" s="3"/>
      <c r="G48" s="3"/>
      <c r="H48" s="3"/>
      <c r="I48" s="3"/>
      <c r="J48" s="3"/>
      <c r="K48" s="3"/>
      <c r="L48" s="3"/>
      <c r="M48" s="3"/>
      <c r="N48" s="3"/>
      <c r="O48" s="177"/>
      <c r="P48" s="179"/>
      <c r="Q48" s="177"/>
      <c r="R48" s="178"/>
    </row>
    <row r="49" spans="3:18" ht="12">
      <c r="C49" s="3"/>
      <c r="D49" s="3"/>
      <c r="E49" s="3"/>
      <c r="F49" s="3"/>
      <c r="G49" s="3"/>
      <c r="H49" s="3"/>
      <c r="I49" s="3"/>
      <c r="J49" s="16"/>
      <c r="K49" s="3"/>
      <c r="L49" s="3"/>
      <c r="M49" s="3"/>
      <c r="N49" s="3"/>
      <c r="O49" s="177"/>
      <c r="P49" s="179"/>
      <c r="Q49" s="177"/>
      <c r="R49" s="178"/>
    </row>
    <row r="50" spans="3:18" ht="12">
      <c r="C50" s="3"/>
      <c r="D50" s="3"/>
      <c r="E50" s="3"/>
      <c r="F50" s="3"/>
      <c r="G50" s="3"/>
      <c r="H50" s="3"/>
      <c r="I50" s="3"/>
      <c r="J50" s="3"/>
      <c r="K50" s="3"/>
      <c r="L50" s="3"/>
      <c r="M50" s="3"/>
      <c r="N50" s="3"/>
      <c r="O50" s="177"/>
      <c r="P50" s="179"/>
      <c r="Q50" s="177"/>
      <c r="R50" s="178"/>
    </row>
    <row r="51" spans="3:18">
      <c r="C51" s="3"/>
      <c r="D51" s="3"/>
      <c r="E51" s="3"/>
      <c r="F51" s="3"/>
      <c r="G51" s="3"/>
      <c r="H51" s="3"/>
      <c r="I51" s="3"/>
      <c r="J51" s="16"/>
      <c r="K51" s="3"/>
      <c r="L51" s="3"/>
      <c r="M51" s="3"/>
      <c r="N51" s="4"/>
      <c r="O51" s="76"/>
      <c r="P51" s="76"/>
      <c r="Q51" s="76"/>
      <c r="R51" s="77"/>
    </row>
    <row r="52" spans="3:18">
      <c r="C52" s="3"/>
      <c r="D52" s="3"/>
      <c r="E52" s="3"/>
      <c r="F52" s="3"/>
      <c r="G52" s="3"/>
      <c r="H52" s="3"/>
      <c r="I52" s="3"/>
      <c r="J52" s="3"/>
      <c r="K52" s="3"/>
      <c r="L52" s="3"/>
      <c r="M52" s="3"/>
      <c r="N52" s="4"/>
      <c r="O52" s="68"/>
      <c r="P52" s="68"/>
      <c r="Q52" s="68"/>
      <c r="R52" s="74"/>
    </row>
    <row r="53" spans="3:18">
      <c r="C53" s="3"/>
      <c r="D53" s="3"/>
      <c r="E53" s="3"/>
      <c r="F53" s="3"/>
      <c r="G53" s="3"/>
      <c r="H53" s="3"/>
      <c r="I53" s="3"/>
      <c r="J53" s="16"/>
      <c r="K53" s="3"/>
      <c r="L53" s="3"/>
      <c r="M53" s="3"/>
      <c r="N53" s="3"/>
      <c r="O53" s="76"/>
      <c r="P53" s="76"/>
      <c r="Q53" s="76"/>
      <c r="R53" s="77"/>
    </row>
    <row r="54" spans="3:18">
      <c r="C54" s="3"/>
      <c r="D54" s="3"/>
      <c r="E54" s="3"/>
      <c r="F54" s="3"/>
      <c r="G54" s="3"/>
      <c r="H54" s="3"/>
      <c r="I54" s="3"/>
      <c r="J54" s="3"/>
      <c r="K54" s="3"/>
      <c r="L54" s="3"/>
      <c r="M54" s="3"/>
      <c r="N54" s="3"/>
      <c r="O54" s="68"/>
      <c r="P54" s="68"/>
      <c r="Q54" s="68"/>
      <c r="R54" s="74"/>
    </row>
    <row r="55" spans="3:18">
      <c r="C55" s="3"/>
      <c r="D55" s="3"/>
      <c r="E55" s="3"/>
      <c r="F55" s="3"/>
      <c r="G55" s="3"/>
      <c r="H55" s="3"/>
      <c r="I55" s="3"/>
      <c r="J55" s="16"/>
      <c r="K55" s="3"/>
      <c r="L55" s="3"/>
      <c r="M55" s="3"/>
      <c r="N55" s="3"/>
      <c r="O55" s="76"/>
      <c r="P55" s="76"/>
      <c r="Q55" s="76"/>
      <c r="R55" s="77"/>
    </row>
    <row r="56" spans="3:18">
      <c r="C56" s="3"/>
      <c r="D56" s="3"/>
      <c r="E56" s="3"/>
      <c r="F56" s="3"/>
      <c r="G56" s="3"/>
      <c r="H56" s="3"/>
      <c r="I56" s="3"/>
      <c r="J56" s="3"/>
      <c r="K56" s="3"/>
      <c r="L56" s="3"/>
      <c r="M56" s="3"/>
      <c r="N56" s="3"/>
      <c r="O56" s="68"/>
      <c r="P56" s="68"/>
      <c r="Q56" s="68"/>
      <c r="R56" s="74"/>
    </row>
    <row r="57" spans="3:18">
      <c r="C57" s="3"/>
      <c r="D57" s="3"/>
      <c r="E57" s="3"/>
      <c r="F57" s="3"/>
      <c r="G57" s="3"/>
      <c r="H57" s="3"/>
      <c r="I57" s="3"/>
      <c r="J57" s="16"/>
      <c r="K57" s="3"/>
      <c r="L57" s="3"/>
      <c r="M57" s="3"/>
      <c r="N57" s="3"/>
      <c r="O57" s="76"/>
      <c r="P57" s="76"/>
      <c r="Q57" s="76"/>
      <c r="R57" s="77"/>
    </row>
    <row r="58" spans="3:18">
      <c r="C58" s="3"/>
      <c r="D58" s="3"/>
      <c r="E58" s="3"/>
      <c r="F58" s="3"/>
      <c r="G58" s="3"/>
      <c r="H58" s="3"/>
      <c r="I58" s="3"/>
      <c r="J58" s="3"/>
      <c r="K58" s="3"/>
      <c r="L58" s="3"/>
      <c r="M58" s="3"/>
      <c r="N58" s="3"/>
      <c r="O58" s="68"/>
      <c r="P58" s="68"/>
      <c r="Q58" s="68"/>
      <c r="R58" s="74"/>
    </row>
    <row r="59" spans="3:18">
      <c r="C59" s="3"/>
      <c r="D59" s="3"/>
      <c r="E59" s="3"/>
      <c r="F59" s="3"/>
      <c r="G59" s="3"/>
      <c r="H59" s="3"/>
      <c r="I59" s="3"/>
      <c r="J59" s="3"/>
      <c r="K59" s="3"/>
      <c r="L59" s="3"/>
      <c r="M59" s="3"/>
      <c r="N59" s="3"/>
      <c r="O59" s="68"/>
      <c r="P59" s="68"/>
      <c r="Q59" s="68"/>
      <c r="R59" s="74"/>
    </row>
    <row r="60" spans="3:18">
      <c r="C60" s="3"/>
      <c r="D60" s="3"/>
      <c r="E60" s="3"/>
      <c r="F60" s="3"/>
      <c r="G60" s="3"/>
      <c r="H60" s="3"/>
      <c r="I60" s="3"/>
      <c r="J60" s="3"/>
      <c r="K60" s="3"/>
      <c r="L60" s="3"/>
      <c r="M60" s="3"/>
      <c r="N60" s="3"/>
      <c r="O60" s="68"/>
      <c r="P60" s="68"/>
      <c r="Q60" s="68"/>
      <c r="R60" s="74"/>
    </row>
    <row r="61" spans="3:18">
      <c r="C61" s="3"/>
      <c r="D61" s="3"/>
      <c r="E61" s="3"/>
      <c r="F61" s="3"/>
      <c r="G61" s="3"/>
      <c r="H61" s="3"/>
      <c r="I61" s="3"/>
      <c r="J61" s="16"/>
      <c r="K61" s="3"/>
      <c r="L61" s="3"/>
      <c r="M61" s="3"/>
      <c r="N61" s="4"/>
      <c r="O61" s="76"/>
      <c r="P61" s="76"/>
      <c r="Q61" s="76"/>
      <c r="R61" s="77"/>
    </row>
    <row r="62" spans="3:18">
      <c r="C62" s="3"/>
      <c r="D62" s="3"/>
      <c r="E62" s="3"/>
      <c r="F62" s="3"/>
      <c r="G62" s="3"/>
      <c r="H62" s="3"/>
      <c r="I62" s="3"/>
      <c r="J62" s="3"/>
      <c r="K62" s="3"/>
      <c r="L62" s="3"/>
      <c r="M62" s="3"/>
      <c r="N62" s="4"/>
      <c r="O62" s="68"/>
      <c r="P62" s="68"/>
      <c r="Q62" s="68"/>
      <c r="R62" s="74"/>
    </row>
    <row r="63" spans="3:18">
      <c r="C63" s="3"/>
      <c r="D63" s="3"/>
      <c r="E63" s="3"/>
      <c r="F63" s="3"/>
      <c r="G63" s="3"/>
      <c r="H63" s="3"/>
      <c r="I63" s="3"/>
      <c r="J63" s="16"/>
      <c r="K63" s="3"/>
      <c r="L63" s="3"/>
      <c r="M63" s="3"/>
      <c r="N63" s="4"/>
      <c r="O63" s="76"/>
      <c r="P63" s="76"/>
      <c r="Q63" s="76"/>
      <c r="R63" s="77"/>
    </row>
    <row r="64" spans="3:18">
      <c r="C64" s="3"/>
      <c r="D64" s="3"/>
      <c r="E64" s="3"/>
      <c r="F64" s="3"/>
      <c r="G64" s="3"/>
      <c r="H64" s="3"/>
      <c r="I64" s="3"/>
      <c r="J64" s="3"/>
      <c r="K64" s="3"/>
      <c r="L64" s="3"/>
      <c r="M64" s="3"/>
      <c r="N64" s="4"/>
      <c r="O64" s="68"/>
      <c r="P64" s="68"/>
      <c r="Q64" s="68"/>
      <c r="R64" s="74"/>
    </row>
    <row r="65" spans="3:18">
      <c r="C65" s="3"/>
      <c r="D65" s="3"/>
      <c r="E65" s="3"/>
      <c r="F65" s="3"/>
      <c r="G65" s="3"/>
      <c r="H65" s="3"/>
      <c r="I65" s="3"/>
      <c r="J65" s="3"/>
      <c r="K65" s="3"/>
      <c r="L65" s="3"/>
      <c r="M65" s="3"/>
      <c r="N65" s="4"/>
      <c r="O65" s="68"/>
      <c r="P65" s="68"/>
      <c r="Q65" s="68"/>
      <c r="R65" s="74"/>
    </row>
    <row r="66" spans="3:18">
      <c r="C66" s="3"/>
      <c r="D66" s="3"/>
      <c r="E66" s="3"/>
      <c r="F66" s="3"/>
      <c r="G66" s="3"/>
      <c r="H66" s="3"/>
      <c r="I66" s="3"/>
      <c r="J66" s="3"/>
      <c r="K66" s="3"/>
      <c r="L66" s="3"/>
      <c r="M66" s="3"/>
      <c r="N66" s="4"/>
      <c r="O66" s="68"/>
      <c r="P66" s="68"/>
      <c r="Q66" s="68"/>
      <c r="R66" s="74"/>
    </row>
    <row r="67" spans="3:18">
      <c r="C67" s="3"/>
      <c r="D67" s="3"/>
      <c r="E67" s="3"/>
      <c r="F67" s="3"/>
      <c r="G67" s="3"/>
      <c r="H67" s="3"/>
      <c r="I67" s="3"/>
      <c r="J67" s="3"/>
      <c r="K67" s="3"/>
      <c r="L67" s="3"/>
      <c r="M67" s="3"/>
      <c r="N67" s="3"/>
      <c r="O67" s="68"/>
      <c r="P67" s="68"/>
      <c r="Q67" s="68"/>
      <c r="R67" s="74"/>
    </row>
    <row r="68" spans="3:18">
      <c r="C68" s="3"/>
      <c r="D68" s="3"/>
      <c r="E68" s="3"/>
      <c r="F68" s="3"/>
      <c r="G68" s="3"/>
      <c r="H68" s="3"/>
      <c r="I68" s="3"/>
      <c r="J68" s="3"/>
      <c r="K68" s="3"/>
      <c r="L68" s="3"/>
      <c r="M68" s="3"/>
      <c r="N68" s="3"/>
      <c r="O68" s="68"/>
      <c r="P68" s="68"/>
      <c r="Q68" s="68"/>
      <c r="R68" s="74"/>
    </row>
    <row r="69" spans="3:18">
      <c r="C69" s="3"/>
      <c r="D69" s="3"/>
      <c r="E69" s="3"/>
      <c r="F69" s="3"/>
      <c r="G69" s="3"/>
      <c r="H69" s="3"/>
      <c r="I69" s="3"/>
      <c r="J69" s="3"/>
      <c r="K69" s="3"/>
      <c r="L69" s="3"/>
      <c r="M69" s="3"/>
      <c r="N69" s="3"/>
      <c r="O69" s="68"/>
      <c r="P69" s="68"/>
      <c r="Q69" s="68"/>
      <c r="R69" s="74"/>
    </row>
    <row r="70" spans="3:18">
      <c r="C70" s="3"/>
      <c r="D70" s="3"/>
      <c r="E70" s="3"/>
      <c r="F70" s="3"/>
      <c r="G70" s="3"/>
      <c r="H70" s="3"/>
      <c r="I70" s="3"/>
      <c r="J70" s="3"/>
      <c r="K70" s="3"/>
      <c r="L70" s="3"/>
      <c r="M70" s="3"/>
      <c r="N70" s="3"/>
      <c r="O70" s="68"/>
      <c r="P70" s="68"/>
      <c r="Q70" s="68"/>
      <c r="R70" s="74"/>
    </row>
    <row r="71" spans="3:18">
      <c r="C71" s="3"/>
      <c r="D71" s="3"/>
      <c r="E71" s="3"/>
      <c r="F71" s="3"/>
      <c r="G71" s="3"/>
      <c r="H71" s="3"/>
      <c r="I71" s="3"/>
      <c r="J71" s="3"/>
      <c r="K71" s="3"/>
      <c r="L71" s="3"/>
      <c r="M71" s="3"/>
      <c r="N71" s="3"/>
      <c r="O71" s="68"/>
      <c r="P71" s="68"/>
      <c r="Q71" s="68"/>
      <c r="R71" s="74"/>
    </row>
    <row r="72" spans="3:18">
      <c r="C72" s="3"/>
      <c r="D72" s="3"/>
      <c r="E72" s="3"/>
      <c r="F72" s="3"/>
      <c r="G72" s="3"/>
      <c r="H72" s="3"/>
      <c r="I72" s="3"/>
      <c r="J72" s="3"/>
      <c r="K72" s="3"/>
      <c r="L72" s="3"/>
      <c r="M72" s="3"/>
      <c r="N72" s="3"/>
      <c r="O72" s="68"/>
      <c r="P72" s="68"/>
      <c r="Q72" s="68"/>
      <c r="R72" s="74"/>
    </row>
    <row r="73" spans="3:18">
      <c r="C73" s="3"/>
      <c r="D73" s="3"/>
      <c r="E73" s="3"/>
      <c r="F73" s="3"/>
      <c r="G73" s="3"/>
      <c r="H73" s="3"/>
      <c r="I73" s="3"/>
      <c r="J73" s="3"/>
      <c r="K73" s="3"/>
      <c r="L73" s="3"/>
      <c r="M73" s="3"/>
      <c r="N73" s="3"/>
      <c r="O73" s="68"/>
      <c r="P73" s="68"/>
      <c r="Q73" s="68"/>
      <c r="R73" s="74"/>
    </row>
    <row r="96" spans="3:18">
      <c r="C96" s="3"/>
      <c r="D96" s="3"/>
      <c r="E96" s="3"/>
      <c r="F96" s="3"/>
      <c r="G96" s="3"/>
      <c r="H96" s="3"/>
      <c r="I96" s="3"/>
      <c r="J96" s="16"/>
      <c r="K96" s="3"/>
      <c r="L96" s="3"/>
      <c r="M96" s="3"/>
      <c r="N96" s="3"/>
      <c r="O96" s="68"/>
      <c r="P96" s="68"/>
      <c r="Q96" s="68"/>
      <c r="R96" s="74"/>
    </row>
    <row r="97" spans="3:18">
      <c r="C97" s="3"/>
      <c r="D97" s="3"/>
      <c r="E97" s="3"/>
      <c r="F97" s="3"/>
      <c r="G97" s="3"/>
      <c r="H97" s="3"/>
      <c r="I97" s="3"/>
      <c r="J97" s="3"/>
      <c r="K97" s="3"/>
      <c r="L97" s="3"/>
      <c r="M97" s="3"/>
      <c r="N97" s="3"/>
      <c r="O97" s="68"/>
      <c r="P97" s="68"/>
      <c r="Q97" s="68"/>
      <c r="R97" s="74"/>
    </row>
    <row r="98" spans="3:18">
      <c r="C98" s="3"/>
      <c r="D98" s="3"/>
      <c r="E98" s="3"/>
      <c r="F98" s="3"/>
      <c r="G98" s="3"/>
      <c r="H98" s="3"/>
      <c r="I98" s="3"/>
      <c r="J98" s="16"/>
      <c r="K98" s="3"/>
      <c r="L98" s="3"/>
      <c r="M98" s="3"/>
      <c r="N98" s="3"/>
      <c r="O98" s="76"/>
      <c r="P98" s="76"/>
      <c r="Q98" s="76"/>
      <c r="R98" s="77"/>
    </row>
    <row r="99" spans="3:18">
      <c r="C99" s="13"/>
      <c r="D99" s="13"/>
      <c r="E99" s="13"/>
      <c r="F99" s="13"/>
      <c r="G99" s="13"/>
      <c r="H99" s="13"/>
      <c r="I99" s="13"/>
      <c r="J99" s="83"/>
      <c r="K99" s="13"/>
      <c r="L99" s="13"/>
      <c r="M99" s="13"/>
      <c r="N99" s="13"/>
      <c r="O99" s="84"/>
      <c r="P99" s="84"/>
      <c r="Q99" s="84"/>
      <c r="R99" s="85"/>
    </row>
    <row r="100" spans="3:18">
      <c r="C100" s="13"/>
      <c r="D100" s="13"/>
      <c r="E100" s="13"/>
      <c r="F100" s="13"/>
      <c r="G100" s="13"/>
      <c r="H100" s="13"/>
      <c r="I100" s="13"/>
      <c r="J100" s="83"/>
      <c r="K100" s="13"/>
      <c r="L100" s="13"/>
      <c r="M100" s="13"/>
      <c r="N100" s="13"/>
      <c r="O100" s="84"/>
      <c r="P100" s="84"/>
      <c r="Q100" s="84"/>
      <c r="R100" s="85"/>
    </row>
    <row r="101" spans="3:18">
      <c r="C101" s="13"/>
      <c r="D101" s="13"/>
      <c r="E101" s="13"/>
      <c r="F101" s="13"/>
      <c r="G101" s="13"/>
      <c r="H101" s="13"/>
      <c r="I101" s="13"/>
      <c r="J101" s="83"/>
      <c r="K101" s="13"/>
      <c r="L101" s="13"/>
      <c r="M101" s="13"/>
      <c r="N101" s="13"/>
      <c r="O101" s="84"/>
      <c r="P101" s="84"/>
      <c r="Q101" s="84"/>
      <c r="R101" s="85"/>
    </row>
  </sheetData>
  <customSheetViews>
    <customSheetView guid="{72D4720F-1968-49D1-A0C7-4926B7F6C999}" state="hidden" topLeftCell="A4">
      <pane ySplit="1" topLeftCell="A11" activePane="bottomLeft" state="frozen"/>
      <selection pane="bottomLeft" activeCell="K31" sqref="K31"/>
      <pageMargins left="0.7" right="0.7" top="0.75" bottom="0.75" header="0.3" footer="0.3"/>
      <printOptions gridLines="1"/>
      <pageSetup paperSize="5" scale="75" orientation="landscape" verticalDpi="300" r:id="rId1"/>
    </customSheetView>
    <customSheetView guid="{E196CCB2-C81F-4679-88D2-38D8F6D069F8}" showPageBreaks="1" printArea="1" state="hidden" topLeftCell="A4">
      <pane ySplit="1" topLeftCell="A11" activePane="bottomLeft" state="frozen"/>
      <selection pane="bottomLeft" activeCell="K31" sqref="K31"/>
      <pageMargins left="0.7" right="0.7" top="0.75" bottom="0.75" header="0.3" footer="0.3"/>
      <printOptions gridLines="1"/>
      <pageSetup paperSize="5" scale="75" orientation="landscape" verticalDpi="300" r:id="rId2"/>
    </customSheetView>
    <customSheetView guid="{AD0513D7-B66E-4582-BE51-D97257501A8A}" showPageBreaks="1" printArea="1" state="hidden" topLeftCell="A4">
      <pane ySplit="1" topLeftCell="A11" activePane="bottomLeft" state="frozen"/>
      <selection pane="bottomLeft" activeCell="K31" sqref="K31"/>
      <pageMargins left="0.7" right="0.7" top="0.75" bottom="0.75" header="0.3" footer="0.3"/>
      <printOptions gridLines="1"/>
      <pageSetup paperSize="5" scale="75" orientation="landscape" verticalDpi="300" r:id="rId3"/>
    </customSheetView>
    <customSheetView guid="{B115AFF9-3BD9-4099-8324-10FD509174C9}" state="hidden" topLeftCell="A4">
      <pane ySplit="1" topLeftCell="A11" activePane="bottomLeft" state="frozen"/>
      <selection pane="bottomLeft" activeCell="K31" sqref="K31"/>
      <pageMargins left="0.7" right="0.7" top="0.75" bottom="0.75" header="0.3" footer="0.3"/>
      <printOptions gridLines="1"/>
      <pageSetup paperSize="5" scale="75" orientation="landscape" verticalDpi="300" r:id="rId4"/>
    </customSheetView>
    <customSheetView guid="{90CA0192-1FB3-44C1-BA83-055E5DF13F31}" showPageBreaks="1" printArea="1" state="hidden" topLeftCell="A4">
      <pane ySplit="1" topLeftCell="A11" activePane="bottomLeft" state="frozen"/>
      <selection pane="bottomLeft" activeCell="K31" sqref="K31"/>
      <pageMargins left="0.7" right="0.7" top="0.75" bottom="0.75" header="0.3" footer="0.3"/>
      <printOptions gridLines="1"/>
      <pageSetup paperSize="5" scale="75" orientation="landscape" verticalDpi="300" r:id="rId5"/>
    </customSheetView>
  </customSheetViews>
  <printOptions gridLines="1"/>
  <pageMargins left="0.7" right="0.7" top="0.75" bottom="0.75" header="0.3" footer="0.3"/>
  <pageSetup paperSize="5" scale="75" orientation="landscape" verticalDpi="300" r:id="rId6"/>
</worksheet>
</file>

<file path=xl/worksheets/sheet7.xml><?xml version="1.0" encoding="utf-8"?>
<worksheet xmlns="http://schemas.openxmlformats.org/spreadsheetml/2006/main" xmlns:r="http://schemas.openxmlformats.org/officeDocument/2006/relationships">
  <dimension ref="C2:V52"/>
  <sheetViews>
    <sheetView topLeftCell="H3" zoomScale="75" zoomScaleNormal="75" workbookViewId="0">
      <pane ySplit="1" topLeftCell="A4" activePane="bottomLeft" state="frozen"/>
      <selection activeCell="H3" sqref="H3"/>
      <selection pane="bottomLeft" activeCell="S3" sqref="S3"/>
    </sheetView>
  </sheetViews>
  <sheetFormatPr defaultRowHeight="11.25"/>
  <cols>
    <col min="1" max="2" width="9.140625" style="5"/>
    <col min="3" max="3" width="15.140625" style="5" customWidth="1"/>
    <col min="4" max="4" width="22.140625" style="5" customWidth="1"/>
    <col min="5" max="5" width="16.140625" style="5" customWidth="1"/>
    <col min="6" max="6" width="30.42578125" style="5" customWidth="1"/>
    <col min="7" max="7" width="12.7109375" style="5" customWidth="1"/>
    <col min="8" max="8" width="10.28515625" style="5" customWidth="1"/>
    <col min="9" max="9" width="21.85546875" style="5" customWidth="1"/>
    <col min="10" max="10" width="12.140625" style="5" customWidth="1"/>
    <col min="11" max="11" width="10.5703125" style="5" customWidth="1"/>
    <col min="12" max="12" width="10.85546875" style="5" customWidth="1"/>
    <col min="13" max="13" width="13.140625" style="5" customWidth="1"/>
    <col min="14" max="14" width="12.7109375" style="66" customWidth="1"/>
    <col min="15" max="15" width="9.140625" style="5"/>
    <col min="16" max="16" width="13.140625" style="452" customWidth="1"/>
    <col min="17" max="17" width="11" style="452" customWidth="1"/>
    <col min="18" max="18" width="12.42578125" style="452" customWidth="1"/>
    <col min="19" max="19" width="11.28515625" style="452" customWidth="1"/>
    <col min="20" max="20" width="12.5703125" style="5" customWidth="1"/>
    <col min="21" max="16384" width="9.140625" style="5"/>
  </cols>
  <sheetData>
    <row r="2" spans="3:22" ht="33.75">
      <c r="I2" s="607" t="s">
        <v>630</v>
      </c>
      <c r="J2" s="608"/>
      <c r="K2" s="608"/>
      <c r="L2" s="608"/>
      <c r="M2" s="608"/>
    </row>
    <row r="3" spans="3:22" ht="94.5">
      <c r="C3" s="388" t="s">
        <v>649</v>
      </c>
      <c r="D3" s="388" t="s">
        <v>629</v>
      </c>
      <c r="E3" s="339" t="s">
        <v>12</v>
      </c>
      <c r="F3" s="388" t="s">
        <v>620</v>
      </c>
      <c r="G3" s="315" t="s">
        <v>618</v>
      </c>
      <c r="H3" s="230" t="s">
        <v>619</v>
      </c>
      <c r="I3" s="256" t="s">
        <v>669</v>
      </c>
      <c r="J3" s="254" t="s">
        <v>598</v>
      </c>
      <c r="K3" s="255" t="s">
        <v>597</v>
      </c>
      <c r="L3" s="257" t="s">
        <v>599</v>
      </c>
      <c r="M3" s="255" t="s">
        <v>692</v>
      </c>
      <c r="N3" s="492" t="s">
        <v>56</v>
      </c>
      <c r="O3" s="491" t="s">
        <v>48</v>
      </c>
      <c r="P3" s="270" t="s">
        <v>637</v>
      </c>
      <c r="Q3" s="270" t="s">
        <v>638</v>
      </c>
      <c r="R3" s="258" t="s">
        <v>639</v>
      </c>
      <c r="S3" s="565" t="s">
        <v>806</v>
      </c>
      <c r="T3" s="249" t="s">
        <v>637</v>
      </c>
      <c r="U3" s="231" t="s">
        <v>604</v>
      </c>
      <c r="V3" s="249" t="s">
        <v>650</v>
      </c>
    </row>
    <row r="4" spans="3:22" ht="15">
      <c r="C4" s="3" t="s">
        <v>381</v>
      </c>
      <c r="D4" s="3" t="s">
        <v>323</v>
      </c>
      <c r="E4" s="342" t="s">
        <v>592</v>
      </c>
      <c r="F4" s="3" t="s">
        <v>338</v>
      </c>
      <c r="G4" s="301">
        <v>198805303</v>
      </c>
      <c r="H4" s="342">
        <v>39204</v>
      </c>
      <c r="I4" s="3" t="s">
        <v>32</v>
      </c>
      <c r="J4" s="493" t="s">
        <v>396</v>
      </c>
      <c r="K4" s="3"/>
      <c r="L4" s="3"/>
      <c r="M4" s="3" t="s">
        <v>32</v>
      </c>
      <c r="N4" s="250">
        <v>487441</v>
      </c>
      <c r="O4" s="462">
        <f>P4/N4</f>
        <v>1</v>
      </c>
      <c r="P4" s="34">
        <v>487441</v>
      </c>
      <c r="Q4" s="39"/>
      <c r="R4" s="39"/>
      <c r="S4" s="7"/>
      <c r="T4" s="3"/>
      <c r="U4" s="3"/>
      <c r="V4" s="3"/>
    </row>
    <row r="5" spans="3:22" ht="15">
      <c r="C5" s="3" t="s">
        <v>381</v>
      </c>
      <c r="D5" s="3" t="s">
        <v>323</v>
      </c>
      <c r="E5" s="342" t="s">
        <v>88</v>
      </c>
      <c r="F5" s="3" t="s">
        <v>338</v>
      </c>
      <c r="G5" s="301">
        <v>198805304</v>
      </c>
      <c r="H5" s="342">
        <v>38672</v>
      </c>
      <c r="I5" s="3" t="s">
        <v>32</v>
      </c>
      <c r="J5" s="493" t="s">
        <v>396</v>
      </c>
      <c r="K5" s="3" t="s">
        <v>32</v>
      </c>
      <c r="L5" s="3"/>
      <c r="M5" s="3" t="s">
        <v>32</v>
      </c>
      <c r="N5" s="250">
        <v>476209</v>
      </c>
      <c r="O5" s="462">
        <f>P5/N5</f>
        <v>1</v>
      </c>
      <c r="P5" s="261">
        <v>476209</v>
      </c>
      <c r="Q5" s="465"/>
      <c r="R5" s="465"/>
      <c r="S5" s="463"/>
      <c r="T5" s="464"/>
      <c r="U5" s="464"/>
      <c r="V5" s="464"/>
    </row>
    <row r="6" spans="3:22" ht="15">
      <c r="C6" s="3" t="s">
        <v>381</v>
      </c>
      <c r="D6" s="3" t="s">
        <v>323</v>
      </c>
      <c r="E6" s="342" t="s">
        <v>592</v>
      </c>
      <c r="F6" s="3" t="s">
        <v>334</v>
      </c>
      <c r="G6" s="301">
        <v>198805307</v>
      </c>
      <c r="H6" s="342">
        <v>39452</v>
      </c>
      <c r="I6" s="3" t="s">
        <v>32</v>
      </c>
      <c r="J6" s="3" t="s">
        <v>32</v>
      </c>
      <c r="K6" s="3"/>
      <c r="L6" s="3"/>
      <c r="M6" s="3" t="s">
        <v>32</v>
      </c>
      <c r="N6" s="250">
        <v>580363</v>
      </c>
      <c r="O6" s="462">
        <f>Q6/N6</f>
        <v>0</v>
      </c>
      <c r="P6" s="465"/>
      <c r="Q6" s="261">
        <v>0</v>
      </c>
      <c r="R6" s="465"/>
      <c r="S6" s="463"/>
      <c r="T6" s="464"/>
      <c r="U6" s="464"/>
      <c r="V6" s="464"/>
    </row>
    <row r="7" spans="3:22" ht="15">
      <c r="C7" s="3" t="s">
        <v>381</v>
      </c>
      <c r="D7" s="3" t="s">
        <v>323</v>
      </c>
      <c r="E7" s="342" t="s">
        <v>336</v>
      </c>
      <c r="F7" s="3" t="s">
        <v>337</v>
      </c>
      <c r="G7" s="301">
        <v>198805307</v>
      </c>
      <c r="H7" s="342">
        <v>38941</v>
      </c>
      <c r="I7" s="3" t="s">
        <v>32</v>
      </c>
      <c r="J7" s="3" t="s">
        <v>32</v>
      </c>
      <c r="K7" s="3" t="s">
        <v>32</v>
      </c>
      <c r="L7" s="3"/>
      <c r="M7" s="3" t="s">
        <v>32</v>
      </c>
      <c r="N7" s="250">
        <v>81262</v>
      </c>
      <c r="O7" s="462">
        <f>R7/N7</f>
        <v>0</v>
      </c>
      <c r="P7" s="465"/>
      <c r="Q7" s="465"/>
      <c r="R7" s="261">
        <v>0</v>
      </c>
      <c r="S7" s="463"/>
      <c r="T7" s="464"/>
      <c r="U7" s="464"/>
      <c r="V7" s="464"/>
    </row>
    <row r="8" spans="3:22" ht="15">
      <c r="C8" s="3" t="s">
        <v>381</v>
      </c>
      <c r="D8" s="3" t="s">
        <v>323</v>
      </c>
      <c r="E8" s="342" t="s">
        <v>40</v>
      </c>
      <c r="F8" s="3" t="s">
        <v>333</v>
      </c>
      <c r="G8" s="301">
        <v>198805307</v>
      </c>
      <c r="H8" s="342">
        <v>40196</v>
      </c>
      <c r="I8" s="3" t="s">
        <v>32</v>
      </c>
      <c r="J8" s="3" t="s">
        <v>32</v>
      </c>
      <c r="K8" s="3" t="s">
        <v>32</v>
      </c>
      <c r="L8" s="3"/>
      <c r="M8" s="3" t="s">
        <v>32</v>
      </c>
      <c r="N8" s="250">
        <v>40491</v>
      </c>
      <c r="O8" s="462">
        <f>R8/N8</f>
        <v>0</v>
      </c>
      <c r="P8" s="465"/>
      <c r="Q8" s="465"/>
      <c r="R8" s="261">
        <v>0</v>
      </c>
      <c r="S8" s="463"/>
      <c r="T8" s="464"/>
      <c r="U8" s="464"/>
      <c r="V8" s="464"/>
    </row>
    <row r="9" spans="3:22" ht="15">
      <c r="C9" s="3" t="s">
        <v>381</v>
      </c>
      <c r="D9" s="3" t="s">
        <v>323</v>
      </c>
      <c r="E9" s="342" t="s">
        <v>40</v>
      </c>
      <c r="F9" s="3" t="s">
        <v>335</v>
      </c>
      <c r="G9" s="301">
        <v>198805307</v>
      </c>
      <c r="H9" s="342">
        <v>39128</v>
      </c>
      <c r="I9" s="3" t="s">
        <v>32</v>
      </c>
      <c r="J9" s="3" t="s">
        <v>32</v>
      </c>
      <c r="K9" s="3" t="s">
        <v>32</v>
      </c>
      <c r="L9" s="3"/>
      <c r="M9" s="3" t="s">
        <v>32</v>
      </c>
      <c r="N9" s="250">
        <v>24720</v>
      </c>
      <c r="O9" s="462">
        <f>R9/N9</f>
        <v>1</v>
      </c>
      <c r="P9" s="465"/>
      <c r="Q9" s="465"/>
      <c r="R9" s="261">
        <v>24720</v>
      </c>
      <c r="S9" s="463"/>
      <c r="T9" s="464"/>
      <c r="U9" s="464"/>
      <c r="V9" s="464"/>
    </row>
    <row r="10" spans="3:22" ht="15">
      <c r="C10" s="3" t="s">
        <v>381</v>
      </c>
      <c r="D10" s="3" t="s">
        <v>323</v>
      </c>
      <c r="E10" s="342" t="s">
        <v>88</v>
      </c>
      <c r="F10" s="3" t="s">
        <v>330</v>
      </c>
      <c r="G10" s="301">
        <v>198805308</v>
      </c>
      <c r="H10" s="342">
        <v>39378</v>
      </c>
      <c r="I10" s="455" t="s">
        <v>32</v>
      </c>
      <c r="J10" s="455" t="s">
        <v>32</v>
      </c>
      <c r="K10" s="455" t="s">
        <v>32</v>
      </c>
      <c r="L10" s="455"/>
      <c r="M10" s="529" t="s">
        <v>32</v>
      </c>
      <c r="N10" s="250">
        <v>163236</v>
      </c>
      <c r="O10" s="462">
        <f>Q10/N10</f>
        <v>0</v>
      </c>
      <c r="P10" s="465"/>
      <c r="Q10" s="261">
        <v>0</v>
      </c>
      <c r="R10" s="465"/>
      <c r="S10" s="463"/>
      <c r="T10" s="464"/>
      <c r="U10" s="464"/>
      <c r="V10" s="464"/>
    </row>
    <row r="11" spans="3:22" ht="15">
      <c r="C11" s="3" t="s">
        <v>381</v>
      </c>
      <c r="D11" s="3" t="s">
        <v>323</v>
      </c>
      <c r="E11" s="342" t="s">
        <v>88</v>
      </c>
      <c r="F11" s="3" t="s">
        <v>332</v>
      </c>
      <c r="G11" s="301">
        <v>198805308</v>
      </c>
      <c r="H11" s="342">
        <v>39123</v>
      </c>
      <c r="I11" s="455" t="s">
        <v>32</v>
      </c>
      <c r="J11" s="455" t="s">
        <v>32</v>
      </c>
      <c r="K11" s="455" t="s">
        <v>32</v>
      </c>
      <c r="L11" s="455"/>
      <c r="M11" s="529" t="s">
        <v>32</v>
      </c>
      <c r="N11" s="250">
        <v>166587</v>
      </c>
      <c r="O11" s="462">
        <f>Q11/N11</f>
        <v>0</v>
      </c>
      <c r="P11" s="465"/>
      <c r="Q11" s="261">
        <v>0</v>
      </c>
      <c r="R11" s="465"/>
      <c r="S11" s="463"/>
      <c r="T11" s="464"/>
      <c r="U11" s="464"/>
      <c r="V11" s="464"/>
    </row>
    <row r="12" spans="3:22" ht="15">
      <c r="C12" s="3" t="s">
        <v>381</v>
      </c>
      <c r="D12" s="3" t="s">
        <v>323</v>
      </c>
      <c r="E12" s="342" t="s">
        <v>88</v>
      </c>
      <c r="F12" s="3" t="s">
        <v>331</v>
      </c>
      <c r="G12" s="301">
        <v>198805308</v>
      </c>
      <c r="H12" s="342">
        <v>39162</v>
      </c>
      <c r="I12" s="455" t="s">
        <v>32</v>
      </c>
      <c r="J12" s="303" t="s">
        <v>396</v>
      </c>
      <c r="K12" s="455" t="s">
        <v>32</v>
      </c>
      <c r="L12" s="455"/>
      <c r="M12" s="529" t="s">
        <v>32</v>
      </c>
      <c r="N12" s="250">
        <v>207974</v>
      </c>
      <c r="O12" s="462">
        <f>P12/N12</f>
        <v>0.6466866050564013</v>
      </c>
      <c r="P12" s="261">
        <v>134494</v>
      </c>
      <c r="Q12" s="465"/>
      <c r="R12" s="465"/>
      <c r="S12" s="463"/>
      <c r="T12" s="464"/>
      <c r="U12" s="464"/>
      <c r="V12" s="464"/>
    </row>
    <row r="13" spans="3:22" ht="15">
      <c r="C13" s="3" t="s">
        <v>381</v>
      </c>
      <c r="D13" s="3" t="s">
        <v>323</v>
      </c>
      <c r="E13" s="342" t="s">
        <v>328</v>
      </c>
      <c r="F13" s="3" t="s">
        <v>329</v>
      </c>
      <c r="G13" s="301">
        <v>198805308</v>
      </c>
      <c r="H13" s="342">
        <v>39618</v>
      </c>
      <c r="I13" s="455" t="s">
        <v>32</v>
      </c>
      <c r="J13" s="455" t="s">
        <v>32</v>
      </c>
      <c r="K13" s="455" t="s">
        <v>32</v>
      </c>
      <c r="L13" s="455"/>
      <c r="M13" s="455" t="s">
        <v>32</v>
      </c>
      <c r="N13" s="250">
        <v>46578</v>
      </c>
      <c r="O13" s="462">
        <f>P13/N13</f>
        <v>0</v>
      </c>
      <c r="P13" s="261">
        <v>0</v>
      </c>
      <c r="Q13" s="465"/>
      <c r="R13" s="465"/>
      <c r="S13" s="463"/>
      <c r="T13" s="464"/>
      <c r="U13" s="464"/>
      <c r="V13" s="464"/>
    </row>
    <row r="14" spans="3:22" ht="15">
      <c r="C14" s="3" t="s">
        <v>381</v>
      </c>
      <c r="D14" s="3" t="s">
        <v>385</v>
      </c>
      <c r="E14" s="342" t="s">
        <v>384</v>
      </c>
      <c r="F14" s="3" t="s">
        <v>383</v>
      </c>
      <c r="G14" s="301">
        <v>199801900</v>
      </c>
      <c r="H14" s="342">
        <v>39493</v>
      </c>
      <c r="I14" s="455" t="s">
        <v>32</v>
      </c>
      <c r="J14" s="455" t="s">
        <v>32</v>
      </c>
      <c r="K14" s="455" t="s">
        <v>32</v>
      </c>
      <c r="L14" s="455"/>
      <c r="M14" s="455" t="s">
        <v>32</v>
      </c>
      <c r="N14" s="250">
        <v>181998</v>
      </c>
      <c r="O14" s="462">
        <f>R14/N14</f>
        <v>1.7967230409125377E-2</v>
      </c>
      <c r="P14" s="465"/>
      <c r="Q14" s="465"/>
      <c r="R14" s="261">
        <v>3270</v>
      </c>
      <c r="S14" s="463"/>
      <c r="T14" s="464"/>
      <c r="U14" s="464"/>
      <c r="V14" s="464"/>
    </row>
    <row r="15" spans="3:22" ht="15">
      <c r="C15" s="3" t="s">
        <v>381</v>
      </c>
      <c r="D15" s="3" t="s">
        <v>385</v>
      </c>
      <c r="E15" s="342" t="s">
        <v>153</v>
      </c>
      <c r="F15" s="3" t="s">
        <v>383</v>
      </c>
      <c r="G15" s="301">
        <v>199801900</v>
      </c>
      <c r="H15" s="342">
        <v>41041</v>
      </c>
      <c r="I15" s="455" t="s">
        <v>32</v>
      </c>
      <c r="J15" s="455" t="s">
        <v>32</v>
      </c>
      <c r="K15" s="455" t="s">
        <v>32</v>
      </c>
      <c r="L15" s="455"/>
      <c r="M15" s="455" t="s">
        <v>32</v>
      </c>
      <c r="N15" s="250">
        <v>30000</v>
      </c>
      <c r="O15" s="462">
        <f>R15/N15</f>
        <v>0.37333333333333335</v>
      </c>
      <c r="P15" s="465"/>
      <c r="Q15" s="465"/>
      <c r="R15" s="261">
        <v>11200</v>
      </c>
      <c r="S15" s="463"/>
      <c r="T15" s="464"/>
      <c r="U15" s="464"/>
      <c r="V15" s="464"/>
    </row>
    <row r="16" spans="3:22" ht="15">
      <c r="C16" s="3" t="s">
        <v>381</v>
      </c>
      <c r="D16" s="3" t="s">
        <v>385</v>
      </c>
      <c r="E16" s="342" t="s">
        <v>42</v>
      </c>
      <c r="F16" s="3" t="s">
        <v>383</v>
      </c>
      <c r="G16" s="301">
        <v>199801900</v>
      </c>
      <c r="H16" s="342">
        <v>41038</v>
      </c>
      <c r="I16" s="455" t="s">
        <v>32</v>
      </c>
      <c r="J16" s="455" t="s">
        <v>32</v>
      </c>
      <c r="K16" s="455" t="s">
        <v>32</v>
      </c>
      <c r="L16" s="455"/>
      <c r="M16" s="455" t="s">
        <v>32</v>
      </c>
      <c r="N16" s="250">
        <v>51731</v>
      </c>
      <c r="O16" s="462">
        <f>R16/N16</f>
        <v>1</v>
      </c>
      <c r="P16" s="465"/>
      <c r="Q16" s="465"/>
      <c r="R16" s="261">
        <v>51731</v>
      </c>
      <c r="S16" s="463"/>
      <c r="T16" s="464"/>
      <c r="U16" s="464"/>
      <c r="V16" s="464"/>
    </row>
    <row r="17" spans="3:22" ht="90">
      <c r="C17" s="3" t="s">
        <v>381</v>
      </c>
      <c r="E17" s="342" t="s">
        <v>25</v>
      </c>
      <c r="F17" s="3" t="s">
        <v>383</v>
      </c>
      <c r="G17" s="301">
        <v>199801900</v>
      </c>
      <c r="H17" s="342">
        <v>38921</v>
      </c>
      <c r="I17" s="530" t="s">
        <v>664</v>
      </c>
      <c r="J17" s="303" t="s">
        <v>396</v>
      </c>
      <c r="K17" s="455" t="s">
        <v>32</v>
      </c>
      <c r="L17" s="455"/>
      <c r="M17" s="455" t="s">
        <v>32</v>
      </c>
      <c r="N17" s="250">
        <v>141199</v>
      </c>
      <c r="O17" s="462">
        <f>P17/N17</f>
        <v>1</v>
      </c>
      <c r="P17" s="261">
        <v>141199</v>
      </c>
      <c r="Q17" s="465"/>
      <c r="R17" s="465"/>
      <c r="S17" s="463"/>
      <c r="T17" s="464"/>
      <c r="U17" s="464"/>
      <c r="V17" s="464"/>
    </row>
    <row r="18" spans="3:22" ht="15">
      <c r="C18" s="3" t="s">
        <v>381</v>
      </c>
      <c r="D18" s="3" t="s">
        <v>323</v>
      </c>
      <c r="E18" s="342" t="s">
        <v>592</v>
      </c>
      <c r="F18" s="3" t="s">
        <v>325</v>
      </c>
      <c r="G18" s="301">
        <v>199802100</v>
      </c>
      <c r="H18" s="342">
        <v>39362</v>
      </c>
      <c r="I18" s="455" t="s">
        <v>32</v>
      </c>
      <c r="J18" s="455" t="s">
        <v>32</v>
      </c>
      <c r="K18" s="455"/>
      <c r="L18" s="455"/>
      <c r="M18" s="455" t="s">
        <v>32</v>
      </c>
      <c r="N18" s="250">
        <v>560626</v>
      </c>
      <c r="O18" s="462">
        <f>R18/N18</f>
        <v>0</v>
      </c>
      <c r="P18" s="465"/>
      <c r="Q18" s="465"/>
      <c r="R18" s="261">
        <v>0</v>
      </c>
      <c r="S18" s="463"/>
      <c r="T18" s="464"/>
      <c r="U18" s="464"/>
      <c r="V18" s="464"/>
    </row>
    <row r="19" spans="3:22" ht="15">
      <c r="C19" s="3" t="s">
        <v>381</v>
      </c>
      <c r="D19" s="3" t="s">
        <v>323</v>
      </c>
      <c r="E19" s="342" t="s">
        <v>592</v>
      </c>
      <c r="F19" s="3" t="s">
        <v>324</v>
      </c>
      <c r="G19" s="301">
        <v>199802100</v>
      </c>
      <c r="H19" s="342">
        <v>39395</v>
      </c>
      <c r="I19" s="455" t="s">
        <v>32</v>
      </c>
      <c r="J19" s="455" t="s">
        <v>32</v>
      </c>
      <c r="K19" s="455"/>
      <c r="L19" s="455"/>
      <c r="M19" s="455" t="s">
        <v>32</v>
      </c>
      <c r="N19" s="250">
        <v>322892</v>
      </c>
      <c r="O19" s="462">
        <f>R19/N19</f>
        <v>0.15485053826047099</v>
      </c>
      <c r="P19" s="490"/>
      <c r="Q19" s="465"/>
      <c r="R19" s="261">
        <v>50000</v>
      </c>
      <c r="S19" s="463"/>
      <c r="T19" s="464"/>
      <c r="U19" s="464"/>
      <c r="V19" s="464"/>
    </row>
    <row r="20" spans="3:22" ht="15">
      <c r="C20" s="3" t="s">
        <v>381</v>
      </c>
      <c r="D20" s="3" t="s">
        <v>386</v>
      </c>
      <c r="E20" s="342" t="s">
        <v>388</v>
      </c>
      <c r="F20" s="3" t="s">
        <v>389</v>
      </c>
      <c r="G20" s="301">
        <v>199902500</v>
      </c>
      <c r="H20" s="342">
        <v>36949</v>
      </c>
      <c r="I20" s="455" t="s">
        <v>32</v>
      </c>
      <c r="J20" s="455" t="s">
        <v>32</v>
      </c>
      <c r="K20" s="455" t="s">
        <v>32</v>
      </c>
      <c r="L20" s="455"/>
      <c r="M20" s="455" t="s">
        <v>32</v>
      </c>
      <c r="N20" s="250">
        <v>50000</v>
      </c>
      <c r="O20" s="462">
        <f>R20/N20</f>
        <v>0</v>
      </c>
      <c r="P20" s="465"/>
      <c r="Q20" s="465"/>
      <c r="R20" s="261">
        <v>0</v>
      </c>
      <c r="S20" s="463"/>
      <c r="T20" s="464"/>
      <c r="U20" s="464"/>
      <c r="V20" s="464"/>
    </row>
    <row r="21" spans="3:22" ht="15">
      <c r="C21" s="3" t="s">
        <v>381</v>
      </c>
      <c r="D21" s="3" t="s">
        <v>386</v>
      </c>
      <c r="E21" s="342" t="s">
        <v>153</v>
      </c>
      <c r="F21" s="3" t="s">
        <v>387</v>
      </c>
      <c r="G21" s="301">
        <v>199902500</v>
      </c>
      <c r="H21" s="342">
        <v>38539</v>
      </c>
      <c r="I21" s="455" t="s">
        <v>32</v>
      </c>
      <c r="J21" s="455" t="s">
        <v>32</v>
      </c>
      <c r="K21" s="455" t="s">
        <v>32</v>
      </c>
      <c r="L21" s="455"/>
      <c r="M21" s="455" t="s">
        <v>32</v>
      </c>
      <c r="N21" s="250">
        <v>100000</v>
      </c>
      <c r="O21" s="462">
        <f>R21/N21</f>
        <v>0</v>
      </c>
      <c r="P21" s="465"/>
      <c r="Q21" s="465"/>
      <c r="R21" s="261">
        <v>0</v>
      </c>
      <c r="S21" s="463"/>
      <c r="T21" s="464"/>
      <c r="U21" s="464"/>
      <c r="V21" s="464"/>
    </row>
    <row r="22" spans="3:22" ht="15">
      <c r="C22" s="3" t="s">
        <v>381</v>
      </c>
      <c r="D22" s="3" t="s">
        <v>386</v>
      </c>
      <c r="E22" s="342" t="s">
        <v>153</v>
      </c>
      <c r="F22" s="3" t="s">
        <v>387</v>
      </c>
      <c r="G22" s="301">
        <v>199902500</v>
      </c>
      <c r="H22" s="342">
        <v>26198</v>
      </c>
      <c r="I22" s="455" t="s">
        <v>32</v>
      </c>
      <c r="J22" s="455" t="s">
        <v>32</v>
      </c>
      <c r="K22" s="455" t="s">
        <v>32</v>
      </c>
      <c r="L22" s="455"/>
      <c r="M22" s="455" t="s">
        <v>32</v>
      </c>
      <c r="N22" s="250">
        <v>235000</v>
      </c>
      <c r="O22" s="462">
        <f>R22/N22</f>
        <v>0</v>
      </c>
      <c r="P22" s="465"/>
      <c r="Q22" s="465"/>
      <c r="R22" s="261">
        <v>0</v>
      </c>
      <c r="S22" s="463"/>
      <c r="T22" s="464"/>
      <c r="U22" s="464"/>
      <c r="V22" s="464"/>
    </row>
    <row r="23" spans="3:22" ht="15">
      <c r="C23" s="3" t="s">
        <v>381</v>
      </c>
      <c r="D23" s="12" t="s">
        <v>459</v>
      </c>
      <c r="E23" s="454" t="s">
        <v>40</v>
      </c>
      <c r="F23" s="12" t="s">
        <v>458</v>
      </c>
      <c r="G23" s="301">
        <v>200001200</v>
      </c>
      <c r="H23" s="342">
        <v>35112</v>
      </c>
      <c r="I23" s="455" t="s">
        <v>32</v>
      </c>
      <c r="J23" s="303" t="s">
        <v>396</v>
      </c>
      <c r="K23" s="455" t="s">
        <v>32</v>
      </c>
      <c r="L23" s="457"/>
      <c r="M23" s="455" t="s">
        <v>32</v>
      </c>
      <c r="N23" s="477">
        <v>131944</v>
      </c>
      <c r="O23" s="462">
        <f>P23/N23</f>
        <v>1</v>
      </c>
      <c r="P23" s="261">
        <v>131944</v>
      </c>
      <c r="Q23" s="465"/>
      <c r="R23" s="465"/>
      <c r="S23" s="463"/>
      <c r="T23" s="464"/>
      <c r="U23" s="464"/>
      <c r="V23" s="464"/>
    </row>
    <row r="24" spans="3:22" ht="15">
      <c r="C24" s="3" t="s">
        <v>381</v>
      </c>
      <c r="D24" s="3" t="s">
        <v>464</v>
      </c>
      <c r="E24" s="454" t="s">
        <v>190</v>
      </c>
      <c r="F24" s="12" t="s">
        <v>465</v>
      </c>
      <c r="G24" s="301">
        <v>200105300</v>
      </c>
      <c r="H24" s="342">
        <v>39075</v>
      </c>
      <c r="I24" s="531" t="s">
        <v>734</v>
      </c>
      <c r="J24" s="303" t="s">
        <v>396</v>
      </c>
      <c r="K24" s="455" t="s">
        <v>32</v>
      </c>
      <c r="L24" s="457"/>
      <c r="M24" s="455" t="s">
        <v>32</v>
      </c>
      <c r="N24" s="477">
        <v>158033</v>
      </c>
      <c r="O24" s="462">
        <f>P24/N24</f>
        <v>0.47458442224092434</v>
      </c>
      <c r="P24" s="261">
        <v>75000</v>
      </c>
      <c r="Q24" s="359"/>
      <c r="R24" s="359"/>
      <c r="S24" s="482"/>
      <c r="T24" s="349"/>
      <c r="U24" s="349"/>
      <c r="V24" s="349"/>
    </row>
    <row r="25" spans="3:22" s="41" customFormat="1" ht="15">
      <c r="C25" s="3" t="s">
        <v>381</v>
      </c>
      <c r="D25" s="3" t="s">
        <v>390</v>
      </c>
      <c r="E25" s="342" t="s">
        <v>14</v>
      </c>
      <c r="F25" s="3" t="s">
        <v>394</v>
      </c>
      <c r="G25" s="301">
        <v>200301000</v>
      </c>
      <c r="H25" s="342">
        <v>41894</v>
      </c>
      <c r="I25" s="455" t="s">
        <v>32</v>
      </c>
      <c r="J25" s="455" t="s">
        <v>32</v>
      </c>
      <c r="K25" s="455" t="s">
        <v>32</v>
      </c>
      <c r="L25" s="455"/>
      <c r="M25" s="455" t="s">
        <v>32</v>
      </c>
      <c r="N25" s="250">
        <v>264161</v>
      </c>
      <c r="O25" s="462">
        <f>R25/N25</f>
        <v>1</v>
      </c>
      <c r="P25" s="465"/>
      <c r="Q25" s="465"/>
      <c r="R25" s="261">
        <v>264161</v>
      </c>
      <c r="S25" s="463"/>
      <c r="T25" s="464"/>
      <c r="U25" s="464"/>
      <c r="V25" s="464"/>
    </row>
    <row r="26" spans="3:22" ht="15">
      <c r="C26" s="3" t="s">
        <v>381</v>
      </c>
      <c r="D26" s="3" t="s">
        <v>390</v>
      </c>
      <c r="E26" s="342" t="s">
        <v>393</v>
      </c>
      <c r="F26" s="3" t="s">
        <v>394</v>
      </c>
      <c r="G26" s="301">
        <v>200301000</v>
      </c>
      <c r="H26" s="342">
        <v>42557</v>
      </c>
      <c r="I26" s="455" t="s">
        <v>32</v>
      </c>
      <c r="J26" s="455" t="s">
        <v>32</v>
      </c>
      <c r="K26" s="455" t="s">
        <v>32</v>
      </c>
      <c r="L26" s="455"/>
      <c r="M26" s="455" t="s">
        <v>32</v>
      </c>
      <c r="N26" s="250">
        <v>84660</v>
      </c>
      <c r="O26" s="462" t="e">
        <f>R26/N26</f>
        <v>#VALUE!</v>
      </c>
      <c r="P26" s="465"/>
      <c r="Q26" s="465"/>
      <c r="R26" s="261" t="s">
        <v>403</v>
      </c>
      <c r="S26" s="463"/>
      <c r="T26" s="464"/>
      <c r="U26" s="464"/>
      <c r="V26" s="464"/>
    </row>
    <row r="27" spans="3:22" ht="15">
      <c r="C27" s="3" t="s">
        <v>381</v>
      </c>
      <c r="D27" s="3" t="s">
        <v>390</v>
      </c>
      <c r="E27" s="342" t="s">
        <v>395</v>
      </c>
      <c r="F27" s="3" t="s">
        <v>394</v>
      </c>
      <c r="G27" s="301">
        <v>200301000</v>
      </c>
      <c r="H27" s="342">
        <v>38924</v>
      </c>
      <c r="I27" s="455" t="s">
        <v>32</v>
      </c>
      <c r="J27" s="455" t="s">
        <v>32</v>
      </c>
      <c r="K27" s="455" t="s">
        <v>32</v>
      </c>
      <c r="L27" s="455"/>
      <c r="M27" s="455" t="s">
        <v>32</v>
      </c>
      <c r="N27" s="250">
        <v>98180</v>
      </c>
      <c r="O27" s="462">
        <f>R27/N27</f>
        <v>0</v>
      </c>
      <c r="P27" s="465"/>
      <c r="Q27" s="465"/>
      <c r="R27" s="261">
        <v>0</v>
      </c>
      <c r="S27" s="463"/>
      <c r="T27" s="464"/>
      <c r="U27" s="464"/>
      <c r="V27" s="464"/>
    </row>
    <row r="28" spans="3:22" ht="15">
      <c r="C28" s="3" t="s">
        <v>381</v>
      </c>
      <c r="D28" s="3" t="s">
        <v>390</v>
      </c>
      <c r="E28" s="342" t="s">
        <v>187</v>
      </c>
      <c r="F28" s="3" t="s">
        <v>394</v>
      </c>
      <c r="G28" s="301">
        <v>200301000</v>
      </c>
      <c r="H28" s="342">
        <v>39112</v>
      </c>
      <c r="I28" s="455" t="s">
        <v>32</v>
      </c>
      <c r="J28" s="455" t="s">
        <v>32</v>
      </c>
      <c r="K28" s="455" t="s">
        <v>32</v>
      </c>
      <c r="L28" s="455"/>
      <c r="M28" s="455" t="s">
        <v>32</v>
      </c>
      <c r="N28" s="250">
        <v>158999</v>
      </c>
      <c r="O28" s="462">
        <f>R28/N28</f>
        <v>0</v>
      </c>
      <c r="P28" s="465"/>
      <c r="Q28" s="465"/>
      <c r="R28" s="261">
        <v>0</v>
      </c>
      <c r="S28" s="463"/>
      <c r="T28" s="464"/>
      <c r="U28" s="464"/>
      <c r="V28" s="464"/>
    </row>
    <row r="29" spans="3:22" ht="15">
      <c r="C29" s="3" t="s">
        <v>381</v>
      </c>
      <c r="D29" s="3" t="s">
        <v>390</v>
      </c>
      <c r="E29" s="342" t="s">
        <v>391</v>
      </c>
      <c r="F29" s="3" t="s">
        <v>392</v>
      </c>
      <c r="G29" s="301">
        <v>200301300</v>
      </c>
      <c r="H29" s="342">
        <v>41895</v>
      </c>
      <c r="I29" s="530">
        <v>56.3</v>
      </c>
      <c r="J29" s="455" t="s">
        <v>32</v>
      </c>
      <c r="K29" s="455" t="s">
        <v>32</v>
      </c>
      <c r="L29" s="455"/>
      <c r="M29" s="455" t="s">
        <v>32</v>
      </c>
      <c r="N29" s="250">
        <v>338000</v>
      </c>
      <c r="O29" s="462">
        <f>R29/N29</f>
        <v>0</v>
      </c>
      <c r="P29" s="463"/>
      <c r="Q29" s="463"/>
      <c r="R29" s="263">
        <v>0</v>
      </c>
      <c r="S29" s="463"/>
      <c r="T29" s="464"/>
      <c r="U29" s="464"/>
      <c r="V29" s="464"/>
    </row>
    <row r="30" spans="3:22" ht="15">
      <c r="C30" s="3" t="s">
        <v>381</v>
      </c>
      <c r="D30" s="3" t="s">
        <v>323</v>
      </c>
      <c r="E30" s="342" t="s">
        <v>413</v>
      </c>
      <c r="F30" s="3" t="s">
        <v>414</v>
      </c>
      <c r="G30" s="301">
        <v>200305400</v>
      </c>
      <c r="H30" s="342">
        <v>39163</v>
      </c>
      <c r="I30" s="455" t="s">
        <v>32</v>
      </c>
      <c r="J30" s="455" t="s">
        <v>32</v>
      </c>
      <c r="K30" s="455" t="s">
        <v>32</v>
      </c>
      <c r="L30" s="531" t="s">
        <v>396</v>
      </c>
      <c r="M30" s="455" t="s">
        <v>32</v>
      </c>
      <c r="N30" s="250">
        <v>235177</v>
      </c>
      <c r="O30" s="462">
        <f>Q30/N30</f>
        <v>1</v>
      </c>
      <c r="P30" s="465"/>
      <c r="Q30" s="261">
        <v>235177</v>
      </c>
      <c r="R30" s="465"/>
      <c r="S30" s="463"/>
      <c r="T30" s="464"/>
      <c r="U30" s="464"/>
      <c r="V30" s="464"/>
    </row>
    <row r="31" spans="3:22" ht="15">
      <c r="C31" s="3" t="s">
        <v>381</v>
      </c>
      <c r="D31" s="4" t="s">
        <v>415</v>
      </c>
      <c r="E31" s="342" t="s">
        <v>40</v>
      </c>
      <c r="F31" s="3" t="s">
        <v>735</v>
      </c>
      <c r="G31" s="301">
        <v>200306300</v>
      </c>
      <c r="H31" s="342">
        <v>40846</v>
      </c>
      <c r="I31" s="455" t="s">
        <v>32</v>
      </c>
      <c r="J31" s="531" t="s">
        <v>396</v>
      </c>
      <c r="K31" s="455" t="s">
        <v>32</v>
      </c>
      <c r="L31" s="455"/>
      <c r="M31" s="455" t="s">
        <v>32</v>
      </c>
      <c r="N31" s="250">
        <v>469840</v>
      </c>
      <c r="O31" s="462">
        <f>P31/N31</f>
        <v>1</v>
      </c>
      <c r="P31" s="261">
        <v>469840</v>
      </c>
      <c r="Q31" s="465"/>
      <c r="R31" s="465"/>
      <c r="S31" s="463"/>
      <c r="T31" s="464"/>
      <c r="U31" s="464"/>
      <c r="V31" s="464"/>
    </row>
    <row r="32" spans="3:22" ht="15">
      <c r="C32" s="3" t="s">
        <v>381</v>
      </c>
      <c r="D32" s="3" t="s">
        <v>385</v>
      </c>
      <c r="E32" s="3" t="s">
        <v>153</v>
      </c>
      <c r="F32" s="3" t="s">
        <v>382</v>
      </c>
      <c r="G32" s="301">
        <v>200707700</v>
      </c>
      <c r="H32" s="342">
        <v>33564</v>
      </c>
      <c r="I32" s="455" t="s">
        <v>32</v>
      </c>
      <c r="J32" s="455" t="s">
        <v>32</v>
      </c>
      <c r="K32" s="455" t="s">
        <v>32</v>
      </c>
      <c r="L32" s="455"/>
      <c r="M32" s="455" t="s">
        <v>32</v>
      </c>
      <c r="N32" s="250">
        <v>2278500</v>
      </c>
      <c r="O32" s="462">
        <f>R32/N32</f>
        <v>2.1505376344086023E-2</v>
      </c>
      <c r="P32" s="465"/>
      <c r="Q32" s="465"/>
      <c r="R32" s="261">
        <v>49000</v>
      </c>
      <c r="S32" s="463"/>
      <c r="T32" s="464"/>
      <c r="U32" s="464"/>
      <c r="V32" s="464"/>
    </row>
    <row r="33" spans="3:22" ht="15">
      <c r="C33" s="3"/>
      <c r="D33" s="3"/>
      <c r="E33" s="3"/>
      <c r="F33" s="16" t="s">
        <v>750</v>
      </c>
      <c r="G33" s="32"/>
      <c r="H33" s="3"/>
      <c r="I33" s="3"/>
      <c r="J33" s="3"/>
      <c r="K33" s="3"/>
      <c r="L33" s="3"/>
      <c r="M33" s="3"/>
      <c r="N33" s="504">
        <f>SUM(N4:N32)</f>
        <v>8165801</v>
      </c>
      <c r="O33" s="74"/>
      <c r="P33" s="504">
        <f t="shared" ref="P33:V33" si="0">SUM(P4:P32)</f>
        <v>1916127</v>
      </c>
      <c r="Q33" s="504">
        <f t="shared" si="0"/>
        <v>235177</v>
      </c>
      <c r="R33" s="504">
        <f t="shared" si="0"/>
        <v>454082</v>
      </c>
      <c r="S33" s="504">
        <f t="shared" si="0"/>
        <v>0</v>
      </c>
      <c r="T33" s="504">
        <f t="shared" si="0"/>
        <v>0</v>
      </c>
      <c r="U33" s="504">
        <f t="shared" si="0"/>
        <v>0</v>
      </c>
      <c r="V33" s="504">
        <f t="shared" si="0"/>
        <v>0</v>
      </c>
    </row>
    <row r="34" spans="3:22">
      <c r="C34" s="3"/>
      <c r="D34" s="3"/>
      <c r="E34" s="3"/>
      <c r="F34" s="3"/>
      <c r="G34" s="32"/>
      <c r="H34" s="3"/>
      <c r="I34" s="3"/>
      <c r="J34" s="3"/>
      <c r="K34" s="3"/>
      <c r="L34" s="3"/>
      <c r="M34" s="3"/>
      <c r="N34" s="68"/>
      <c r="O34" s="74"/>
      <c r="P34" s="39"/>
      <c r="Q34" s="39"/>
      <c r="R34" s="39"/>
      <c r="S34" s="7"/>
      <c r="T34" s="3"/>
      <c r="U34" s="3"/>
      <c r="V34" s="3"/>
    </row>
    <row r="35" spans="3:22">
      <c r="C35" s="3"/>
      <c r="D35" s="16" t="s">
        <v>746</v>
      </c>
      <c r="H35" s="3"/>
      <c r="I35" s="3"/>
      <c r="J35" s="3"/>
      <c r="K35" s="3"/>
      <c r="L35" s="3"/>
      <c r="M35" s="3"/>
      <c r="N35" s="68"/>
      <c r="O35" s="74"/>
      <c r="P35" s="39"/>
      <c r="Q35" s="39"/>
      <c r="R35" s="39"/>
      <c r="S35" s="7"/>
      <c r="T35" s="3"/>
      <c r="U35" s="3"/>
      <c r="V35" s="3"/>
    </row>
    <row r="36" spans="3:22" ht="33.75">
      <c r="C36" s="3"/>
      <c r="D36" s="3"/>
      <c r="E36" s="3" t="s">
        <v>25</v>
      </c>
      <c r="F36" s="4" t="s">
        <v>763</v>
      </c>
      <c r="G36" s="32" t="s">
        <v>747</v>
      </c>
      <c r="H36" s="3"/>
      <c r="I36" s="3"/>
      <c r="J36" s="3"/>
      <c r="K36" s="3"/>
      <c r="L36" s="3"/>
      <c r="M36" s="3"/>
      <c r="N36" s="68"/>
      <c r="O36" s="74"/>
      <c r="P36" s="39"/>
      <c r="Q36" s="39"/>
      <c r="R36" s="39"/>
      <c r="S36" s="7"/>
      <c r="T36" s="3"/>
      <c r="U36" s="3"/>
      <c r="V36" s="3"/>
    </row>
    <row r="37" spans="3:22" ht="33.75">
      <c r="C37" s="3"/>
      <c r="D37" s="3"/>
      <c r="E37" s="3" t="s">
        <v>88</v>
      </c>
      <c r="F37" s="4" t="s">
        <v>764</v>
      </c>
      <c r="G37" s="32" t="s">
        <v>765</v>
      </c>
      <c r="H37" s="3"/>
      <c r="I37" s="3"/>
      <c r="J37" s="3"/>
      <c r="K37" s="3"/>
      <c r="L37" s="3"/>
      <c r="M37" s="3"/>
      <c r="N37" s="68"/>
      <c r="O37" s="74"/>
      <c r="P37" s="39"/>
      <c r="Q37" s="39"/>
      <c r="R37" s="39"/>
      <c r="S37" s="7"/>
      <c r="T37" s="3"/>
      <c r="U37" s="3"/>
      <c r="V37" s="3"/>
    </row>
    <row r="38" spans="3:22" ht="22.5">
      <c r="C38" s="3"/>
      <c r="D38" s="3"/>
      <c r="E38" s="3" t="s">
        <v>25</v>
      </c>
      <c r="F38" s="4" t="s">
        <v>766</v>
      </c>
      <c r="G38" s="32" t="s">
        <v>767</v>
      </c>
      <c r="H38" s="3"/>
      <c r="I38" s="3"/>
      <c r="J38" s="3"/>
      <c r="K38" s="3"/>
      <c r="L38" s="3"/>
      <c r="M38" s="3"/>
      <c r="N38" s="68"/>
      <c r="O38" s="74"/>
      <c r="P38" s="39"/>
      <c r="Q38" s="39"/>
      <c r="R38" s="39"/>
      <c r="S38" s="7"/>
      <c r="T38" s="3"/>
      <c r="U38" s="3"/>
      <c r="V38" s="3"/>
    </row>
    <row r="39" spans="3:22" ht="22.5">
      <c r="C39" s="3"/>
      <c r="D39" s="3"/>
      <c r="E39" s="3" t="s">
        <v>25</v>
      </c>
      <c r="F39" s="4" t="s">
        <v>768</v>
      </c>
      <c r="G39" s="32" t="s">
        <v>769</v>
      </c>
      <c r="H39" s="3"/>
      <c r="I39" s="3"/>
      <c r="J39" s="3"/>
      <c r="K39" s="3"/>
      <c r="L39" s="3"/>
      <c r="M39" s="3"/>
      <c r="N39" s="68"/>
      <c r="O39" s="74"/>
      <c r="P39" s="39"/>
      <c r="Q39" s="39"/>
      <c r="R39" s="39"/>
      <c r="S39" s="7"/>
      <c r="T39" s="3"/>
      <c r="U39" s="3"/>
      <c r="V39" s="3"/>
    </row>
    <row r="40" spans="3:22" ht="22.5">
      <c r="C40" s="3"/>
      <c r="D40" s="3"/>
      <c r="E40" s="3" t="s">
        <v>88</v>
      </c>
      <c r="F40" s="4" t="s">
        <v>770</v>
      </c>
      <c r="G40" s="32" t="s">
        <v>771</v>
      </c>
      <c r="H40" s="3"/>
      <c r="I40" s="3"/>
      <c r="J40" s="3"/>
      <c r="K40" s="3"/>
      <c r="L40" s="3"/>
      <c r="M40" s="3"/>
      <c r="N40" s="68"/>
      <c r="O40" s="74"/>
      <c r="P40" s="39"/>
      <c r="Q40" s="39"/>
      <c r="R40" s="39"/>
      <c r="S40" s="7"/>
      <c r="T40" s="3"/>
      <c r="U40" s="3"/>
      <c r="V40" s="3"/>
    </row>
    <row r="41" spans="3:22">
      <c r="C41" s="3"/>
      <c r="D41" s="3"/>
      <c r="E41" s="3" t="s">
        <v>775</v>
      </c>
      <c r="F41" s="3" t="s">
        <v>772</v>
      </c>
      <c r="G41" s="32" t="s">
        <v>773</v>
      </c>
      <c r="H41" s="3"/>
      <c r="I41" s="3"/>
      <c r="J41" s="3"/>
      <c r="K41" s="3"/>
      <c r="L41" s="3"/>
      <c r="M41" s="3"/>
      <c r="N41" s="68">
        <v>300000</v>
      </c>
      <c r="O41" s="74"/>
      <c r="P41" s="39"/>
      <c r="Q41" s="39"/>
      <c r="R41" s="39"/>
      <c r="S41" s="7"/>
      <c r="T41" s="3"/>
      <c r="U41" s="3"/>
      <c r="V41" s="3"/>
    </row>
    <row r="42" spans="3:22" customFormat="1" ht="15">
      <c r="C42" s="3"/>
      <c r="D42" s="4"/>
      <c r="E42" s="3" t="s">
        <v>774</v>
      </c>
      <c r="F42" s="3" t="s">
        <v>772</v>
      </c>
      <c r="G42" s="32" t="s">
        <v>14</v>
      </c>
      <c r="H42" s="3"/>
      <c r="I42" s="3"/>
      <c r="J42" s="3"/>
      <c r="K42" s="3"/>
      <c r="L42" s="3"/>
      <c r="M42" s="3"/>
      <c r="N42" s="68">
        <v>180000</v>
      </c>
      <c r="O42" s="74"/>
      <c r="P42" s="39"/>
      <c r="Q42" s="39"/>
      <c r="R42" s="39"/>
      <c r="S42" s="7"/>
      <c r="T42" s="3"/>
      <c r="U42" s="3"/>
      <c r="V42" s="3"/>
    </row>
    <row r="43" spans="3:22" customFormat="1" ht="15">
      <c r="C43" s="3"/>
      <c r="D43" s="3"/>
      <c r="E43" s="3"/>
      <c r="F43" s="16"/>
      <c r="G43" s="32"/>
      <c r="H43" s="3"/>
      <c r="I43" s="16"/>
      <c r="J43" s="16"/>
      <c r="K43" s="16"/>
      <c r="L43" s="16"/>
      <c r="M43" s="16"/>
      <c r="N43" s="76"/>
      <c r="O43" s="77"/>
      <c r="P43" s="272"/>
      <c r="Q43" s="272"/>
      <c r="R43" s="272"/>
      <c r="S43" s="274"/>
      <c r="T43" s="1"/>
      <c r="U43" s="1"/>
      <c r="V43" s="1"/>
    </row>
    <row r="44" spans="3:22">
      <c r="C44" s="3"/>
      <c r="D44" s="3"/>
      <c r="E44" s="3"/>
      <c r="F44" s="16"/>
      <c r="G44" s="123"/>
      <c r="H44" s="3"/>
      <c r="I44" s="16"/>
      <c r="J44" s="16"/>
      <c r="K44" s="16"/>
      <c r="L44" s="16"/>
      <c r="M44" s="16"/>
      <c r="N44" s="76"/>
      <c r="O44" s="77"/>
      <c r="P44" s="39"/>
      <c r="Q44" s="39"/>
      <c r="R44" s="39"/>
      <c r="S44" s="7"/>
      <c r="T44" s="3"/>
      <c r="U44" s="3"/>
      <c r="V44" s="3"/>
    </row>
    <row r="45" spans="3:22">
      <c r="C45" s="3"/>
      <c r="D45" s="3"/>
      <c r="E45" s="3"/>
      <c r="F45" s="3"/>
      <c r="G45" s="123"/>
      <c r="H45" s="3"/>
      <c r="I45" s="3"/>
      <c r="J45" s="3"/>
      <c r="K45" s="3"/>
      <c r="L45" s="3"/>
      <c r="M45" s="3"/>
      <c r="N45" s="68"/>
      <c r="O45" s="74"/>
      <c r="P45" s="39"/>
      <c r="Q45" s="39"/>
      <c r="R45" s="39"/>
      <c r="S45" s="7"/>
      <c r="T45" s="3"/>
      <c r="U45" s="3"/>
      <c r="V45" s="3"/>
    </row>
    <row r="46" spans="3:22">
      <c r="C46" s="3"/>
      <c r="D46" s="3"/>
      <c r="E46" s="3"/>
      <c r="F46" s="3"/>
      <c r="G46" s="123"/>
      <c r="H46" s="3"/>
      <c r="I46" s="3"/>
      <c r="J46" s="3"/>
      <c r="K46" s="3"/>
      <c r="L46" s="3"/>
      <c r="M46" s="3"/>
      <c r="N46" s="68"/>
      <c r="O46" s="74"/>
      <c r="P46" s="39"/>
      <c r="Q46" s="39"/>
      <c r="R46" s="39"/>
      <c r="S46" s="7"/>
      <c r="T46" s="3"/>
      <c r="U46" s="3"/>
      <c r="V46" s="3"/>
    </row>
    <row r="47" spans="3:22">
      <c r="C47" s="16"/>
      <c r="D47" s="16"/>
      <c r="E47" s="16"/>
      <c r="F47" s="41"/>
      <c r="G47" s="153"/>
      <c r="H47" s="16"/>
      <c r="I47" s="41"/>
      <c r="J47" s="41"/>
      <c r="K47" s="41"/>
      <c r="L47" s="41"/>
      <c r="M47" s="41"/>
      <c r="N47" s="76"/>
      <c r="O47" s="77"/>
      <c r="P47" s="39"/>
      <c r="Q47" s="39"/>
      <c r="R47" s="39"/>
      <c r="S47" s="7"/>
      <c r="T47" s="3"/>
      <c r="U47" s="3"/>
      <c r="V47" s="3"/>
    </row>
    <row r="48" spans="3:22">
      <c r="C48" s="3"/>
      <c r="D48" s="3"/>
      <c r="E48" s="3"/>
      <c r="F48" s="3"/>
      <c r="G48" s="123"/>
      <c r="H48" s="3"/>
      <c r="I48" s="3"/>
      <c r="J48" s="3"/>
      <c r="K48" s="3"/>
      <c r="L48" s="3"/>
      <c r="M48" s="3"/>
      <c r="N48" s="68"/>
      <c r="O48" s="74"/>
      <c r="P48" s="39"/>
      <c r="Q48" s="39"/>
      <c r="R48" s="39"/>
      <c r="S48" s="7"/>
      <c r="T48" s="3"/>
      <c r="U48" s="3"/>
      <c r="V48" s="3"/>
    </row>
    <row r="49" spans="3:22">
      <c r="C49" s="3"/>
      <c r="D49" s="3"/>
      <c r="E49" s="3"/>
      <c r="G49" s="3"/>
      <c r="H49" s="3"/>
      <c r="N49" s="76"/>
      <c r="O49" s="77"/>
      <c r="P49" s="39"/>
      <c r="Q49" s="39"/>
      <c r="R49" s="39"/>
      <c r="S49" s="7"/>
      <c r="T49" s="3"/>
      <c r="U49" s="3"/>
      <c r="V49" s="3"/>
    </row>
    <row r="50" spans="3:22">
      <c r="C50" s="3"/>
      <c r="D50" s="3"/>
      <c r="E50" s="3"/>
      <c r="F50" s="3"/>
      <c r="G50" s="3"/>
      <c r="H50" s="3"/>
      <c r="I50" s="3"/>
      <c r="J50" s="3"/>
      <c r="K50" s="3"/>
      <c r="L50" s="3"/>
      <c r="M50" s="3"/>
      <c r="N50" s="76"/>
      <c r="O50" s="77"/>
      <c r="P50" s="39"/>
      <c r="Q50" s="39"/>
      <c r="R50" s="39"/>
      <c r="S50" s="7"/>
      <c r="T50" s="3"/>
      <c r="U50" s="3"/>
      <c r="V50" s="3"/>
    </row>
    <row r="51" spans="3:22">
      <c r="E51" s="3"/>
      <c r="F51" s="3"/>
      <c r="I51" s="3"/>
      <c r="J51" s="3"/>
      <c r="K51" s="3"/>
      <c r="L51" s="3"/>
      <c r="M51" s="3"/>
      <c r="N51" s="76"/>
      <c r="O51" s="77"/>
      <c r="P51" s="39"/>
      <c r="Q51" s="39"/>
      <c r="R51" s="39"/>
      <c r="S51" s="7"/>
      <c r="T51" s="3"/>
      <c r="U51" s="3"/>
      <c r="V51" s="3"/>
    </row>
    <row r="52" spans="3:22">
      <c r="E52" s="3"/>
      <c r="F52" s="3"/>
      <c r="I52" s="3"/>
      <c r="J52" s="3"/>
      <c r="K52" s="3"/>
      <c r="L52" s="3"/>
      <c r="M52" s="3"/>
      <c r="N52" s="76"/>
      <c r="O52" s="77"/>
    </row>
  </sheetData>
  <customSheetViews>
    <customSheetView guid="{72D4720F-1968-49D1-A0C7-4926B7F6C999}" scale="75" topLeftCell="H3">
      <pane ySplit="1" topLeftCell="A4" activePane="bottomLeft" state="frozen"/>
      <selection pane="bottomLeft" activeCell="S3" sqref="S3"/>
      <pageMargins left="0.7" right="0.7" top="0.75" bottom="0.75" header="0.3" footer="0.3"/>
      <printOptions gridLines="1"/>
      <pageSetup paperSize="5" scale="80" orientation="landscape" verticalDpi="300" r:id="rId1"/>
    </customSheetView>
    <customSheetView guid="{E196CCB2-C81F-4679-88D2-38D8F6D069F8}" scale="75" showPageBreaks="1" printArea="1" topLeftCell="H3">
      <pane ySplit="1" topLeftCell="A4" activePane="bottomLeft" state="frozen"/>
      <selection pane="bottomLeft" activeCell="S3" sqref="S3"/>
      <pageMargins left="0.7" right="0.7" top="0.75" bottom="0.75" header="0.3" footer="0.3"/>
      <printOptions gridLines="1"/>
      <pageSetup paperSize="5" scale="80" orientation="landscape" verticalDpi="300" r:id="rId2"/>
    </customSheetView>
    <customSheetView guid="{AD0513D7-B66E-4582-BE51-D97257501A8A}" scale="75" showPageBreaks="1" printArea="1" topLeftCell="H3">
      <pane ySplit="1" topLeftCell="A4" activePane="bottomLeft" state="frozen"/>
      <selection pane="bottomLeft" activeCell="S3" sqref="S3"/>
      <pageMargins left="0.7" right="0.7" top="0.75" bottom="0.75" header="0.3" footer="0.3"/>
      <printOptions gridLines="1"/>
      <pageSetup paperSize="5" scale="80" orientation="landscape" verticalDpi="300" r:id="rId3"/>
    </customSheetView>
    <customSheetView guid="{B115AFF9-3BD9-4099-8324-10FD509174C9}" scale="75" topLeftCell="H3">
      <pane ySplit="1" topLeftCell="A4" activePane="bottomLeft" state="frozen"/>
      <selection pane="bottomLeft" activeCell="S3" sqref="S3"/>
      <pageMargins left="0.7" right="0.7" top="0.75" bottom="0.75" header="0.3" footer="0.3"/>
      <printOptions gridLines="1"/>
      <pageSetup paperSize="5" scale="80" orientation="landscape" verticalDpi="300" r:id="rId4"/>
    </customSheetView>
    <customSheetView guid="{90CA0192-1FB3-44C1-BA83-055E5DF13F31}" scale="75" showPageBreaks="1" printArea="1" topLeftCell="H3">
      <pane ySplit="1" topLeftCell="A4" activePane="bottomLeft" state="frozen"/>
      <selection pane="bottomLeft" activeCell="S3" sqref="S3"/>
      <pageMargins left="0.7" right="0.7" top="0.75" bottom="0.75" header="0.3" footer="0.3"/>
      <printOptions gridLines="1"/>
      <pageSetup paperSize="5" scale="80" orientation="landscape" verticalDpi="300" r:id="rId5"/>
    </customSheetView>
  </customSheetViews>
  <mergeCells count="1">
    <mergeCell ref="I2:M2"/>
  </mergeCells>
  <printOptions gridLines="1"/>
  <pageMargins left="0.7" right="0.7" top="0.75" bottom="0.75" header="0.3" footer="0.3"/>
  <pageSetup paperSize="5" scale="80" orientation="landscape" verticalDpi="300" r:id="rId6"/>
</worksheet>
</file>

<file path=xl/worksheets/sheet8.xml><?xml version="1.0" encoding="utf-8"?>
<worksheet xmlns="http://schemas.openxmlformats.org/spreadsheetml/2006/main" xmlns:r="http://schemas.openxmlformats.org/officeDocument/2006/relationships">
  <dimension ref="C3:V52"/>
  <sheetViews>
    <sheetView topLeftCell="G1" zoomScale="75" zoomScaleNormal="75" workbookViewId="0">
      <selection activeCell="P21" sqref="P21"/>
    </sheetView>
  </sheetViews>
  <sheetFormatPr defaultRowHeight="15"/>
  <cols>
    <col min="3" max="3" width="19.28515625" customWidth="1"/>
    <col min="4" max="4" width="27.5703125" customWidth="1"/>
    <col min="5" max="5" width="17.5703125" customWidth="1"/>
    <col min="6" max="6" width="33.85546875" style="525" customWidth="1"/>
    <col min="7" max="7" width="12.28515625" customWidth="1"/>
    <col min="8" max="13" width="11.28515625" customWidth="1"/>
    <col min="14" max="14" width="14.5703125" style="130" customWidth="1"/>
    <col min="16" max="16" width="12.85546875" customWidth="1"/>
    <col min="17" max="17" width="14.140625" customWidth="1"/>
    <col min="18" max="18" width="13.85546875" customWidth="1"/>
    <col min="19" max="19" width="11.5703125" customWidth="1"/>
  </cols>
  <sheetData>
    <row r="3" spans="3:22" ht="78.75">
      <c r="C3" s="388" t="s">
        <v>649</v>
      </c>
      <c r="D3" s="388" t="s">
        <v>629</v>
      </c>
      <c r="E3" s="339" t="s">
        <v>12</v>
      </c>
      <c r="F3" s="388" t="s">
        <v>620</v>
      </c>
      <c r="G3" s="315" t="s">
        <v>618</v>
      </c>
      <c r="H3" s="230" t="s">
        <v>619</v>
      </c>
      <c r="I3" s="256" t="s">
        <v>669</v>
      </c>
      <c r="J3" s="254" t="s">
        <v>598</v>
      </c>
      <c r="K3" s="255" t="s">
        <v>597</v>
      </c>
      <c r="L3" s="257" t="s">
        <v>599</v>
      </c>
      <c r="M3" s="255" t="s">
        <v>692</v>
      </c>
      <c r="N3" s="492" t="s">
        <v>56</v>
      </c>
      <c r="O3" s="491" t="s">
        <v>48</v>
      </c>
      <c r="P3" s="270" t="s">
        <v>637</v>
      </c>
      <c r="Q3" s="270" t="s">
        <v>638</v>
      </c>
      <c r="R3" s="258" t="s">
        <v>639</v>
      </c>
      <c r="S3" s="565" t="s">
        <v>806</v>
      </c>
      <c r="T3" s="249" t="s">
        <v>637</v>
      </c>
      <c r="U3" s="231" t="s">
        <v>604</v>
      </c>
      <c r="V3" s="249" t="s">
        <v>650</v>
      </c>
    </row>
    <row r="4" spans="3:22">
      <c r="C4" s="12" t="s">
        <v>693</v>
      </c>
      <c r="D4" s="12"/>
      <c r="E4" s="464" t="s">
        <v>190</v>
      </c>
      <c r="F4" s="4" t="s">
        <v>519</v>
      </c>
      <c r="G4" s="476">
        <v>198201301</v>
      </c>
      <c r="H4" s="464">
        <v>40810</v>
      </c>
      <c r="I4" s="493" t="s">
        <v>744</v>
      </c>
      <c r="J4" s="3"/>
      <c r="K4" s="3"/>
      <c r="L4" s="3"/>
      <c r="M4" s="3"/>
      <c r="N4" s="250">
        <v>2068477</v>
      </c>
      <c r="O4" s="499">
        <f t="shared" ref="O4:O16" si="0">P4/N4</f>
        <v>1</v>
      </c>
      <c r="P4" s="250">
        <v>2068477</v>
      </c>
      <c r="Q4" s="500"/>
      <c r="R4" s="500"/>
      <c r="S4" s="500"/>
      <c r="T4" s="500"/>
      <c r="U4" s="500"/>
      <c r="V4" s="1"/>
    </row>
    <row r="5" spans="3:22">
      <c r="C5" s="12" t="s">
        <v>693</v>
      </c>
      <c r="D5" s="3" t="s">
        <v>36</v>
      </c>
      <c r="E5" s="464" t="s">
        <v>88</v>
      </c>
      <c r="F5" s="4" t="s">
        <v>520</v>
      </c>
      <c r="G5" s="476">
        <v>198201302</v>
      </c>
      <c r="H5" s="464">
        <v>40905</v>
      </c>
      <c r="I5" s="493" t="s">
        <v>744</v>
      </c>
      <c r="J5" s="3"/>
      <c r="K5" s="3"/>
      <c r="L5" s="3"/>
      <c r="M5" s="3"/>
      <c r="N5" s="250">
        <v>217881</v>
      </c>
      <c r="O5" s="499">
        <f t="shared" si="0"/>
        <v>1</v>
      </c>
      <c r="P5" s="250">
        <v>217881</v>
      </c>
      <c r="Q5" s="500"/>
      <c r="R5" s="500"/>
      <c r="S5" s="500"/>
      <c r="T5" s="500"/>
      <c r="U5" s="500"/>
      <c r="V5" s="1"/>
    </row>
    <row r="6" spans="3:22">
      <c r="C6" s="12" t="s">
        <v>693</v>
      </c>
      <c r="D6" s="12" t="s">
        <v>521</v>
      </c>
      <c r="E6" s="464" t="s">
        <v>40</v>
      </c>
      <c r="F6" s="4" t="s">
        <v>520</v>
      </c>
      <c r="G6" s="476">
        <v>198201303</v>
      </c>
      <c r="H6" s="464">
        <v>41043</v>
      </c>
      <c r="I6" s="493" t="s">
        <v>744</v>
      </c>
      <c r="J6" s="3"/>
      <c r="K6" s="3"/>
      <c r="L6" s="3"/>
      <c r="M6" s="3"/>
      <c r="N6" s="250">
        <v>93467</v>
      </c>
      <c r="O6" s="499">
        <f t="shared" si="0"/>
        <v>1</v>
      </c>
      <c r="P6" s="250">
        <v>93467</v>
      </c>
      <c r="Q6" s="500"/>
      <c r="R6" s="500"/>
      <c r="S6" s="500"/>
      <c r="T6" s="500"/>
      <c r="U6" s="500"/>
      <c r="V6" s="1"/>
    </row>
    <row r="7" spans="3:22">
      <c r="C7" s="12" t="s">
        <v>693</v>
      </c>
      <c r="D7" s="3" t="s">
        <v>521</v>
      </c>
      <c r="E7" s="464" t="s">
        <v>25</v>
      </c>
      <c r="F7" s="4" t="s">
        <v>520</v>
      </c>
      <c r="G7" s="476">
        <v>198201304</v>
      </c>
      <c r="H7" s="464">
        <v>40906</v>
      </c>
      <c r="I7" s="493" t="s">
        <v>744</v>
      </c>
      <c r="J7" s="3"/>
      <c r="K7" s="3"/>
      <c r="L7" s="3"/>
      <c r="M7" s="3"/>
      <c r="N7" s="250">
        <v>271266</v>
      </c>
      <c r="O7" s="499">
        <f t="shared" si="0"/>
        <v>1</v>
      </c>
      <c r="P7" s="250">
        <v>271266</v>
      </c>
      <c r="Q7" s="500"/>
      <c r="R7" s="500"/>
      <c r="S7" s="500"/>
      <c r="T7" s="500"/>
      <c r="U7" s="500"/>
      <c r="V7" s="1"/>
    </row>
    <row r="8" spans="3:22">
      <c r="C8" s="12" t="s">
        <v>693</v>
      </c>
      <c r="D8" s="12" t="s">
        <v>452</v>
      </c>
      <c r="E8" s="464" t="s">
        <v>14</v>
      </c>
      <c r="F8" s="4" t="s">
        <v>522</v>
      </c>
      <c r="G8" s="476">
        <v>198331900</v>
      </c>
      <c r="H8" s="464">
        <v>40335</v>
      </c>
      <c r="I8" s="3"/>
      <c r="J8" s="3"/>
      <c r="K8" s="3"/>
      <c r="L8" s="3"/>
      <c r="M8" s="3"/>
      <c r="N8" s="250">
        <v>1142619</v>
      </c>
      <c r="O8" s="499">
        <f t="shared" si="0"/>
        <v>1</v>
      </c>
      <c r="P8" s="250">
        <v>1142619</v>
      </c>
      <c r="Q8" s="500"/>
      <c r="R8" s="500"/>
      <c r="S8" s="500"/>
      <c r="T8" s="500"/>
      <c r="U8" s="500"/>
      <c r="V8" s="1"/>
    </row>
    <row r="9" spans="3:22" ht="60.75">
      <c r="C9" s="12" t="s">
        <v>693</v>
      </c>
      <c r="D9" s="12" t="s">
        <v>521</v>
      </c>
      <c r="E9" s="464" t="s">
        <v>190</v>
      </c>
      <c r="F9" s="397" t="s">
        <v>525</v>
      </c>
      <c r="G9" s="476">
        <v>198712700</v>
      </c>
      <c r="H9" s="464">
        <v>42480</v>
      </c>
      <c r="I9" s="526" t="s">
        <v>738</v>
      </c>
      <c r="J9" s="3"/>
      <c r="K9" s="3"/>
      <c r="L9" s="3"/>
      <c r="M9" s="3"/>
      <c r="N9" s="250">
        <v>2136068</v>
      </c>
      <c r="O9" s="499">
        <f t="shared" si="0"/>
        <v>1</v>
      </c>
      <c r="P9" s="250">
        <v>2136068</v>
      </c>
      <c r="Q9" s="500"/>
      <c r="R9" s="500"/>
      <c r="S9" s="500"/>
      <c r="T9" s="500"/>
      <c r="U9" s="500"/>
      <c r="V9" s="1"/>
    </row>
    <row r="10" spans="3:22" ht="23.25">
      <c r="C10" s="12" t="s">
        <v>693</v>
      </c>
      <c r="D10" s="32" t="s">
        <v>521</v>
      </c>
      <c r="E10" s="464" t="s">
        <v>40</v>
      </c>
      <c r="F10" s="397" t="s">
        <v>526</v>
      </c>
      <c r="G10" s="476">
        <v>198712700</v>
      </c>
      <c r="H10" s="464">
        <v>41539</v>
      </c>
      <c r="I10" s="526" t="s">
        <v>738</v>
      </c>
      <c r="J10" s="3"/>
      <c r="K10" s="3"/>
      <c r="L10" s="3"/>
      <c r="M10" s="3"/>
      <c r="N10" s="250">
        <v>64498</v>
      </c>
      <c r="O10" s="499">
        <f t="shared" si="0"/>
        <v>1</v>
      </c>
      <c r="P10" s="250">
        <v>64498</v>
      </c>
      <c r="Q10" s="500"/>
      <c r="R10" s="500"/>
      <c r="S10" s="500"/>
      <c r="T10" s="500"/>
      <c r="U10" s="500"/>
      <c r="V10" s="1"/>
    </row>
    <row r="11" spans="3:22" ht="24.75">
      <c r="C11" s="12" t="s">
        <v>693</v>
      </c>
      <c r="D11" s="12" t="s">
        <v>452</v>
      </c>
      <c r="E11" s="476" t="s">
        <v>14</v>
      </c>
      <c r="F11" s="394" t="s">
        <v>528</v>
      </c>
      <c r="G11" s="476">
        <v>198909600</v>
      </c>
      <c r="H11" s="476">
        <v>38648</v>
      </c>
      <c r="I11" s="32"/>
      <c r="J11" s="32"/>
      <c r="K11" s="32"/>
      <c r="L11" s="32"/>
      <c r="M11" s="32"/>
      <c r="N11" s="250">
        <v>391425</v>
      </c>
      <c r="O11" s="499">
        <f t="shared" si="0"/>
        <v>1</v>
      </c>
      <c r="P11" s="250">
        <v>391425</v>
      </c>
      <c r="Q11" s="500"/>
      <c r="R11" s="500"/>
      <c r="S11" s="500"/>
      <c r="T11" s="500"/>
      <c r="U11" s="500"/>
      <c r="V11" s="1"/>
    </row>
    <row r="12" spans="3:22">
      <c r="C12" s="12" t="s">
        <v>693</v>
      </c>
      <c r="D12" s="12" t="s">
        <v>521</v>
      </c>
      <c r="E12" s="464" t="s">
        <v>190</v>
      </c>
      <c r="F12" s="397" t="s">
        <v>529</v>
      </c>
      <c r="G12" s="476">
        <v>199008000</v>
      </c>
      <c r="H12" s="464">
        <v>41401</v>
      </c>
      <c r="I12" s="493" t="s">
        <v>739</v>
      </c>
      <c r="J12" s="3"/>
      <c r="K12" s="3"/>
      <c r="L12" s="3"/>
      <c r="M12" s="3"/>
      <c r="N12" s="250">
        <v>2553090</v>
      </c>
      <c r="O12" s="499">
        <f t="shared" si="0"/>
        <v>1</v>
      </c>
      <c r="P12" s="250">
        <v>2553090</v>
      </c>
      <c r="Q12" s="500"/>
      <c r="R12" s="500"/>
      <c r="S12" s="500"/>
      <c r="T12" s="500"/>
      <c r="U12" s="500"/>
      <c r="V12" s="1"/>
    </row>
    <row r="13" spans="3:22" ht="24.75">
      <c r="C13" s="12" t="s">
        <v>693</v>
      </c>
      <c r="D13" s="3" t="s">
        <v>521</v>
      </c>
      <c r="E13" s="464" t="s">
        <v>187</v>
      </c>
      <c r="F13" s="397" t="s">
        <v>532</v>
      </c>
      <c r="G13" s="476">
        <v>199105100</v>
      </c>
      <c r="H13" s="464">
        <v>40542</v>
      </c>
      <c r="I13" s="3"/>
      <c r="J13" s="3"/>
      <c r="K13" s="3"/>
      <c r="L13" s="3"/>
      <c r="M13" s="3"/>
      <c r="N13" s="250">
        <v>394655</v>
      </c>
      <c r="O13" s="499">
        <f t="shared" si="0"/>
        <v>1</v>
      </c>
      <c r="P13" s="250">
        <v>394655</v>
      </c>
      <c r="Q13" s="500"/>
      <c r="R13" s="500"/>
      <c r="S13" s="500"/>
      <c r="T13" s="500"/>
      <c r="U13" s="500"/>
      <c r="V13" s="1"/>
    </row>
    <row r="14" spans="3:22" ht="24.75">
      <c r="C14" s="12" t="s">
        <v>693</v>
      </c>
      <c r="D14" s="12" t="s">
        <v>452</v>
      </c>
      <c r="E14" s="464" t="s">
        <v>14</v>
      </c>
      <c r="F14" s="397" t="s">
        <v>553</v>
      </c>
      <c r="G14" s="476">
        <v>199302900</v>
      </c>
      <c r="H14" s="464">
        <v>40735</v>
      </c>
      <c r="I14" s="526" t="s">
        <v>738</v>
      </c>
      <c r="J14" s="3"/>
      <c r="K14" s="3"/>
      <c r="L14" s="3"/>
      <c r="M14" s="3"/>
      <c r="N14" s="250">
        <v>1681997</v>
      </c>
      <c r="O14" s="499">
        <f t="shared" si="0"/>
        <v>1</v>
      </c>
      <c r="P14" s="250">
        <v>1681997</v>
      </c>
      <c r="Q14" s="500"/>
      <c r="R14" s="500"/>
      <c r="S14" s="500"/>
      <c r="T14" s="500"/>
      <c r="U14" s="500"/>
      <c r="V14" s="1"/>
    </row>
    <row r="15" spans="3:22" s="100" customFormat="1">
      <c r="C15" s="12" t="s">
        <v>693</v>
      </c>
      <c r="D15" s="159"/>
      <c r="E15" s="464" t="s">
        <v>14</v>
      </c>
      <c r="F15" s="397" t="s">
        <v>554</v>
      </c>
      <c r="G15" s="476">
        <v>199305600</v>
      </c>
      <c r="H15" s="464">
        <v>41659</v>
      </c>
      <c r="I15" s="3"/>
      <c r="J15" s="3"/>
      <c r="K15" s="3"/>
      <c r="L15" s="3"/>
      <c r="M15" s="3"/>
      <c r="N15" s="250">
        <v>354640</v>
      </c>
      <c r="O15" s="499">
        <f t="shared" si="0"/>
        <v>1</v>
      </c>
      <c r="P15" s="250">
        <v>354640</v>
      </c>
      <c r="Q15" s="349"/>
      <c r="R15" s="349"/>
      <c r="S15" s="349"/>
      <c r="T15" s="349"/>
      <c r="U15" s="349"/>
      <c r="V15" s="349"/>
    </row>
    <row r="16" spans="3:22">
      <c r="C16" s="12" t="s">
        <v>693</v>
      </c>
      <c r="D16" s="3" t="s">
        <v>521</v>
      </c>
      <c r="E16" s="464" t="s">
        <v>187</v>
      </c>
      <c r="F16" s="397" t="s">
        <v>554</v>
      </c>
      <c r="G16" s="476">
        <v>199305600</v>
      </c>
      <c r="H16" s="464">
        <v>42487</v>
      </c>
      <c r="I16" s="3"/>
      <c r="J16" s="3"/>
      <c r="K16" s="3"/>
      <c r="L16" s="3"/>
      <c r="M16" s="3"/>
      <c r="N16" s="250">
        <v>143251</v>
      </c>
      <c r="O16" s="499">
        <f t="shared" si="0"/>
        <v>1</v>
      </c>
      <c r="P16" s="250">
        <v>143251</v>
      </c>
      <c r="Q16" s="500"/>
      <c r="R16" s="500"/>
      <c r="S16" s="500"/>
      <c r="T16" s="500"/>
      <c r="U16" s="500"/>
      <c r="V16" s="1"/>
    </row>
    <row r="17" spans="3:22">
      <c r="C17" s="12" t="s">
        <v>693</v>
      </c>
      <c r="D17" s="3" t="s">
        <v>442</v>
      </c>
      <c r="E17" s="464" t="s">
        <v>88</v>
      </c>
      <c r="F17" s="397" t="s">
        <v>555</v>
      </c>
      <c r="G17" s="476">
        <v>199306000</v>
      </c>
      <c r="H17" s="464">
        <v>35929</v>
      </c>
      <c r="I17" s="3"/>
      <c r="J17" s="3"/>
      <c r="K17" s="3"/>
      <c r="L17" s="3"/>
      <c r="M17" s="3"/>
      <c r="N17" s="250">
        <v>1805321</v>
      </c>
      <c r="O17" s="499">
        <f>Q17/N17</f>
        <v>7.2056437608602572E-2</v>
      </c>
      <c r="P17" s="500"/>
      <c r="Q17" s="250">
        <v>130085</v>
      </c>
      <c r="R17" s="500"/>
      <c r="S17" s="500"/>
      <c r="T17" s="500"/>
      <c r="U17" s="500"/>
      <c r="V17" s="1"/>
    </row>
    <row r="18" spans="3:22">
      <c r="C18" s="12" t="s">
        <v>693</v>
      </c>
      <c r="D18" s="3" t="s">
        <v>521</v>
      </c>
      <c r="E18" s="464" t="s">
        <v>25</v>
      </c>
      <c r="F18" s="397" t="s">
        <v>555</v>
      </c>
      <c r="G18" s="476">
        <v>199306000</v>
      </c>
      <c r="H18" s="464">
        <v>36072</v>
      </c>
      <c r="I18" s="3"/>
      <c r="J18" s="3"/>
      <c r="K18" s="3"/>
      <c r="L18" s="3"/>
      <c r="M18" s="3"/>
      <c r="N18" s="250">
        <v>1099968</v>
      </c>
      <c r="O18" s="499">
        <f>Q18/N18</f>
        <v>9.4191831035084661E-2</v>
      </c>
      <c r="P18" s="500"/>
      <c r="Q18" s="250">
        <v>103608</v>
      </c>
      <c r="R18" s="500"/>
      <c r="S18" s="500"/>
      <c r="T18" s="500"/>
      <c r="U18" s="500"/>
      <c r="V18" s="1"/>
    </row>
    <row r="19" spans="3:22">
      <c r="C19" s="12" t="s">
        <v>693</v>
      </c>
      <c r="D19" s="12" t="s">
        <v>521</v>
      </c>
      <c r="E19" s="464" t="s">
        <v>190</v>
      </c>
      <c r="F19" s="397" t="s">
        <v>559</v>
      </c>
      <c r="G19" s="476">
        <v>199403300</v>
      </c>
      <c r="H19" s="464">
        <v>40288</v>
      </c>
      <c r="I19" s="3"/>
      <c r="J19" s="3"/>
      <c r="K19" s="3"/>
      <c r="L19" s="3"/>
      <c r="M19" s="3"/>
      <c r="N19" s="250">
        <v>1354929</v>
      </c>
      <c r="O19" s="499">
        <f>P19/N19</f>
        <v>1</v>
      </c>
      <c r="P19" s="250">
        <v>1354929</v>
      </c>
      <c r="Q19" s="500"/>
      <c r="R19" s="500"/>
      <c r="S19" s="500"/>
      <c r="T19" s="500"/>
      <c r="U19" s="500"/>
      <c r="V19" s="1"/>
    </row>
    <row r="20" spans="3:22" s="100" customFormat="1">
      <c r="C20" s="12" t="s">
        <v>693</v>
      </c>
      <c r="D20" s="12" t="s">
        <v>49</v>
      </c>
      <c r="E20" s="464" t="s">
        <v>561</v>
      </c>
      <c r="F20" s="397" t="s">
        <v>562</v>
      </c>
      <c r="G20" s="476">
        <v>199601700</v>
      </c>
      <c r="H20" s="464">
        <v>40176</v>
      </c>
      <c r="I20" s="3"/>
      <c r="J20" s="3"/>
      <c r="K20" s="3"/>
      <c r="L20" s="3"/>
      <c r="M20" s="3"/>
      <c r="N20" s="250">
        <v>746451</v>
      </c>
      <c r="O20" s="499">
        <f>P20/N20</f>
        <v>1</v>
      </c>
      <c r="P20" s="250">
        <v>746451</v>
      </c>
      <c r="Q20" s="349"/>
      <c r="R20" s="349"/>
      <c r="S20" s="349"/>
      <c r="T20" s="349"/>
      <c r="U20" s="349"/>
      <c r="V20" s="349"/>
    </row>
    <row r="21" spans="3:22">
      <c r="C21" s="12" t="s">
        <v>693</v>
      </c>
      <c r="E21" s="454" t="s">
        <v>413</v>
      </c>
      <c r="F21" s="431" t="s">
        <v>443</v>
      </c>
      <c r="G21" s="476">
        <v>199702400</v>
      </c>
      <c r="H21" s="454">
        <v>36864</v>
      </c>
      <c r="I21" s="493" t="s">
        <v>699</v>
      </c>
      <c r="J21" s="12"/>
      <c r="K21" s="12"/>
      <c r="L21" s="12"/>
      <c r="M21" s="12"/>
      <c r="N21" s="477">
        <v>960000</v>
      </c>
      <c r="O21" s="462">
        <f>P21/N21</f>
        <v>1</v>
      </c>
      <c r="P21" s="477">
        <v>960000</v>
      </c>
      <c r="Q21" s="500"/>
      <c r="R21" s="500"/>
      <c r="T21" s="500"/>
      <c r="U21" s="500"/>
      <c r="V21" s="1"/>
    </row>
    <row r="22" spans="3:22">
      <c r="C22" s="12" t="s">
        <v>693</v>
      </c>
      <c r="D22" s="12" t="s">
        <v>452</v>
      </c>
      <c r="E22" s="454" t="s">
        <v>14</v>
      </c>
      <c r="F22" s="431" t="s">
        <v>450</v>
      </c>
      <c r="G22" s="476">
        <v>199801400</v>
      </c>
      <c r="H22" s="497" t="s">
        <v>451</v>
      </c>
      <c r="I22" s="528" t="s">
        <v>743</v>
      </c>
      <c r="J22" s="20"/>
      <c r="K22" s="20"/>
      <c r="L22" s="20"/>
      <c r="M22" s="20"/>
      <c r="N22" s="477">
        <v>1167199</v>
      </c>
      <c r="O22" s="462">
        <f>R22/N22</f>
        <v>1</v>
      </c>
      <c r="P22" s="500"/>
      <c r="Q22" s="500"/>
      <c r="R22" s="477">
        <v>1167199</v>
      </c>
      <c r="S22" s="500"/>
      <c r="T22" s="500"/>
      <c r="U22" s="500"/>
      <c r="V22" s="1"/>
    </row>
    <row r="23" spans="3:22">
      <c r="C23" s="12" t="s">
        <v>693</v>
      </c>
      <c r="D23" s="3"/>
      <c r="E23" s="454" t="s">
        <v>413</v>
      </c>
      <c r="F23" s="431" t="s">
        <v>450</v>
      </c>
      <c r="G23" s="476">
        <v>199801400</v>
      </c>
      <c r="H23" s="454">
        <v>38533</v>
      </c>
      <c r="I23" s="528" t="s">
        <v>743</v>
      </c>
      <c r="J23" s="12"/>
      <c r="K23" s="12"/>
      <c r="L23" s="12"/>
      <c r="M23" s="12"/>
      <c r="N23" s="477">
        <v>684362</v>
      </c>
      <c r="O23" s="462">
        <f>R23/N23</f>
        <v>1</v>
      </c>
      <c r="P23" s="500"/>
      <c r="Q23" s="500"/>
      <c r="R23" s="477">
        <v>684362</v>
      </c>
      <c r="S23" s="500"/>
      <c r="T23" s="500"/>
      <c r="U23" s="500"/>
      <c r="V23" s="1"/>
    </row>
    <row r="24" spans="3:22">
      <c r="C24" s="12" t="s">
        <v>693</v>
      </c>
      <c r="D24" s="12" t="s">
        <v>521</v>
      </c>
      <c r="E24" s="464" t="s">
        <v>153</v>
      </c>
      <c r="F24" s="397" t="s">
        <v>383</v>
      </c>
      <c r="G24" s="476">
        <v>199801900</v>
      </c>
      <c r="H24" s="464">
        <v>41041</v>
      </c>
      <c r="I24" s="3"/>
      <c r="J24" s="3"/>
      <c r="K24" s="3"/>
      <c r="L24" s="3"/>
      <c r="M24" s="3"/>
      <c r="N24" s="250">
        <v>30000</v>
      </c>
      <c r="O24" s="462">
        <f>R24/N24</f>
        <v>0.37333333333333335</v>
      </c>
      <c r="P24" s="500"/>
      <c r="Q24" s="500"/>
      <c r="R24" s="250">
        <v>11200</v>
      </c>
      <c r="S24" s="500"/>
      <c r="T24" s="500"/>
      <c r="U24" s="500"/>
      <c r="V24" s="1"/>
    </row>
    <row r="25" spans="3:22" s="5" customFormat="1">
      <c r="C25" s="12" t="s">
        <v>693</v>
      </c>
      <c r="D25" s="3" t="s">
        <v>521</v>
      </c>
      <c r="E25" s="464" t="s">
        <v>42</v>
      </c>
      <c r="F25" s="397" t="s">
        <v>383</v>
      </c>
      <c r="G25" s="476">
        <v>199801900</v>
      </c>
      <c r="H25" s="464">
        <v>41038</v>
      </c>
      <c r="I25" s="3"/>
      <c r="J25" s="3"/>
      <c r="K25" s="3"/>
      <c r="L25" s="3"/>
      <c r="M25" s="3"/>
      <c r="N25" s="250">
        <v>51731</v>
      </c>
      <c r="O25" s="462">
        <f>R25/N25</f>
        <v>1</v>
      </c>
      <c r="P25" s="500"/>
      <c r="Q25" s="500"/>
      <c r="R25" s="250">
        <v>51731</v>
      </c>
      <c r="S25" s="500"/>
      <c r="T25" s="500"/>
      <c r="U25" s="500"/>
      <c r="V25" s="3"/>
    </row>
    <row r="26" spans="3:22" s="5" customFormat="1">
      <c r="C26" s="12" t="s">
        <v>693</v>
      </c>
      <c r="D26" s="12"/>
      <c r="E26" s="454" t="s">
        <v>265</v>
      </c>
      <c r="F26" s="431" t="s">
        <v>453</v>
      </c>
      <c r="G26" s="476">
        <v>199900301</v>
      </c>
      <c r="H26" s="464"/>
      <c r="I26" s="3"/>
      <c r="J26" s="3"/>
      <c r="K26" s="3"/>
      <c r="L26" s="3"/>
      <c r="M26" s="3"/>
      <c r="N26" s="477">
        <v>55000</v>
      </c>
      <c r="O26" s="499">
        <f>P26/N26</f>
        <v>1</v>
      </c>
      <c r="P26" s="477">
        <v>55000</v>
      </c>
      <c r="Q26" s="500"/>
      <c r="R26" s="500"/>
      <c r="S26" s="500"/>
      <c r="T26" s="500"/>
      <c r="U26" s="500"/>
      <c r="V26" s="3"/>
    </row>
    <row r="27" spans="3:22">
      <c r="C27" s="12" t="s">
        <v>693</v>
      </c>
      <c r="D27" s="12" t="s">
        <v>521</v>
      </c>
      <c r="E27" s="454" t="s">
        <v>190</v>
      </c>
      <c r="F27" s="431" t="s">
        <v>453</v>
      </c>
      <c r="G27" s="476">
        <v>199900301</v>
      </c>
      <c r="H27" s="454">
        <v>38971</v>
      </c>
      <c r="I27" s="12"/>
      <c r="J27" s="12"/>
      <c r="K27" s="12"/>
      <c r="L27" s="12"/>
      <c r="M27" s="12"/>
      <c r="N27" s="477">
        <v>267600</v>
      </c>
      <c r="O27" s="499">
        <f>P27/N27</f>
        <v>1</v>
      </c>
      <c r="P27" s="477">
        <v>267600</v>
      </c>
      <c r="Q27" s="500"/>
      <c r="R27" s="500"/>
      <c r="S27" s="500"/>
      <c r="T27" s="500"/>
      <c r="U27" s="500"/>
      <c r="V27" s="1"/>
    </row>
    <row r="28" spans="3:22" s="5" customFormat="1">
      <c r="C28" s="12" t="s">
        <v>693</v>
      </c>
      <c r="D28" s="12"/>
      <c r="E28" s="454" t="s">
        <v>14</v>
      </c>
      <c r="F28" s="431" t="s">
        <v>463</v>
      </c>
      <c r="G28" s="476">
        <v>200100300</v>
      </c>
      <c r="H28" s="464">
        <v>40289</v>
      </c>
      <c r="I28" s="493" t="s">
        <v>739</v>
      </c>
      <c r="J28" s="3"/>
      <c r="K28" s="3"/>
      <c r="L28" s="3"/>
      <c r="M28" s="3"/>
      <c r="N28" s="477">
        <v>144450</v>
      </c>
      <c r="O28" s="499">
        <f>P28/N28</f>
        <v>1</v>
      </c>
      <c r="P28" s="477">
        <v>144450</v>
      </c>
      <c r="Q28" s="500"/>
      <c r="R28" s="500"/>
      <c r="S28" s="500"/>
      <c r="T28" s="500"/>
      <c r="U28" s="500"/>
      <c r="V28" s="3"/>
    </row>
    <row r="29" spans="3:22" s="5" customFormat="1">
      <c r="C29" s="12" t="s">
        <v>693</v>
      </c>
      <c r="D29" s="12" t="s">
        <v>452</v>
      </c>
      <c r="E29" s="454" t="s">
        <v>466</v>
      </c>
      <c r="F29" s="431" t="s">
        <v>467</v>
      </c>
      <c r="G29" s="476">
        <v>200300700</v>
      </c>
      <c r="H29" s="454">
        <v>39272</v>
      </c>
      <c r="I29" s="528" t="s">
        <v>743</v>
      </c>
      <c r="J29" s="12"/>
      <c r="K29" s="12"/>
      <c r="L29" s="12"/>
      <c r="M29" s="12"/>
      <c r="N29" s="477">
        <v>889000</v>
      </c>
      <c r="O29" s="462">
        <f t="shared" ref="O29:O35" si="1">R29/N29</f>
        <v>1</v>
      </c>
      <c r="P29" s="500"/>
      <c r="Q29" s="500"/>
      <c r="R29" s="477">
        <v>889000</v>
      </c>
      <c r="S29" s="500"/>
      <c r="T29" s="500"/>
      <c r="U29" s="500"/>
      <c r="V29" s="3"/>
    </row>
    <row r="30" spans="3:22" s="5" customFormat="1">
      <c r="C30" s="12" t="s">
        <v>693</v>
      </c>
      <c r="D30" s="3" t="s">
        <v>521</v>
      </c>
      <c r="E30" s="454" t="s">
        <v>42</v>
      </c>
      <c r="F30" s="431" t="s">
        <v>467</v>
      </c>
      <c r="G30" s="476">
        <v>200300700</v>
      </c>
      <c r="H30" s="454">
        <v>39594</v>
      </c>
      <c r="I30" s="528" t="s">
        <v>743</v>
      </c>
      <c r="J30" s="12"/>
      <c r="K30" s="12"/>
      <c r="L30" s="12"/>
      <c r="M30" s="12"/>
      <c r="N30" s="477">
        <v>86000</v>
      </c>
      <c r="O30" s="462">
        <f t="shared" si="1"/>
        <v>1</v>
      </c>
      <c r="P30" s="500"/>
      <c r="Q30" s="500"/>
      <c r="R30" s="477">
        <v>86000</v>
      </c>
      <c r="S30" s="500"/>
      <c r="T30" s="500"/>
      <c r="U30" s="500"/>
      <c r="V30" s="3"/>
    </row>
    <row r="31" spans="3:22" s="5" customFormat="1">
      <c r="C31" s="12" t="s">
        <v>693</v>
      </c>
      <c r="D31" s="12" t="s">
        <v>452</v>
      </c>
      <c r="E31" s="464" t="s">
        <v>14</v>
      </c>
      <c r="F31" s="431" t="s">
        <v>468</v>
      </c>
      <c r="G31" s="476">
        <v>200301100</v>
      </c>
      <c r="H31" s="464">
        <v>41894</v>
      </c>
      <c r="I31" s="3"/>
      <c r="J31" s="3"/>
      <c r="K31" s="3"/>
      <c r="L31" s="3"/>
      <c r="M31" s="3"/>
      <c r="N31" s="250">
        <v>264161</v>
      </c>
      <c r="O31" s="462">
        <f t="shared" si="1"/>
        <v>1</v>
      </c>
      <c r="P31" s="500"/>
      <c r="Q31" s="500"/>
      <c r="R31" s="250">
        <v>264161</v>
      </c>
      <c r="S31" s="500"/>
      <c r="T31" s="500"/>
      <c r="U31" s="500"/>
      <c r="V31" s="3"/>
    </row>
    <row r="32" spans="3:22" s="5" customFormat="1">
      <c r="C32" s="12" t="s">
        <v>693</v>
      </c>
      <c r="D32" s="16"/>
      <c r="E32" s="464" t="s">
        <v>393</v>
      </c>
      <c r="F32" s="431" t="s">
        <v>468</v>
      </c>
      <c r="G32" s="476">
        <v>200301100</v>
      </c>
      <c r="H32" s="464">
        <v>42557</v>
      </c>
      <c r="I32" s="3"/>
      <c r="J32" s="3"/>
      <c r="K32" s="3"/>
      <c r="L32" s="3"/>
      <c r="M32" s="3"/>
      <c r="N32" s="250">
        <v>84660</v>
      </c>
      <c r="O32" s="462">
        <f t="shared" si="1"/>
        <v>1</v>
      </c>
      <c r="P32" s="500"/>
      <c r="Q32" s="500"/>
      <c r="R32" s="250">
        <v>84660</v>
      </c>
      <c r="S32" s="500"/>
      <c r="T32" s="500"/>
      <c r="U32" s="500"/>
      <c r="V32" s="3"/>
    </row>
    <row r="33" spans="3:22" s="5" customFormat="1">
      <c r="C33" s="12" t="s">
        <v>693</v>
      </c>
      <c r="D33" s="12" t="s">
        <v>521</v>
      </c>
      <c r="E33" s="454" t="s">
        <v>395</v>
      </c>
      <c r="F33" s="431" t="s">
        <v>468</v>
      </c>
      <c r="G33" s="476">
        <v>200301100</v>
      </c>
      <c r="H33" s="454">
        <v>38924</v>
      </c>
      <c r="I33" s="12"/>
      <c r="J33" s="12"/>
      <c r="K33" s="12"/>
      <c r="L33" s="12"/>
      <c r="M33" s="12"/>
      <c r="N33" s="477">
        <v>98180</v>
      </c>
      <c r="O33" s="462">
        <f t="shared" si="1"/>
        <v>1</v>
      </c>
      <c r="P33" s="500"/>
      <c r="Q33" s="500"/>
      <c r="R33" s="477">
        <v>98180</v>
      </c>
      <c r="S33" s="500"/>
      <c r="T33" s="500"/>
      <c r="U33" s="500"/>
      <c r="V33" s="3"/>
    </row>
    <row r="34" spans="3:22" s="5" customFormat="1">
      <c r="C34" s="12" t="s">
        <v>693</v>
      </c>
      <c r="D34" s="3" t="s">
        <v>452</v>
      </c>
      <c r="E34" s="454" t="s">
        <v>187</v>
      </c>
      <c r="F34" s="431" t="s">
        <v>468</v>
      </c>
      <c r="G34" s="476">
        <v>200301100</v>
      </c>
      <c r="H34" s="454">
        <v>39112</v>
      </c>
      <c r="I34" s="12"/>
      <c r="J34" s="12"/>
      <c r="K34" s="12"/>
      <c r="L34" s="12"/>
      <c r="M34" s="12"/>
      <c r="N34" s="477">
        <v>158999</v>
      </c>
      <c r="O34" s="462">
        <f t="shared" si="1"/>
        <v>1</v>
      </c>
      <c r="P34" s="500"/>
      <c r="Q34" s="500"/>
      <c r="R34" s="477">
        <v>158999</v>
      </c>
      <c r="S34" s="500"/>
      <c r="T34" s="500"/>
      <c r="U34" s="500"/>
      <c r="V34" s="3"/>
    </row>
    <row r="35" spans="3:22" s="5" customFormat="1">
      <c r="C35" s="12" t="s">
        <v>693</v>
      </c>
      <c r="D35" s="12" t="s">
        <v>49</v>
      </c>
      <c r="E35" s="464" t="s">
        <v>391</v>
      </c>
      <c r="F35" s="397" t="s">
        <v>469</v>
      </c>
      <c r="G35" s="476">
        <v>200301300</v>
      </c>
      <c r="H35" s="464">
        <v>41895</v>
      </c>
      <c r="I35" s="3"/>
      <c r="J35" s="3"/>
      <c r="K35" s="3"/>
      <c r="L35" s="3"/>
      <c r="M35" s="3"/>
      <c r="N35" s="250">
        <v>338000</v>
      </c>
      <c r="O35" s="462">
        <f t="shared" si="1"/>
        <v>0</v>
      </c>
      <c r="P35" s="500"/>
      <c r="Q35" s="500"/>
      <c r="R35" s="250">
        <v>0</v>
      </c>
      <c r="S35" s="500"/>
      <c r="T35" s="500"/>
      <c r="U35" s="500"/>
      <c r="V35" s="3"/>
    </row>
    <row r="36" spans="3:22" s="5" customFormat="1">
      <c r="C36" s="12" t="s">
        <v>693</v>
      </c>
      <c r="D36" s="3" t="s">
        <v>442</v>
      </c>
      <c r="E36" s="454" t="s">
        <v>14</v>
      </c>
      <c r="F36" s="431" t="s">
        <v>470</v>
      </c>
      <c r="G36" s="476">
        <v>200304100</v>
      </c>
      <c r="H36" s="454">
        <v>41855</v>
      </c>
      <c r="I36" s="493" t="s">
        <v>736</v>
      </c>
      <c r="J36" s="12"/>
      <c r="K36" s="12"/>
      <c r="L36" s="12"/>
      <c r="M36" s="12"/>
      <c r="N36" s="250">
        <v>891700</v>
      </c>
      <c r="O36" s="499">
        <f>P36/N36</f>
        <v>1</v>
      </c>
      <c r="P36" s="250">
        <v>891700</v>
      </c>
      <c r="Q36" s="500"/>
      <c r="R36" s="500"/>
      <c r="S36" s="500"/>
      <c r="T36" s="500"/>
      <c r="U36" s="500"/>
      <c r="V36" s="3"/>
    </row>
    <row r="37" spans="3:22">
      <c r="C37" s="12" t="s">
        <v>693</v>
      </c>
      <c r="D37" s="12" t="s">
        <v>452</v>
      </c>
      <c r="E37" s="454" t="s">
        <v>475</v>
      </c>
      <c r="F37" s="431" t="s">
        <v>474</v>
      </c>
      <c r="G37" s="476">
        <v>200311400</v>
      </c>
      <c r="H37" s="454">
        <v>40974</v>
      </c>
      <c r="I37" s="493" t="s">
        <v>736</v>
      </c>
      <c r="J37" s="12"/>
      <c r="K37" s="12"/>
      <c r="L37" s="12"/>
      <c r="M37" s="12"/>
      <c r="N37" s="250">
        <v>2037603</v>
      </c>
      <c r="O37" s="499">
        <f>P37/N37</f>
        <v>1</v>
      </c>
      <c r="P37" s="250">
        <v>2037603</v>
      </c>
      <c r="Q37" s="500"/>
      <c r="R37" s="500"/>
      <c r="S37" s="500"/>
      <c r="T37" s="500"/>
      <c r="U37" s="500"/>
      <c r="V37" s="1"/>
    </row>
    <row r="38" spans="3:22">
      <c r="C38" s="12" t="s">
        <v>693</v>
      </c>
      <c r="D38" s="12" t="s">
        <v>452</v>
      </c>
      <c r="E38" s="1" t="s">
        <v>591</v>
      </c>
      <c r="F38" s="397" t="s">
        <v>436</v>
      </c>
      <c r="G38" s="476">
        <v>200845800</v>
      </c>
      <c r="H38" s="464">
        <v>41804</v>
      </c>
      <c r="I38" s="493" t="s">
        <v>737</v>
      </c>
      <c r="J38" s="3"/>
      <c r="K38" s="3"/>
      <c r="L38" s="3"/>
      <c r="M38" s="3"/>
      <c r="N38" s="250">
        <v>675961</v>
      </c>
      <c r="O38" s="499">
        <f>Q38/N38</f>
        <v>0</v>
      </c>
      <c r="P38" s="500"/>
      <c r="Q38" s="250">
        <v>0</v>
      </c>
      <c r="R38" s="500"/>
      <c r="S38" s="500"/>
      <c r="T38" s="500"/>
      <c r="U38" s="500"/>
      <c r="V38" s="1"/>
    </row>
    <row r="39" spans="3:22">
      <c r="C39" s="12" t="s">
        <v>693</v>
      </c>
      <c r="D39" s="3" t="s">
        <v>385</v>
      </c>
      <c r="E39" s="454" t="s">
        <v>142</v>
      </c>
      <c r="F39" s="431" t="s">
        <v>509</v>
      </c>
      <c r="G39" s="476">
        <v>200851800</v>
      </c>
      <c r="H39" s="454">
        <v>42909</v>
      </c>
      <c r="I39" s="493" t="s">
        <v>736</v>
      </c>
      <c r="J39" s="12"/>
      <c r="K39" s="12"/>
      <c r="L39" s="12"/>
      <c r="M39" s="12"/>
      <c r="N39" s="250">
        <v>246290</v>
      </c>
      <c r="O39" s="499">
        <f>P39/N39</f>
        <v>1</v>
      </c>
      <c r="P39" s="250">
        <v>246290</v>
      </c>
      <c r="Q39" s="500"/>
      <c r="R39" s="500"/>
      <c r="S39" s="500"/>
      <c r="T39" s="500"/>
      <c r="U39" s="500"/>
      <c r="V39" s="1"/>
    </row>
    <row r="40" spans="3:22">
      <c r="C40" s="12" t="s">
        <v>693</v>
      </c>
      <c r="D40" s="3" t="s">
        <v>385</v>
      </c>
      <c r="E40" s="464" t="s">
        <v>142</v>
      </c>
      <c r="F40" s="397" t="s">
        <v>512</v>
      </c>
      <c r="G40" s="476">
        <v>200890700</v>
      </c>
      <c r="H40" s="464">
        <v>41224</v>
      </c>
      <c r="I40" s="3"/>
      <c r="J40" s="3"/>
      <c r="K40" s="3"/>
      <c r="L40" s="3"/>
      <c r="M40" s="3"/>
      <c r="N40" s="250">
        <v>824398</v>
      </c>
      <c r="O40" s="499">
        <f>P40/N40</f>
        <v>1</v>
      </c>
      <c r="P40" s="250">
        <v>824398</v>
      </c>
      <c r="Q40" s="500"/>
      <c r="R40" s="500"/>
      <c r="S40" s="500"/>
      <c r="T40" s="500"/>
      <c r="U40" s="500"/>
      <c r="V40" s="1"/>
    </row>
    <row r="41" spans="3:22">
      <c r="C41" s="12" t="s">
        <v>693</v>
      </c>
      <c r="D41" s="12" t="s">
        <v>452</v>
      </c>
      <c r="E41" s="16"/>
      <c r="F41" s="17" t="s">
        <v>567</v>
      </c>
      <c r="G41" s="16"/>
      <c r="H41" s="16"/>
      <c r="I41" s="16"/>
      <c r="J41" s="16"/>
      <c r="K41" s="16"/>
      <c r="L41" s="16"/>
      <c r="M41" s="16"/>
      <c r="N41" s="76">
        <f>SUM(N4:N40)</f>
        <v>26475297</v>
      </c>
      <c r="O41" s="158" t="s">
        <v>36</v>
      </c>
      <c r="P41" s="76">
        <f t="shared" ref="P41:V41" si="2">SUM(P4:P40)</f>
        <v>19041755</v>
      </c>
      <c r="Q41" s="76">
        <f t="shared" si="2"/>
        <v>233693</v>
      </c>
      <c r="R41" s="76">
        <f t="shared" si="2"/>
        <v>3495492</v>
      </c>
      <c r="S41" s="76">
        <f t="shared" si="2"/>
        <v>0</v>
      </c>
      <c r="T41" s="76">
        <f t="shared" si="2"/>
        <v>0</v>
      </c>
      <c r="U41" s="76">
        <f t="shared" si="2"/>
        <v>0</v>
      </c>
      <c r="V41" s="76">
        <f t="shared" si="2"/>
        <v>0</v>
      </c>
    </row>
    <row r="42" spans="3:22">
      <c r="C42" s="3"/>
      <c r="D42" s="12"/>
      <c r="E42" s="3"/>
      <c r="F42" s="4"/>
      <c r="G42" s="3"/>
      <c r="H42" s="3"/>
      <c r="I42" s="3"/>
      <c r="J42" s="3"/>
      <c r="K42" s="3"/>
      <c r="L42" s="3"/>
      <c r="M42" s="3"/>
      <c r="N42" s="68"/>
      <c r="O42" s="129"/>
      <c r="P42" s="1"/>
      <c r="Q42" s="1"/>
      <c r="R42" s="1"/>
      <c r="S42" s="1"/>
      <c r="T42" s="1"/>
      <c r="U42" s="1"/>
      <c r="V42" s="1"/>
    </row>
    <row r="43" spans="3:22">
      <c r="C43" s="12"/>
      <c r="D43" s="12"/>
      <c r="E43" s="16"/>
      <c r="F43" s="17"/>
      <c r="G43" s="152"/>
      <c r="H43" s="16"/>
      <c r="I43" s="16"/>
      <c r="J43" s="16"/>
      <c r="K43" s="16"/>
      <c r="L43" s="16"/>
      <c r="M43" s="16"/>
      <c r="N43" s="76"/>
      <c r="O43" s="77"/>
      <c r="P43" s="1"/>
      <c r="Q43" s="1"/>
      <c r="R43" s="1"/>
      <c r="S43" s="1"/>
      <c r="T43" s="1"/>
      <c r="U43" s="1"/>
      <c r="V43" s="1"/>
    </row>
    <row r="44" spans="3:22" s="5" customFormat="1" ht="11.25">
      <c r="C44" s="12"/>
      <c r="D44" s="12"/>
      <c r="E44" s="3"/>
      <c r="F44" s="4"/>
      <c r="G44" s="32"/>
      <c r="H44" s="3"/>
      <c r="I44" s="3"/>
      <c r="J44" s="3"/>
      <c r="K44" s="3"/>
      <c r="L44" s="3"/>
      <c r="M44" s="3"/>
      <c r="N44" s="68"/>
      <c r="O44" s="74"/>
      <c r="P44" s="3"/>
      <c r="Q44" s="3"/>
      <c r="R44" s="3"/>
      <c r="S44" s="3"/>
      <c r="T44" s="3"/>
      <c r="U44" s="3"/>
      <c r="V44" s="3"/>
    </row>
    <row r="45" spans="3:22" s="5" customFormat="1" ht="11.25">
      <c r="C45" s="12"/>
      <c r="D45" s="12"/>
      <c r="E45" s="12"/>
      <c r="F45" s="453"/>
      <c r="G45" s="32"/>
      <c r="H45" s="12"/>
      <c r="I45" s="12"/>
      <c r="J45" s="12"/>
      <c r="K45" s="12"/>
      <c r="L45" s="12"/>
      <c r="M45" s="12"/>
      <c r="N45" s="72"/>
      <c r="O45" s="74"/>
      <c r="P45" s="3"/>
      <c r="Q45" s="3"/>
      <c r="R45" s="3"/>
      <c r="S45" s="3"/>
      <c r="T45" s="3"/>
      <c r="U45" s="3"/>
      <c r="V45" s="3"/>
    </row>
    <row r="46" spans="3:22" s="5" customFormat="1" ht="11.25">
      <c r="C46" s="12"/>
      <c r="D46" s="12"/>
      <c r="E46" s="12"/>
      <c r="F46" s="453"/>
      <c r="G46" s="32"/>
      <c r="H46" s="12"/>
      <c r="I46" s="12"/>
      <c r="J46" s="12"/>
      <c r="K46" s="12"/>
      <c r="L46" s="12"/>
      <c r="M46" s="12"/>
      <c r="N46" s="72"/>
      <c r="O46" s="74"/>
      <c r="P46" s="3"/>
      <c r="Q46" s="3"/>
      <c r="R46" s="3"/>
      <c r="S46" s="3"/>
      <c r="T46" s="3"/>
      <c r="U46" s="3"/>
      <c r="V46" s="3"/>
    </row>
    <row r="47" spans="3:22" s="41" customFormat="1" ht="11.25">
      <c r="C47" s="16"/>
      <c r="D47" s="16"/>
      <c r="E47" s="16"/>
      <c r="F47" s="17"/>
      <c r="G47" s="16"/>
      <c r="H47" s="16"/>
      <c r="I47" s="16"/>
      <c r="J47" s="16"/>
      <c r="K47" s="16"/>
      <c r="L47" s="16"/>
      <c r="M47" s="16"/>
      <c r="N47" s="76"/>
      <c r="O47" s="158"/>
      <c r="P47" s="16"/>
      <c r="Q47" s="16"/>
      <c r="R47" s="16"/>
      <c r="S47" s="16"/>
      <c r="T47" s="16"/>
      <c r="U47" s="16"/>
      <c r="V47" s="16"/>
    </row>
    <row r="48" spans="3:22" s="5" customFormat="1" ht="11.25">
      <c r="C48" s="3"/>
      <c r="D48" s="3"/>
      <c r="E48" s="3"/>
      <c r="F48" s="4"/>
      <c r="G48" s="3"/>
      <c r="H48" s="3"/>
      <c r="I48" s="3"/>
      <c r="J48" s="3"/>
      <c r="K48" s="3"/>
      <c r="L48" s="3"/>
      <c r="M48" s="3"/>
      <c r="N48" s="68"/>
      <c r="O48" s="3"/>
    </row>
    <row r="49" spans="3:15" s="5" customFormat="1" ht="12">
      <c r="C49" s="3"/>
      <c r="D49" s="3"/>
      <c r="E49" s="3"/>
      <c r="F49" s="4"/>
      <c r="G49" s="3"/>
      <c r="H49" s="3"/>
      <c r="I49" s="3"/>
      <c r="J49" s="3"/>
      <c r="K49" s="3"/>
      <c r="L49" s="3"/>
      <c r="M49" s="3"/>
      <c r="N49" s="177"/>
      <c r="O49" s="3"/>
    </row>
    <row r="50" spans="3:15" s="5" customFormat="1" ht="12">
      <c r="C50" s="3"/>
      <c r="D50" s="3"/>
      <c r="E50" s="3"/>
      <c r="F50" s="4"/>
      <c r="G50" s="3"/>
      <c r="H50" s="3"/>
      <c r="I50" s="3"/>
      <c r="J50" s="3"/>
      <c r="K50" s="3"/>
      <c r="L50" s="3"/>
      <c r="M50" s="3"/>
      <c r="N50" s="177"/>
      <c r="O50" s="3"/>
    </row>
    <row r="51" spans="3:15" s="5" customFormat="1" ht="12">
      <c r="C51" s="3"/>
      <c r="D51" s="3"/>
      <c r="E51" s="3"/>
      <c r="F51" s="4"/>
      <c r="G51" s="3"/>
      <c r="H51" s="3"/>
      <c r="I51" s="3"/>
      <c r="J51" s="3"/>
      <c r="K51" s="3"/>
      <c r="L51" s="3"/>
      <c r="M51" s="3"/>
      <c r="N51" s="177"/>
      <c r="O51" s="3"/>
    </row>
    <row r="52" spans="3:15" s="5" customFormat="1" ht="12">
      <c r="C52" s="3"/>
      <c r="D52" s="3"/>
      <c r="E52" s="3"/>
      <c r="F52" s="4"/>
      <c r="G52" s="3"/>
      <c r="H52" s="3"/>
      <c r="I52" s="3"/>
      <c r="J52" s="3"/>
      <c r="K52" s="3"/>
      <c r="L52" s="3"/>
      <c r="M52" s="3"/>
      <c r="N52" s="177"/>
      <c r="O52" s="3"/>
    </row>
  </sheetData>
  <customSheetViews>
    <customSheetView guid="{72D4720F-1968-49D1-A0C7-4926B7F6C999}" scale="75" topLeftCell="G1">
      <selection activeCell="P21" sqref="P21"/>
      <pageMargins left="0.7" right="0.7" top="0.75" bottom="0.75" header="0.3" footer="0.3"/>
      <printOptions gridLines="1"/>
      <pageSetup paperSize="5" scale="75" orientation="landscape" verticalDpi="300" r:id="rId1"/>
    </customSheetView>
    <customSheetView guid="{E196CCB2-C81F-4679-88D2-38D8F6D069F8}" scale="75" showPageBreaks="1" printArea="1" topLeftCell="G1">
      <selection activeCell="P21" sqref="P21"/>
      <pageMargins left="0.7" right="0.7" top="0.75" bottom="0.75" header="0.3" footer="0.3"/>
      <printOptions gridLines="1"/>
      <pageSetup paperSize="5" scale="75" orientation="landscape" verticalDpi="300" r:id="rId2"/>
    </customSheetView>
    <customSheetView guid="{AD0513D7-B66E-4582-BE51-D97257501A8A}" scale="75" showPageBreaks="1" printArea="1" topLeftCell="G1">
      <selection activeCell="P21" sqref="P21"/>
      <pageMargins left="0.7" right="0.7" top="0.75" bottom="0.75" header="0.3" footer="0.3"/>
      <printOptions gridLines="1"/>
      <pageSetup paperSize="5" scale="75" orientation="landscape" verticalDpi="300" r:id="rId3"/>
    </customSheetView>
    <customSheetView guid="{B115AFF9-3BD9-4099-8324-10FD509174C9}" scale="75" topLeftCell="G1">
      <selection activeCell="P21" sqref="P21"/>
      <pageMargins left="0.7" right="0.7" top="0.75" bottom="0.75" header="0.3" footer="0.3"/>
      <printOptions gridLines="1"/>
      <pageSetup paperSize="5" scale="75" orientation="landscape" verticalDpi="300" r:id="rId4"/>
    </customSheetView>
    <customSheetView guid="{90CA0192-1FB3-44C1-BA83-055E5DF13F31}" scale="75" showPageBreaks="1" printArea="1" topLeftCell="G1">
      <selection activeCell="P21" sqref="P21"/>
      <pageMargins left="0.7" right="0.7" top="0.75" bottom="0.75" header="0.3" footer="0.3"/>
      <printOptions gridLines="1"/>
      <pageSetup paperSize="5" scale="75" orientation="landscape" verticalDpi="300" r:id="rId5"/>
    </customSheetView>
  </customSheetViews>
  <printOptions gridLines="1"/>
  <pageMargins left="0.7" right="0.7" top="0.75" bottom="0.75" header="0.3" footer="0.3"/>
  <pageSetup paperSize="5" scale="75" orientation="landscape" verticalDpi="300" r:id="rId6"/>
  <legacyDrawing r:id="rId7"/>
</worksheet>
</file>

<file path=xl/worksheets/sheet9.xml><?xml version="1.0" encoding="utf-8"?>
<worksheet xmlns="http://schemas.openxmlformats.org/spreadsheetml/2006/main" xmlns:r="http://schemas.openxmlformats.org/officeDocument/2006/relationships">
  <dimension ref="C3:R6"/>
  <sheetViews>
    <sheetView topLeftCell="C1" workbookViewId="0">
      <selection activeCell="N5" sqref="N5"/>
    </sheetView>
  </sheetViews>
  <sheetFormatPr defaultRowHeight="15"/>
  <cols>
    <col min="3" max="3" width="23.42578125" customWidth="1"/>
    <col min="4" max="4" width="14.140625" customWidth="1"/>
    <col min="5" max="5" width="14" customWidth="1"/>
    <col min="6" max="6" width="12.28515625" customWidth="1"/>
    <col min="9" max="9" width="10" customWidth="1"/>
    <col min="10" max="10" width="31" customWidth="1"/>
  </cols>
  <sheetData>
    <row r="3" spans="3:18" ht="45.75">
      <c r="C3" s="42" t="s">
        <v>31</v>
      </c>
      <c r="D3" s="42" t="s">
        <v>0</v>
      </c>
      <c r="E3" s="42" t="s">
        <v>1</v>
      </c>
      <c r="F3" s="43" t="s">
        <v>3</v>
      </c>
      <c r="G3" s="43" t="s">
        <v>132</v>
      </c>
      <c r="H3" s="42" t="s">
        <v>2</v>
      </c>
      <c r="I3" s="44" t="s">
        <v>12</v>
      </c>
      <c r="J3" s="44" t="s">
        <v>4</v>
      </c>
      <c r="K3" s="45" t="s">
        <v>5</v>
      </c>
      <c r="L3" s="44" t="s">
        <v>107</v>
      </c>
      <c r="M3" s="44" t="s">
        <v>6</v>
      </c>
      <c r="N3" s="44" t="s">
        <v>7</v>
      </c>
      <c r="O3" s="73" t="s">
        <v>56</v>
      </c>
      <c r="P3" s="73" t="s">
        <v>58</v>
      </c>
      <c r="Q3" s="73" t="s">
        <v>57</v>
      </c>
      <c r="R3" s="67" t="s">
        <v>48</v>
      </c>
    </row>
    <row r="4" spans="3:18">
      <c r="C4" s="3" t="s">
        <v>550</v>
      </c>
      <c r="D4" s="3" t="s">
        <v>549</v>
      </c>
      <c r="E4" s="3" t="s">
        <v>36</v>
      </c>
      <c r="F4" s="32">
        <v>199205900</v>
      </c>
      <c r="G4" s="3">
        <v>42893</v>
      </c>
      <c r="H4" s="3" t="s">
        <v>45</v>
      </c>
      <c r="I4" s="3" t="s">
        <v>552</v>
      </c>
      <c r="J4" s="3" t="s">
        <v>551</v>
      </c>
      <c r="K4" s="3" t="s">
        <v>32</v>
      </c>
      <c r="L4" s="3" t="s">
        <v>32</v>
      </c>
      <c r="M4" s="3" t="s">
        <v>32</v>
      </c>
      <c r="N4" s="3" t="s">
        <v>582</v>
      </c>
      <c r="O4" s="68">
        <v>91267</v>
      </c>
      <c r="P4" s="68">
        <v>91267</v>
      </c>
      <c r="Q4" s="68">
        <v>9500</v>
      </c>
      <c r="R4" s="74">
        <f>Q4/P4</f>
        <v>0.10409019689482507</v>
      </c>
    </row>
    <row r="5" spans="3:18">
      <c r="C5" s="3"/>
      <c r="D5" s="3"/>
      <c r="E5" s="3"/>
      <c r="F5" s="32"/>
      <c r="G5" s="3"/>
      <c r="H5" s="3"/>
      <c r="I5" s="3"/>
      <c r="J5" s="3"/>
      <c r="K5" s="3"/>
      <c r="L5" s="3"/>
      <c r="M5" s="3"/>
      <c r="N5" s="78"/>
      <c r="O5" s="68"/>
      <c r="P5" s="68"/>
      <c r="Q5" s="68"/>
      <c r="R5" s="74"/>
    </row>
    <row r="6" spans="3:18">
      <c r="C6" s="3"/>
      <c r="D6" s="3"/>
      <c r="E6" s="3"/>
      <c r="F6" s="32"/>
      <c r="G6" s="3"/>
      <c r="H6" s="3"/>
      <c r="I6" s="3"/>
      <c r="J6" s="3"/>
      <c r="K6" s="3"/>
      <c r="L6" s="3"/>
      <c r="M6" s="3"/>
      <c r="N6" s="79"/>
      <c r="O6" s="68"/>
      <c r="P6" s="68"/>
      <c r="Q6" s="68"/>
      <c r="R6" s="74"/>
    </row>
  </sheetData>
  <customSheetViews>
    <customSheetView guid="{72D4720F-1968-49D1-A0C7-4926B7F6C999}" state="hidden" topLeftCell="C1">
      <selection activeCell="N5" sqref="N5"/>
      <pageMargins left="0.7" right="0.7" top="0.75" bottom="0.75" header="0.3" footer="0.3"/>
      <pageSetup orientation="portrait" r:id="rId1"/>
    </customSheetView>
    <customSheetView guid="{E196CCB2-C81F-4679-88D2-38D8F6D069F8}" showPageBreaks="1" state="hidden" topLeftCell="C1">
      <selection activeCell="N5" sqref="N5"/>
      <pageMargins left="0.7" right="0.7" top="0.75" bottom="0.75" header="0.3" footer="0.3"/>
    </customSheetView>
    <customSheetView guid="{AD0513D7-B66E-4582-BE51-D97257501A8A}" state="hidden" topLeftCell="C1">
      <selection activeCell="N5" sqref="N5"/>
      <pageMargins left="0.7" right="0.7" top="0.75" bottom="0.75" header="0.3" footer="0.3"/>
    </customSheetView>
    <customSheetView guid="{B115AFF9-3BD9-4099-8324-10FD509174C9}" state="hidden" topLeftCell="C1">
      <selection activeCell="N5" sqref="N5"/>
      <pageMargins left="0.7" right="0.7" top="0.75" bottom="0.75" header="0.3" footer="0.3"/>
    </customSheetView>
    <customSheetView guid="{90CA0192-1FB3-44C1-BA83-055E5DF13F31}" showPageBreaks="1" state="hidden" topLeftCell="C1">
      <selection activeCell="N5" sqref="N5"/>
      <pageMargins left="0.7" right="0.7" top="0.75" bottom="0.75" header="0.3" footer="0.3"/>
      <pageSetup orientation="portrait" r:id="rId2"/>
    </customSheetView>
  </customSheetView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Snake River</vt:lpstr>
      <vt:lpstr>Upper Columbia</vt:lpstr>
      <vt:lpstr>Mid Columbia</vt:lpstr>
      <vt:lpstr>Umatilla-WW</vt:lpstr>
      <vt:lpstr>Yakima</vt:lpstr>
      <vt:lpstr>East Slope</vt:lpstr>
      <vt:lpstr>Lower Columbia</vt:lpstr>
      <vt:lpstr>Mainstem</vt:lpstr>
      <vt:lpstr>Willamette</vt:lpstr>
      <vt:lpstr>Summary Sheet</vt:lpstr>
      <vt:lpstr>Sheet2</vt:lpstr>
      <vt:lpstr>'East Slope'!Print_Area</vt:lpstr>
      <vt:lpstr>'Lower Columbia'!Print_Area</vt:lpstr>
      <vt:lpstr>Mainstem!Print_Area</vt:lpstr>
      <vt:lpstr>'Mid Columbia'!Print_Area</vt:lpstr>
      <vt:lpstr>'Snake River'!Print_Area</vt:lpstr>
      <vt:lpstr>'Summary Sheet'!Print_Area</vt:lpstr>
      <vt:lpstr>'Umatilla-WW'!Print_Area</vt:lpstr>
      <vt:lpstr>'Upper Columbia'!Print_Area</vt:lpstr>
      <vt:lpstr>Yakima!Print_Area</vt:lpstr>
      <vt:lpstr>'East Slope'!Print_Titles</vt:lpstr>
      <vt:lpstr>'Lower Columbia'!Print_Titles</vt:lpstr>
      <vt:lpstr>Mainstem!Print_Titles</vt:lpstr>
      <vt:lpstr>'Mid Columbia'!Print_Titles</vt:lpstr>
      <vt:lpstr>'Snake River'!Print_Titles</vt:lpstr>
      <vt:lpstr>'Umatilla-WW'!Print_Titles</vt:lpstr>
      <vt:lpstr>'Upper Columbia'!Print_Titles</vt:lpstr>
      <vt:lpstr>Yakima!Print_Titles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Crawford</dc:creator>
  <cp:lastModifiedBy> </cp:lastModifiedBy>
  <cp:lastPrinted>2009-10-19T18:20:48Z</cp:lastPrinted>
  <dcterms:created xsi:type="dcterms:W3CDTF">2009-05-14T15:32:27Z</dcterms:created>
  <dcterms:modified xsi:type="dcterms:W3CDTF">2009-10-21T17:22:02Z</dcterms:modified>
</cp:coreProperties>
</file>