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S\Seventh Plan\Post Files\"/>
    </mc:Choice>
  </mc:AlternateContent>
  <bookViews>
    <workbookView xWindow="255" yWindow="225" windowWidth="23865" windowHeight="9255" activeTab="1"/>
  </bookViews>
  <sheets>
    <sheet name="Fig 8-1 Hist &amp; Fcst Elec Price" sheetId="1" r:id="rId1"/>
    <sheet name="Tab 8-1 Elec Pr Fcst Assump" sheetId="3" r:id="rId2"/>
    <sheet name="Fig 8-2 Mnth Elec Pr &amp; Hydro" sheetId="4" r:id="rId3"/>
    <sheet name="Fig 8-3 Relation Elec to NG" sheetId="6" r:id="rId4"/>
  </sheets>
  <calcPr calcId="152511"/>
</workbook>
</file>

<file path=xl/calcChain.xml><?xml version="1.0" encoding="utf-8"?>
<calcChain xmlns="http://schemas.openxmlformats.org/spreadsheetml/2006/main">
  <c r="K66" i="6" l="1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Z37" i="3" l="1"/>
  <c r="AA37" i="3" s="1"/>
  <c r="Z36" i="3"/>
  <c r="AA36" i="3" s="1"/>
  <c r="Z35" i="3"/>
  <c r="AA35" i="3" s="1"/>
  <c r="Z34" i="3"/>
  <c r="AA34" i="3" s="1"/>
  <c r="Z33" i="3"/>
  <c r="AA33" i="3" s="1"/>
  <c r="Z27" i="3" l="1"/>
  <c r="AA27" i="3" s="1"/>
  <c r="Z26" i="3"/>
  <c r="AA26" i="3" s="1"/>
  <c r="Z25" i="3"/>
  <c r="AA25" i="3" s="1"/>
  <c r="Z23" i="3"/>
  <c r="AA23" i="3" s="1"/>
  <c r="Z22" i="3"/>
  <c r="AA22" i="3" s="1"/>
  <c r="Z21" i="3"/>
  <c r="AA21" i="3" s="1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E14" i="3"/>
  <c r="E15" i="3"/>
  <c r="E13" i="3"/>
  <c r="AB26" i="3" l="1"/>
  <c r="Z13" i="3"/>
  <c r="Z15" i="3"/>
  <c r="AB27" i="3"/>
  <c r="Z14" i="3"/>
  <c r="AJ9" i="1"/>
  <c r="AK9" i="1" s="1"/>
  <c r="AJ7" i="1"/>
  <c r="AK7" i="1" s="1"/>
  <c r="AJ6" i="1"/>
  <c r="AK6" i="1" s="1"/>
  <c r="AH8" i="1" l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</calcChain>
</file>

<file path=xl/comments1.xml><?xml version="1.0" encoding="utf-8"?>
<comments xmlns="http://schemas.openxmlformats.org/spreadsheetml/2006/main">
  <authors>
    <author>Steven Simmons</author>
  </authors>
  <commentList>
    <comment ref="E5" authorId="0" shapeId="0">
      <text>
        <r>
          <rPr>
            <sz val="9"/>
            <color indexed="81"/>
            <rFont val="Tahoma"/>
            <family val="2"/>
          </rPr>
          <t xml:space="preserve">
weighed ave of on and off peak price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 xml:space="preserve">
average gas price</t>
        </r>
      </text>
    </comment>
  </commentList>
</comments>
</file>

<file path=xl/sharedStrings.xml><?xml version="1.0" encoding="utf-8"?>
<sst xmlns="http://schemas.openxmlformats.org/spreadsheetml/2006/main" count="111" uniqueCount="60">
  <si>
    <t>Condition</t>
  </si>
  <si>
    <t>All Hours</t>
  </si>
  <si>
    <t>Price $/MWh Real 2012$</t>
  </si>
  <si>
    <t>Spread</t>
  </si>
  <si>
    <t>Low Demand</t>
  </si>
  <si>
    <t>High Demand</t>
  </si>
  <si>
    <t>Electricity Price - Mid C</t>
  </si>
  <si>
    <t>Low Fuel Price</t>
  </si>
  <si>
    <t>High Fuel Price</t>
  </si>
  <si>
    <t>Historic</t>
  </si>
  <si>
    <t xml:space="preserve"> </t>
  </si>
  <si>
    <t>2012 dollars</t>
  </si>
  <si>
    <t>Year</t>
  </si>
  <si>
    <t>Mid C On Peak</t>
  </si>
  <si>
    <t>Mid C Off Peak</t>
  </si>
  <si>
    <t>$/MWh</t>
  </si>
  <si>
    <t>$/mmbtu</t>
  </si>
  <si>
    <t>Medium</t>
  </si>
  <si>
    <t>Historic Electricity Mid C Price</t>
  </si>
  <si>
    <t>Medium Forecast Ntl Gas</t>
  </si>
  <si>
    <t>Linear Fit Electric Price</t>
  </si>
  <si>
    <t>NPV</t>
  </si>
  <si>
    <t>Discount Rate</t>
  </si>
  <si>
    <t>Mwa</t>
  </si>
  <si>
    <t>%</t>
  </si>
  <si>
    <t>AVE</t>
  </si>
  <si>
    <t>Natural Gas Price</t>
  </si>
  <si>
    <t>Ntrl Gas Price $/mmbtu Real 2012</t>
  </si>
  <si>
    <t>PNWE</t>
  </si>
  <si>
    <t>PNWW</t>
  </si>
  <si>
    <t>YEAR 2020</t>
  </si>
  <si>
    <t>Electricity Price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</si>
  <si>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</si>
  <si>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</si>
  <si>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</si>
  <si>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</si>
  <si>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</si>
  <si>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</si>
  <si>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</si>
  <si>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</si>
  <si>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</si>
  <si>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</si>
  <si>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</si>
  <si>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</si>
  <si>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PNW E</t>
  </si>
  <si>
    <t>Reference Case</t>
  </si>
  <si>
    <t>Demand Mwa</t>
  </si>
  <si>
    <t>Thermal Output Mwa</t>
  </si>
  <si>
    <t>Electric Price - All Hours</t>
  </si>
  <si>
    <t>Hydro Generation</t>
  </si>
  <si>
    <t>Electric Price - Heavy Load Hours</t>
  </si>
  <si>
    <t>Electric Price - Light Load Hours</t>
  </si>
  <si>
    <t>Medium Forecast Electricity Price Mid C</t>
  </si>
  <si>
    <t>Gas Price - for Chart</t>
  </si>
  <si>
    <t>HISTORIC</t>
  </si>
  <si>
    <t>FORECAST</t>
  </si>
  <si>
    <t>LINEAR FIT - SLOPE</t>
  </si>
  <si>
    <t>LINEAR FIT - CONST</t>
  </si>
  <si>
    <t>Historic Gas SUMAS</t>
  </si>
  <si>
    <t>Demand 6P Adj (NW region) net of conservation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</si>
</sst>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3BCD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0" applyNumberFormat="1"/>
    <xf numFmtId="0" fontId="0" fillId="5" borderId="0" xfId="0" applyFont="1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8" borderId="0" xfId="0" applyFill="1"/>
    <xf numFmtId="8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0" xfId="0" applyNumberFormat="1"/>
    <xf numFmtId="0" fontId="0" fillId="10" borderId="0" xfId="0" applyFill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E7E7E"/>
      <color rgb="FFFAB256"/>
      <color rgb="FF03BCD1"/>
      <color rgb="FF29327C"/>
      <color rgb="FFF06C2F"/>
      <color rgb="FF477DBC"/>
      <color rgb="FF9CD9E9"/>
      <color rgb="FF00A3AD"/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4"/>
          <c:order val="4"/>
          <c:tx>
            <c:strRef>
              <c:f>'Fig 8-1 Hist &amp; Fcst Elec Price'!$C$6</c:f>
              <c:strCache>
                <c:ptCount val="1"/>
                <c:pt idx="0">
                  <c:v>Low Fuel Price</c:v>
                </c:pt>
              </c:strCache>
            </c:strRef>
          </c:tx>
          <c:spPr>
            <a:noFill/>
          </c:spPr>
          <c:val>
            <c:numRef>
              <c:f>'Fig 8-1 Hist &amp; Fcst Elec Price'!$D$6:$AH$6</c:f>
              <c:numCache>
                <c:formatCode>General</c:formatCode>
                <c:ptCount val="31"/>
                <c:pt idx="11" formatCode="#,##0.00">
                  <c:v>18.633526724611166</c:v>
                </c:pt>
                <c:pt idx="12" formatCode="#,##0.00">
                  <c:v>19.127666753645201</c:v>
                </c:pt>
                <c:pt idx="13" formatCode="#,##0.00">
                  <c:v>18.35104769154794</c:v>
                </c:pt>
                <c:pt idx="14" formatCode="#,##0.00">
                  <c:v>17.924896513260435</c:v>
                </c:pt>
                <c:pt idx="15" formatCode="#,##0.00">
                  <c:v>17.946697041176122</c:v>
                </c:pt>
                <c:pt idx="16" formatCode="#,##0.00">
                  <c:v>17.848929715220226</c:v>
                </c:pt>
                <c:pt idx="17" formatCode="#,##0.00">
                  <c:v>19.108427719677838</c:v>
                </c:pt>
                <c:pt idx="18" formatCode="#,##0.00">
                  <c:v>18.37724707145702</c:v>
                </c:pt>
                <c:pt idx="19" formatCode="#,##0.00">
                  <c:v>17.97366046180095</c:v>
                </c:pt>
                <c:pt idx="20" formatCode="#,##0.00">
                  <c:v>18.102795041318164</c:v>
                </c:pt>
                <c:pt idx="21" formatCode="#,##0.00">
                  <c:v>18.691104999371365</c:v>
                </c:pt>
                <c:pt idx="22" formatCode="#,##0.00">
                  <c:v>19.611086930079317</c:v>
                </c:pt>
                <c:pt idx="23" formatCode="#,##0.00">
                  <c:v>20.170035762684389</c:v>
                </c:pt>
                <c:pt idx="24" formatCode="#,##0.00">
                  <c:v>20.709410511657371</c:v>
                </c:pt>
                <c:pt idx="25" formatCode="#,##0.00">
                  <c:v>21.229211176998287</c:v>
                </c:pt>
                <c:pt idx="26" formatCode="#,##0.00">
                  <c:v>21.729437758707103</c:v>
                </c:pt>
                <c:pt idx="27" formatCode="#,##0.00">
                  <c:v>22.610271522150882</c:v>
                </c:pt>
                <c:pt idx="28" formatCode="#,##0.00">
                  <c:v>23.491105285594674</c:v>
                </c:pt>
                <c:pt idx="29" formatCode="#,##0.00">
                  <c:v>24.37193904903846</c:v>
                </c:pt>
                <c:pt idx="30" formatCode="#,##0.00">
                  <c:v>25.252772812482256</c:v>
                </c:pt>
              </c:numCache>
            </c:numRef>
          </c:val>
        </c:ser>
        <c:ser>
          <c:idx val="5"/>
          <c:order val="5"/>
          <c:tx>
            <c:strRef>
              <c:f>'Fig 8-1 Hist &amp; Fcst Elec Price'!$C$8</c:f>
              <c:strCache>
                <c:ptCount val="1"/>
                <c:pt idx="0">
                  <c:v>Spread</c:v>
                </c:pt>
              </c:strCache>
            </c:strRef>
          </c:tx>
          <c:spPr>
            <a:solidFill>
              <a:srgbClr val="D2D2D2"/>
            </a:solidFill>
            <a:ln w="57150">
              <a:solidFill>
                <a:prstClr val="white"/>
              </a:solidFill>
            </a:ln>
          </c:spPr>
          <c:val>
            <c:numRef>
              <c:f>'Fig 8-1 Hist &amp; Fcst Elec Price'!$D$8:$AH$8</c:f>
              <c:numCache>
                <c:formatCode>General</c:formatCode>
                <c:ptCount val="31"/>
                <c:pt idx="11" formatCode="#,##0.00">
                  <c:v>8.1472658255143386</c:v>
                </c:pt>
                <c:pt idx="12" formatCode="#,##0.00">
                  <c:v>9.6877941444140632</c:v>
                </c:pt>
                <c:pt idx="13" formatCode="#,##0.00">
                  <c:v>14.128612063406983</c:v>
                </c:pt>
                <c:pt idx="14" formatCode="#,##0.00">
                  <c:v>17.421618575443794</c:v>
                </c:pt>
                <c:pt idx="15" formatCode="#,##0.00">
                  <c:v>19.686846438747637</c:v>
                </c:pt>
                <c:pt idx="16" formatCode="#,##0.00">
                  <c:v>20.755726442994561</c:v>
                </c:pt>
                <c:pt idx="17" formatCode="#,##0.00">
                  <c:v>21.322164856986422</c:v>
                </c:pt>
                <c:pt idx="18" formatCode="#,##0.00">
                  <c:v>24.594895364731286</c:v>
                </c:pt>
                <c:pt idx="19" formatCode="#,##0.00">
                  <c:v>26.842832507198342</c:v>
                </c:pt>
                <c:pt idx="20" formatCode="#,##0.00">
                  <c:v>28.286539569146374</c:v>
                </c:pt>
                <c:pt idx="21" formatCode="#,##0.00">
                  <c:v>30.132765644690654</c:v>
                </c:pt>
                <c:pt idx="22" formatCode="#,##0.00">
                  <c:v>29.933927432961902</c:v>
                </c:pt>
                <c:pt idx="23" formatCode="#,##0.00">
                  <c:v>31.368892158753841</c:v>
                </c:pt>
                <c:pt idx="24" formatCode="#,##0.00">
                  <c:v>32.903798073062134</c:v>
                </c:pt>
                <c:pt idx="25" formatCode="#,##0.00">
                  <c:v>34.497788178874529</c:v>
                </c:pt>
                <c:pt idx="26" formatCode="#,##0.00">
                  <c:v>36.278085023538949</c:v>
                </c:pt>
                <c:pt idx="27" formatCode="#,##0.00">
                  <c:v>37.905352907811299</c:v>
                </c:pt>
                <c:pt idx="28" formatCode="#,##0.00">
                  <c:v>39.581086524406629</c:v>
                </c:pt>
                <c:pt idx="29" formatCode="#,##0.00">
                  <c:v>40.863036065877466</c:v>
                </c:pt>
                <c:pt idx="30" formatCode="#,##0.00">
                  <c:v>42.623584714038053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237632"/>
        <c:axId val="805909952"/>
      </c:areaChart>
      <c:lineChart>
        <c:grouping val="standard"/>
        <c:varyColors val="0"/>
        <c:ser>
          <c:idx val="0"/>
          <c:order val="0"/>
          <c:tx>
            <c:strRef>
              <c:f>'Fig 8-1 Hist &amp; Fcst Elec Price'!$C$12</c:f>
              <c:strCache>
                <c:ptCount val="1"/>
                <c:pt idx="0">
                  <c:v>Historic</c:v>
                </c:pt>
              </c:strCache>
            </c:strRef>
          </c:tx>
          <c:spPr>
            <a:ln w="31750">
              <a:solidFill>
                <a:srgbClr val="477DBC"/>
              </a:solidFill>
            </a:ln>
          </c:spPr>
          <c:marker>
            <c:symbol val="square"/>
            <c:size val="6"/>
            <c:spPr>
              <a:solidFill>
                <a:srgbClr val="477DBC"/>
              </a:solidFill>
              <a:ln>
                <a:solidFill>
                  <a:srgbClr val="477DBC"/>
                </a:solidFill>
              </a:ln>
            </c:spPr>
          </c:marker>
          <c:cat>
            <c:numRef>
              <c:f>'Fig 8-1 Hist &amp; Fcst Elec Price'!$D$4:$AH$4</c:f>
              <c:numCache>
                <c:formatCode>General</c:formatCode>
                <c:ptCount val="3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2032</c:v>
                </c:pt>
                <c:pt idx="28">
                  <c:v>2033</c:v>
                </c:pt>
                <c:pt idx="29">
                  <c:v>2034</c:v>
                </c:pt>
                <c:pt idx="30">
                  <c:v>2035</c:v>
                </c:pt>
              </c:numCache>
            </c:numRef>
          </c:cat>
          <c:val>
            <c:numRef>
              <c:f>'Fig 8-1 Hist &amp; Fcst Elec Price'!$D$12:$AH$12</c:f>
              <c:numCache>
                <c:formatCode>0.00</c:formatCode>
                <c:ptCount val="31"/>
                <c:pt idx="0">
                  <c:v>65.88994697488242</c:v>
                </c:pt>
                <c:pt idx="1">
                  <c:v>49.816685953269733</c:v>
                </c:pt>
                <c:pt idx="2">
                  <c:v>54.65252959468895</c:v>
                </c:pt>
                <c:pt idx="3">
                  <c:v>62.901879804479876</c:v>
                </c:pt>
                <c:pt idx="4">
                  <c:v>33.537007795881919</c:v>
                </c:pt>
                <c:pt idx="5">
                  <c:v>33.655537191713314</c:v>
                </c:pt>
                <c:pt idx="6">
                  <c:v>25.426866712748062</c:v>
                </c:pt>
                <c:pt idx="7">
                  <c:v>18.903911290322586</c:v>
                </c:pt>
                <c:pt idx="8">
                  <c:v>33.151755939208378</c:v>
                </c:pt>
                <c:pt idx="9">
                  <c:v>32.498849429108326</c:v>
                </c:pt>
                <c:pt idx="10" formatCode="#,##0.00">
                  <c:v>21.70239996484317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8-1 Hist &amp; Fcst Elec Price'!$C$9</c:f>
              <c:strCache>
                <c:ptCount val="1"/>
                <c:pt idx="0">
                  <c:v>Medium</c:v>
                </c:pt>
              </c:strCache>
            </c:strRef>
          </c:tx>
          <c:spPr>
            <a:ln w="31750">
              <a:solidFill>
                <a:srgbClr val="F06C2F"/>
              </a:solidFill>
            </a:ln>
          </c:spPr>
          <c:marker>
            <c:symbol val="none"/>
          </c:marker>
          <c:val>
            <c:numRef>
              <c:f>'Fig 8-1 Hist &amp; Fcst Elec Price'!$D$9:$AH$9</c:f>
              <c:numCache>
                <c:formatCode>General</c:formatCode>
                <c:ptCount val="31"/>
                <c:pt idx="11" formatCode="0.00">
                  <c:v>24.293391343744162</c:v>
                </c:pt>
                <c:pt idx="12" formatCode="0.00">
                  <c:v>25.808184185697236</c:v>
                </c:pt>
                <c:pt idx="13" formatCode="0.00">
                  <c:v>27.322977027650317</c:v>
                </c:pt>
                <c:pt idx="14" formatCode="0.00">
                  <c:v>28.837769869603395</c:v>
                </c:pt>
                <c:pt idx="15" formatCode="0.00">
                  <c:v>30.35256271155647</c:v>
                </c:pt>
                <c:pt idx="16" formatCode="0.00">
                  <c:v>30.953159847253296</c:v>
                </c:pt>
                <c:pt idx="17" formatCode="0.00">
                  <c:v>31.553756982950123</c:v>
                </c:pt>
                <c:pt idx="18" formatCode="0.00">
                  <c:v>32.15435411864695</c:v>
                </c:pt>
                <c:pt idx="19" formatCode="0.00">
                  <c:v>32.75495125434378</c:v>
                </c:pt>
                <c:pt idx="20" formatCode="0.00">
                  <c:v>33.701620937215324</c:v>
                </c:pt>
                <c:pt idx="21" formatCode="0.00">
                  <c:v>34.673547094527663</c:v>
                </c:pt>
                <c:pt idx="22" formatCode="0.00">
                  <c:v>35.645473251840031</c:v>
                </c:pt>
                <c:pt idx="23" formatCode="0.00">
                  <c:v>36.61739940915237</c:v>
                </c:pt>
                <c:pt idx="24" formatCode="0.00">
                  <c:v>37.589325566464716</c:v>
                </c:pt>
                <c:pt idx="25" formatCode="0.00">
                  <c:v>38.561251723777062</c:v>
                </c:pt>
                <c:pt idx="26" formatCode="0.00">
                  <c:v>39.808120708774283</c:v>
                </c:pt>
                <c:pt idx="27" formatCode="0.00">
                  <c:v>41.054989693771503</c:v>
                </c:pt>
                <c:pt idx="28" formatCode="0.00">
                  <c:v>42.30185867876871</c:v>
                </c:pt>
                <c:pt idx="29" formatCode="0.00">
                  <c:v>43.548727663765931</c:v>
                </c:pt>
                <c:pt idx="30" formatCode="0.00">
                  <c:v>44.795596648763151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8-1 Hist &amp; Fcst Elec Price'!$C$6</c:f>
              <c:strCache>
                <c:ptCount val="1"/>
                <c:pt idx="0">
                  <c:v>Low Fuel Price</c:v>
                </c:pt>
              </c:strCache>
            </c:strRef>
          </c:tx>
          <c:spPr>
            <a:ln w="31750">
              <a:solidFill>
                <a:srgbClr val="FAB256"/>
              </a:solidFill>
            </a:ln>
          </c:spPr>
          <c:marker>
            <c:symbol val="none"/>
          </c:marker>
          <c:val>
            <c:numRef>
              <c:f>'Fig 8-1 Hist &amp; Fcst Elec Price'!$D$6:$AH$6</c:f>
              <c:numCache>
                <c:formatCode>General</c:formatCode>
                <c:ptCount val="31"/>
                <c:pt idx="11" formatCode="#,##0.00">
                  <c:v>18.633526724611166</c:v>
                </c:pt>
                <c:pt idx="12" formatCode="#,##0.00">
                  <c:v>19.127666753645201</c:v>
                </c:pt>
                <c:pt idx="13" formatCode="#,##0.00">
                  <c:v>18.35104769154794</c:v>
                </c:pt>
                <c:pt idx="14" formatCode="#,##0.00">
                  <c:v>17.924896513260435</c:v>
                </c:pt>
                <c:pt idx="15" formatCode="#,##0.00">
                  <c:v>17.946697041176122</c:v>
                </c:pt>
                <c:pt idx="16" formatCode="#,##0.00">
                  <c:v>17.848929715220226</c:v>
                </c:pt>
                <c:pt idx="17" formatCode="#,##0.00">
                  <c:v>19.108427719677838</c:v>
                </c:pt>
                <c:pt idx="18" formatCode="#,##0.00">
                  <c:v>18.37724707145702</c:v>
                </c:pt>
                <c:pt idx="19" formatCode="#,##0.00">
                  <c:v>17.97366046180095</c:v>
                </c:pt>
                <c:pt idx="20" formatCode="#,##0.00">
                  <c:v>18.102795041318164</c:v>
                </c:pt>
                <c:pt idx="21" formatCode="#,##0.00">
                  <c:v>18.691104999371365</c:v>
                </c:pt>
                <c:pt idx="22" formatCode="#,##0.00">
                  <c:v>19.611086930079317</c:v>
                </c:pt>
                <c:pt idx="23" formatCode="#,##0.00">
                  <c:v>20.170035762684389</c:v>
                </c:pt>
                <c:pt idx="24" formatCode="#,##0.00">
                  <c:v>20.709410511657371</c:v>
                </c:pt>
                <c:pt idx="25" formatCode="#,##0.00">
                  <c:v>21.229211176998287</c:v>
                </c:pt>
                <c:pt idx="26" formatCode="#,##0.00">
                  <c:v>21.729437758707103</c:v>
                </c:pt>
                <c:pt idx="27" formatCode="#,##0.00">
                  <c:v>22.610271522150882</c:v>
                </c:pt>
                <c:pt idx="28" formatCode="#,##0.00">
                  <c:v>23.491105285594674</c:v>
                </c:pt>
                <c:pt idx="29" formatCode="#,##0.00">
                  <c:v>24.37193904903846</c:v>
                </c:pt>
                <c:pt idx="30" formatCode="#,##0.00">
                  <c:v>25.252772812482256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8-1 Hist &amp; Fcst Elec Price'!$C$7</c:f>
              <c:strCache>
                <c:ptCount val="1"/>
                <c:pt idx="0">
                  <c:v>High Fuel Price</c:v>
                </c:pt>
              </c:strCache>
            </c:strRef>
          </c:tx>
          <c:spPr>
            <a:ln w="31750">
              <a:solidFill>
                <a:srgbClr val="03BCD1"/>
              </a:solidFill>
            </a:ln>
          </c:spPr>
          <c:marker>
            <c:symbol val="none"/>
          </c:marker>
          <c:val>
            <c:numRef>
              <c:f>'Fig 8-1 Hist &amp; Fcst Elec Price'!$D$7:$AH$7</c:f>
              <c:numCache>
                <c:formatCode>General</c:formatCode>
                <c:ptCount val="31"/>
                <c:pt idx="11" formatCode="#,##0.00">
                  <c:v>26.780792550125504</c:v>
                </c:pt>
                <c:pt idx="12" formatCode="#,##0.00">
                  <c:v>28.815460898059264</c:v>
                </c:pt>
                <c:pt idx="13" formatCode="#,##0.00">
                  <c:v>32.479659754954923</c:v>
                </c:pt>
                <c:pt idx="14" formatCode="#,##0.00">
                  <c:v>35.34651508870423</c:v>
                </c:pt>
                <c:pt idx="15" formatCode="#,##0.00">
                  <c:v>37.633543479923759</c:v>
                </c:pt>
                <c:pt idx="16" formatCode="#,##0.00">
                  <c:v>38.604656158214787</c:v>
                </c:pt>
                <c:pt idx="17" formatCode="#,##0.00">
                  <c:v>40.43059257666426</c:v>
                </c:pt>
                <c:pt idx="18" formatCode="#,##0.00">
                  <c:v>42.972142436188307</c:v>
                </c:pt>
                <c:pt idx="19" formatCode="#,##0.00">
                  <c:v>44.816492968999292</c:v>
                </c:pt>
                <c:pt idx="20" formatCode="#,##0.00">
                  <c:v>46.389334610464537</c:v>
                </c:pt>
                <c:pt idx="21" formatCode="#,##0.00">
                  <c:v>48.823870644062019</c:v>
                </c:pt>
                <c:pt idx="22" formatCode="#,##0.00">
                  <c:v>49.545014363041219</c:v>
                </c:pt>
                <c:pt idx="23" formatCode="#,##0.00">
                  <c:v>51.53892792143823</c:v>
                </c:pt>
                <c:pt idx="24" formatCode="#,##0.00">
                  <c:v>53.613208584719501</c:v>
                </c:pt>
                <c:pt idx="25" formatCode="#,##0.00">
                  <c:v>55.726999355872813</c:v>
                </c:pt>
                <c:pt idx="26" formatCode="#,##0.00">
                  <c:v>58.007522782246056</c:v>
                </c:pt>
                <c:pt idx="27" formatCode="#,##0.00">
                  <c:v>60.51562442996218</c:v>
                </c:pt>
                <c:pt idx="28" formatCode="#,##0.00">
                  <c:v>63.072191810001307</c:v>
                </c:pt>
                <c:pt idx="29" formatCode="#,##0.00">
                  <c:v>65.234975114915926</c:v>
                </c:pt>
                <c:pt idx="30" formatCode="#,##0.00">
                  <c:v>67.876357526520309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237632"/>
        <c:axId val="805909952"/>
      </c:lineChart>
      <c:catAx>
        <c:axId val="94923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05909952"/>
        <c:crosses val="autoZero"/>
        <c:auto val="1"/>
        <c:lblAlgn val="ctr"/>
        <c:lblOffset val="100"/>
        <c:noMultiLvlLbl val="0"/>
      </c:catAx>
      <c:valAx>
        <c:axId val="805909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$/MWh (2012$)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49237632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8-2 Mnth Elec Pr &amp; Hydro'!$D$7</c:f>
              <c:strCache>
                <c:ptCount val="1"/>
                <c:pt idx="0">
                  <c:v>Electric Price - All Hours</c:v>
                </c:pt>
              </c:strCache>
            </c:strRef>
          </c:tx>
          <c:spPr>
            <a:ln w="31750">
              <a:solidFill>
                <a:srgbClr val="F06C2F"/>
              </a:solidFill>
            </a:ln>
          </c:spPr>
          <c:marker>
            <c:symbol val="circle"/>
            <c:size val="7"/>
            <c:spPr>
              <a:solidFill>
                <a:srgbClr val="F06C2F"/>
              </a:solidFill>
              <a:ln>
                <a:solidFill>
                  <a:srgbClr val="F06C2F"/>
                </a:solidFill>
              </a:ln>
            </c:spPr>
          </c:marker>
          <c:cat>
            <c:strRef>
              <c:f>'Fig 8-2 Mnth Elec Pr &amp; Hydro'!$E$5:$P$5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'Fig 8-2 Mnth Elec Pr &amp; Hydro'!$E$7:$P$7</c:f>
              <c:numCache>
                <c:formatCode>0.00</c:formatCode>
                <c:ptCount val="12"/>
                <c:pt idx="0">
                  <c:v>32.962527957598766</c:v>
                </c:pt>
                <c:pt idx="1">
                  <c:v>31.465140872066879</c:v>
                </c:pt>
                <c:pt idx="2">
                  <c:v>29.928169460584662</c:v>
                </c:pt>
                <c:pt idx="3">
                  <c:v>27.627334587183725</c:v>
                </c:pt>
                <c:pt idx="4">
                  <c:v>26.624034822803775</c:v>
                </c:pt>
                <c:pt idx="5">
                  <c:v>26.974787788384972</c:v>
                </c:pt>
                <c:pt idx="6">
                  <c:v>28.704899759797229</c:v>
                </c:pt>
                <c:pt idx="7">
                  <c:v>30.912149467525488</c:v>
                </c:pt>
                <c:pt idx="8">
                  <c:v>30.977577634266005</c:v>
                </c:pt>
                <c:pt idx="9">
                  <c:v>32.060290398237655</c:v>
                </c:pt>
                <c:pt idx="10">
                  <c:v>31.968822912554099</c:v>
                </c:pt>
                <c:pt idx="11">
                  <c:v>34.025016877674403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8-2 Mnth Elec Pr &amp; Hydro'!$D$8</c:f>
              <c:strCache>
                <c:ptCount val="1"/>
                <c:pt idx="0">
                  <c:v>Electric Price - Heavy Load Hours</c:v>
                </c:pt>
              </c:strCache>
            </c:strRef>
          </c:tx>
          <c:spPr>
            <a:ln w="31750">
              <a:solidFill>
                <a:srgbClr val="7E7E7E"/>
              </a:solidFill>
            </a:ln>
          </c:spPr>
          <c:marker>
            <c:symbol val="triangle"/>
            <c:size val="7"/>
            <c:spPr>
              <a:solidFill>
                <a:srgbClr val="7E7E7E"/>
              </a:solidFill>
              <a:ln>
                <a:solidFill>
                  <a:srgbClr val="7E7E7E"/>
                </a:solidFill>
              </a:ln>
            </c:spPr>
          </c:marker>
          <c:val>
            <c:numRef>
              <c:f>'Fig 8-2 Mnth Elec Pr &amp; Hydro'!$E$8:$P$8</c:f>
              <c:numCache>
                <c:formatCode>0.00</c:formatCode>
                <c:ptCount val="12"/>
                <c:pt idx="0">
                  <c:v>35.586871165023837</c:v>
                </c:pt>
                <c:pt idx="1">
                  <c:v>33.567086666137939</c:v>
                </c:pt>
                <c:pt idx="2">
                  <c:v>32.928138949815086</c:v>
                </c:pt>
                <c:pt idx="3">
                  <c:v>30.923568462942477</c:v>
                </c:pt>
                <c:pt idx="4">
                  <c:v>30.983168233328108</c:v>
                </c:pt>
                <c:pt idx="5">
                  <c:v>31.350294987562307</c:v>
                </c:pt>
                <c:pt idx="6">
                  <c:v>32.19976710497221</c:v>
                </c:pt>
                <c:pt idx="7">
                  <c:v>34.275537536537648</c:v>
                </c:pt>
                <c:pt idx="8">
                  <c:v>33.940959794600019</c:v>
                </c:pt>
                <c:pt idx="9">
                  <c:v>34.45302346649661</c:v>
                </c:pt>
                <c:pt idx="10">
                  <c:v>34.359332888495111</c:v>
                </c:pt>
                <c:pt idx="11">
                  <c:v>36.423503145753351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8-2 Mnth Elec Pr &amp; Hydro'!$D$9</c:f>
              <c:strCache>
                <c:ptCount val="1"/>
                <c:pt idx="0">
                  <c:v>Electric Price - Light Load Hours</c:v>
                </c:pt>
              </c:strCache>
            </c:strRef>
          </c:tx>
          <c:spPr>
            <a:ln w="31750">
              <a:solidFill>
                <a:srgbClr val="FAB256"/>
              </a:solidFill>
            </a:ln>
          </c:spPr>
          <c:marker>
            <c:symbol val="diamond"/>
            <c:size val="7"/>
            <c:spPr>
              <a:solidFill>
                <a:srgbClr val="FAB256"/>
              </a:solidFill>
              <a:ln>
                <a:solidFill>
                  <a:srgbClr val="FAB256"/>
                </a:solidFill>
              </a:ln>
            </c:spPr>
          </c:marker>
          <c:val>
            <c:numRef>
              <c:f>'Fig 8-2 Mnth Elec Pr &amp; Hydro'!$E$9:$P$9</c:f>
              <c:numCache>
                <c:formatCode>0.00</c:formatCode>
                <c:ptCount val="12"/>
                <c:pt idx="0">
                  <c:v>29.332914754189716</c:v>
                </c:pt>
                <c:pt idx="1">
                  <c:v>28.624426863549893</c:v>
                </c:pt>
                <c:pt idx="2">
                  <c:v>26.12366391014929</c:v>
                </c:pt>
                <c:pt idx="3">
                  <c:v>23.125332042278966</c:v>
                </c:pt>
                <c:pt idx="4">
                  <c:v>21.104312262449884</c:v>
                </c:pt>
                <c:pt idx="5">
                  <c:v>21.002062057707938</c:v>
                </c:pt>
                <c:pt idx="6">
                  <c:v>23.876166223511966</c:v>
                </c:pt>
                <c:pt idx="7">
                  <c:v>26.648085182717701</c:v>
                </c:pt>
                <c:pt idx="8">
                  <c:v>26.928056561756446</c:v>
                </c:pt>
                <c:pt idx="9">
                  <c:v>28.750344517351291</c:v>
                </c:pt>
                <c:pt idx="10">
                  <c:v>28.975798703396915</c:v>
                </c:pt>
                <c:pt idx="11">
                  <c:v>30.706520524113593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910736"/>
        <c:axId val="805911128"/>
      </c:lineChart>
      <c:lineChart>
        <c:grouping val="standard"/>
        <c:varyColors val="0"/>
        <c:ser>
          <c:idx val="1"/>
          <c:order val="1"/>
          <c:tx>
            <c:strRef>
              <c:f>'Fig 8-2 Mnth Elec Pr &amp; Hydro'!$D$11</c:f>
              <c:strCache>
                <c:ptCount val="1"/>
                <c:pt idx="0">
                  <c:v>Hydro Generation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rgbClr val="477DBC"/>
              </a:solidFill>
              <a:ln>
                <a:solidFill>
                  <a:srgbClr val="477DBC"/>
                </a:solidFill>
              </a:ln>
            </c:spPr>
          </c:marker>
          <c:val>
            <c:numRef>
              <c:f>'Fig 8-2 Mnth Elec Pr &amp; Hydro'!$E$11:$P$11</c:f>
              <c:numCache>
                <c:formatCode>#,##0</c:formatCode>
                <c:ptCount val="12"/>
                <c:pt idx="0">
                  <c:v>16187.186</c:v>
                </c:pt>
                <c:pt idx="1">
                  <c:v>15295.232</c:v>
                </c:pt>
                <c:pt idx="2">
                  <c:v>15165.182000000001</c:v>
                </c:pt>
                <c:pt idx="3">
                  <c:v>16361.179</c:v>
                </c:pt>
                <c:pt idx="4">
                  <c:v>19350.508000000002</c:v>
                </c:pt>
                <c:pt idx="5">
                  <c:v>19176.791000000001</c:v>
                </c:pt>
                <c:pt idx="6">
                  <c:v>15618.281999999999</c:v>
                </c:pt>
                <c:pt idx="7">
                  <c:v>12530.287100000001</c:v>
                </c:pt>
                <c:pt idx="8">
                  <c:v>10204.6106</c:v>
                </c:pt>
                <c:pt idx="9">
                  <c:v>10389.391099999999</c:v>
                </c:pt>
                <c:pt idx="10">
                  <c:v>13226.446400000001</c:v>
                </c:pt>
                <c:pt idx="11">
                  <c:v>15215.101000000001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924288"/>
        <c:axId val="805911520"/>
      </c:lineChart>
      <c:catAx>
        <c:axId val="80591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Month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05911128"/>
        <c:crosses val="autoZero"/>
        <c:auto val="1"/>
        <c:lblAlgn val="ctr"/>
        <c:lblOffset val="100"/>
        <c:noMultiLvlLbl val="0"/>
      </c:catAx>
      <c:valAx>
        <c:axId val="805911128"/>
        <c:scaling>
          <c:orientation val="minMax"/>
          <c:min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Electricity Price $/MWh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05910736"/>
        <c:crosses val="autoZero"/>
        <c:crossBetween val="between"/>
      </c:valAx>
      <c:valAx>
        <c:axId val="805911520"/>
        <c:scaling>
          <c:orientation val="minMax"/>
          <c:min val="5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Hydro Geneneration aMW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05924288"/>
        <c:crosses val="max"/>
        <c:crossBetween val="between"/>
      </c:valAx>
      <c:catAx>
        <c:axId val="805924288"/>
        <c:scaling>
          <c:orientation val="minMax"/>
        </c:scaling>
        <c:delete val="1"/>
        <c:axPos val="b"/>
        <c:majorTickMark val="out"/>
        <c:minorTickMark val="none"/>
        <c:tickLblPos val="none"/>
        <c:crossAx val="8059115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 8-3 Relation Elec to NG'!$E$5</c:f>
              <c:strCache>
                <c:ptCount val="1"/>
                <c:pt idx="0">
                  <c:v>Historic Electricity Mid C Price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477DBC"/>
              </a:solidFill>
              <a:ln>
                <a:noFill/>
              </a:ln>
            </c:spPr>
          </c:marker>
          <c:xVal>
            <c:numRef>
              <c:f>'Fig 8-3 Relation Elec to NG'!$F$6:$F$17</c:f>
              <c:numCache>
                <c:formatCode>0.00</c:formatCode>
                <c:ptCount val="12"/>
                <c:pt idx="0">
                  <c:v>6.1953182630992947</c:v>
                </c:pt>
                <c:pt idx="1">
                  <c:v>8.60224792925702</c:v>
                </c:pt>
                <c:pt idx="2">
                  <c:v>6.7350881766561574</c:v>
                </c:pt>
                <c:pt idx="3">
                  <c:v>7.0134329116474108</c:v>
                </c:pt>
                <c:pt idx="4">
                  <c:v>8.2279298210594938</c:v>
                </c:pt>
                <c:pt idx="5">
                  <c:v>4.0047092750392341</c:v>
                </c:pt>
                <c:pt idx="6">
                  <c:v>4.2613287787343879</c:v>
                </c:pt>
                <c:pt idx="7">
                  <c:v>3.9591976060103664</c:v>
                </c:pt>
                <c:pt idx="8">
                  <c:v>2.687478260869566</c:v>
                </c:pt>
                <c:pt idx="9">
                  <c:v>3.6573555488823226</c:v>
                </c:pt>
                <c:pt idx="10">
                  <c:v>4.1969709435275577</c:v>
                </c:pt>
                <c:pt idx="11">
                  <c:v>2.2207122468846108</c:v>
                </c:pt>
              </c:numCache>
            </c:numRef>
          </c:xVal>
          <c:yVal>
            <c:numRef>
              <c:f>'Fig 8-3 Relation Elec to NG'!$E$6:$E$17</c:f>
              <c:numCache>
                <c:formatCode>0.00</c:formatCode>
                <c:ptCount val="12"/>
                <c:pt idx="0">
                  <c:v>48.258877804726779</c:v>
                </c:pt>
                <c:pt idx="1">
                  <c:v>63.889464534061112</c:v>
                </c:pt>
                <c:pt idx="2">
                  <c:v>48.489200364936302</c:v>
                </c:pt>
                <c:pt idx="3">
                  <c:v>53.561526882642397</c:v>
                </c:pt>
                <c:pt idx="4">
                  <c:v>63.243930014046391</c:v>
                </c:pt>
                <c:pt idx="5">
                  <c:v>33.121714361055858</c:v>
                </c:pt>
                <c:pt idx="6">
                  <c:v>32.797786482327233</c:v>
                </c:pt>
                <c:pt idx="7">
                  <c:v>24.396125000000005</c:v>
                </c:pt>
                <c:pt idx="8">
                  <c:v>18.381356710968458</c:v>
                </c:pt>
                <c:pt idx="9">
                  <c:v>30.446033238339545</c:v>
                </c:pt>
                <c:pt idx="10">
                  <c:v>28.496630828038626</c:v>
                </c:pt>
                <c:pt idx="11">
                  <c:v>21.70239996484317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 8-3 Relation Elec to NG'!$G$5</c:f>
              <c:strCache>
                <c:ptCount val="1"/>
                <c:pt idx="0">
                  <c:v>Medium Forecast Electricity Price Mid 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F06C2F"/>
              </a:solidFill>
              <a:ln>
                <a:noFill/>
              </a:ln>
            </c:spPr>
          </c:marker>
          <c:xVal>
            <c:numRef>
              <c:f>'Fig 8-3 Relation Elec to NG'!$H$18:$H$37</c:f>
              <c:numCache>
                <c:formatCode>0.00</c:formatCode>
                <c:ptCount val="20"/>
                <c:pt idx="0">
                  <c:v>2.7263434497545127</c:v>
                </c:pt>
                <c:pt idx="1">
                  <c:v>2.9678845561570122</c:v>
                </c:pt>
                <c:pt idx="2">
                  <c:v>3.209425662559513</c:v>
                </c:pt>
                <c:pt idx="3">
                  <c:v>3.4509667689620129</c:v>
                </c:pt>
                <c:pt idx="4">
                  <c:v>3.6925078753645142</c:v>
                </c:pt>
                <c:pt idx="5">
                  <c:v>3.8153859964443364</c:v>
                </c:pt>
                <c:pt idx="6">
                  <c:v>3.9382641175241595</c:v>
                </c:pt>
                <c:pt idx="7">
                  <c:v>4.0611422386039822</c:v>
                </c:pt>
                <c:pt idx="8">
                  <c:v>4.1840203596838048</c:v>
                </c:pt>
                <c:pt idx="9">
                  <c:v>4.3068984807636266</c:v>
                </c:pt>
                <c:pt idx="10">
                  <c:v>4.4330549027973509</c:v>
                </c:pt>
                <c:pt idx="11">
                  <c:v>4.5592113248310744</c:v>
                </c:pt>
                <c:pt idx="12">
                  <c:v>4.6853677468648005</c:v>
                </c:pt>
                <c:pt idx="13">
                  <c:v>4.811524168898524</c:v>
                </c:pt>
                <c:pt idx="14">
                  <c:v>4.9376805909322483</c:v>
                </c:pt>
                <c:pt idx="15">
                  <c:v>5.0995247070809997</c:v>
                </c:pt>
                <c:pt idx="16">
                  <c:v>5.261368823229752</c:v>
                </c:pt>
                <c:pt idx="17">
                  <c:v>5.4232129393785042</c:v>
                </c:pt>
                <c:pt idx="18">
                  <c:v>5.5850570555272547</c:v>
                </c:pt>
                <c:pt idx="19">
                  <c:v>5.746901171676007</c:v>
                </c:pt>
              </c:numCache>
            </c:numRef>
          </c:xVal>
          <c:yVal>
            <c:numRef>
              <c:f>'Fig 8-3 Relation Elec to NG'!$G$18:$G$37</c:f>
              <c:numCache>
                <c:formatCode>0.00</c:formatCode>
                <c:ptCount val="20"/>
                <c:pt idx="0">
                  <c:v>24.293391343744162</c:v>
                </c:pt>
                <c:pt idx="1">
                  <c:v>25.808184185697236</c:v>
                </c:pt>
                <c:pt idx="2">
                  <c:v>27.322977027650317</c:v>
                </c:pt>
                <c:pt idx="3">
                  <c:v>28.837769869603395</c:v>
                </c:pt>
                <c:pt idx="4">
                  <c:v>30.35256271155647</c:v>
                </c:pt>
                <c:pt idx="5">
                  <c:v>30.953159847253296</c:v>
                </c:pt>
                <c:pt idx="6">
                  <c:v>31.553756982950123</c:v>
                </c:pt>
                <c:pt idx="7">
                  <c:v>32.15435411864695</c:v>
                </c:pt>
                <c:pt idx="8">
                  <c:v>32.75495125434378</c:v>
                </c:pt>
                <c:pt idx="9">
                  <c:v>33.701620937215324</c:v>
                </c:pt>
                <c:pt idx="10">
                  <c:v>34.673547094527663</c:v>
                </c:pt>
                <c:pt idx="11">
                  <c:v>35.645473251840031</c:v>
                </c:pt>
                <c:pt idx="12">
                  <c:v>36.61739940915237</c:v>
                </c:pt>
                <c:pt idx="13">
                  <c:v>37.589325566464716</c:v>
                </c:pt>
                <c:pt idx="14">
                  <c:v>38.561251723777062</c:v>
                </c:pt>
                <c:pt idx="15">
                  <c:v>39.808120708774283</c:v>
                </c:pt>
                <c:pt idx="16">
                  <c:v>41.054989693771503</c:v>
                </c:pt>
                <c:pt idx="17">
                  <c:v>42.30185867876871</c:v>
                </c:pt>
                <c:pt idx="18">
                  <c:v>43.548727663765931</c:v>
                </c:pt>
                <c:pt idx="19">
                  <c:v>44.795596648763151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 8-3 Relation Elec to NG'!$K$5</c:f>
              <c:strCache>
                <c:ptCount val="1"/>
                <c:pt idx="0">
                  <c:v>Linear Fit Electric Price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8-3 Relation Elec to NG'!$J$6:$J$66</c:f>
              <c:numCache>
                <c:formatCode>General</c:formatCode>
                <c:ptCount val="61"/>
                <c:pt idx="0">
                  <c:v>3</c:v>
                </c:pt>
                <c:pt idx="1">
                  <c:v>3.1</c:v>
                </c:pt>
                <c:pt idx="2" formatCode="0.00">
                  <c:v>3.2</c:v>
                </c:pt>
                <c:pt idx="3">
                  <c:v>3.3</c:v>
                </c:pt>
                <c:pt idx="4" formatCode="0.00">
                  <c:v>3.4</c:v>
                </c:pt>
                <c:pt idx="5">
                  <c:v>3.5</c:v>
                </c:pt>
                <c:pt idx="6" formatCode="0.00">
                  <c:v>3.6</c:v>
                </c:pt>
                <c:pt idx="7">
                  <c:v>3.7</c:v>
                </c:pt>
                <c:pt idx="8" formatCode="0.00">
                  <c:v>3.8</c:v>
                </c:pt>
                <c:pt idx="9">
                  <c:v>3.9</c:v>
                </c:pt>
                <c:pt idx="10" formatCode="0.00">
                  <c:v>4</c:v>
                </c:pt>
                <c:pt idx="11">
                  <c:v>4.0999999999999996</c:v>
                </c:pt>
                <c:pt idx="12" formatCode="0.00">
                  <c:v>4.2</c:v>
                </c:pt>
                <c:pt idx="13">
                  <c:v>4.3</c:v>
                </c:pt>
                <c:pt idx="14" formatCode="0.00">
                  <c:v>4.4000000000000004</c:v>
                </c:pt>
                <c:pt idx="15">
                  <c:v>4.5</c:v>
                </c:pt>
                <c:pt idx="16" formatCode="0.00">
                  <c:v>4.5999999999999996</c:v>
                </c:pt>
                <c:pt idx="17">
                  <c:v>4.7</c:v>
                </c:pt>
                <c:pt idx="18" formatCode="0.00">
                  <c:v>4.8</c:v>
                </c:pt>
                <c:pt idx="19">
                  <c:v>4.9000000000000004</c:v>
                </c:pt>
                <c:pt idx="20" formatCode="0.00">
                  <c:v>5</c:v>
                </c:pt>
                <c:pt idx="21">
                  <c:v>5.0999999999999996</c:v>
                </c:pt>
                <c:pt idx="22" formatCode="0.00">
                  <c:v>5.2</c:v>
                </c:pt>
                <c:pt idx="23">
                  <c:v>5.3</c:v>
                </c:pt>
                <c:pt idx="24" formatCode="0.00">
                  <c:v>5.4</c:v>
                </c:pt>
                <c:pt idx="25">
                  <c:v>5.5</c:v>
                </c:pt>
                <c:pt idx="26" formatCode="0.00">
                  <c:v>5.6</c:v>
                </c:pt>
                <c:pt idx="27">
                  <c:v>5.7</c:v>
                </c:pt>
                <c:pt idx="28" formatCode="0.00">
                  <c:v>5.8</c:v>
                </c:pt>
                <c:pt idx="29">
                  <c:v>5.9</c:v>
                </c:pt>
                <c:pt idx="30" formatCode="0.00">
                  <c:v>6</c:v>
                </c:pt>
                <c:pt idx="31">
                  <c:v>6.1</c:v>
                </c:pt>
                <c:pt idx="32" formatCode="0.00">
                  <c:v>6.2</c:v>
                </c:pt>
                <c:pt idx="33">
                  <c:v>6.3</c:v>
                </c:pt>
                <c:pt idx="34" formatCode="0.00">
                  <c:v>6.4</c:v>
                </c:pt>
                <c:pt idx="35">
                  <c:v>6.5</c:v>
                </c:pt>
                <c:pt idx="36" formatCode="0.00">
                  <c:v>6.6</c:v>
                </c:pt>
                <c:pt idx="37">
                  <c:v>6.7</c:v>
                </c:pt>
                <c:pt idx="38" formatCode="0.00">
                  <c:v>6.8</c:v>
                </c:pt>
                <c:pt idx="39">
                  <c:v>6.9</c:v>
                </c:pt>
                <c:pt idx="40" formatCode="0.00">
                  <c:v>7</c:v>
                </c:pt>
                <c:pt idx="41">
                  <c:v>7.1</c:v>
                </c:pt>
                <c:pt idx="42" formatCode="0.00">
                  <c:v>7.2</c:v>
                </c:pt>
                <c:pt idx="43">
                  <c:v>7.3</c:v>
                </c:pt>
                <c:pt idx="44" formatCode="0.00">
                  <c:v>7.4</c:v>
                </c:pt>
                <c:pt idx="45">
                  <c:v>7.5</c:v>
                </c:pt>
                <c:pt idx="46" formatCode="0.00">
                  <c:v>7.6</c:v>
                </c:pt>
                <c:pt idx="47">
                  <c:v>7.7</c:v>
                </c:pt>
                <c:pt idx="48" formatCode="0.00">
                  <c:v>7.8</c:v>
                </c:pt>
                <c:pt idx="49">
                  <c:v>7.9</c:v>
                </c:pt>
                <c:pt idx="50" formatCode="0.00">
                  <c:v>8</c:v>
                </c:pt>
                <c:pt idx="51">
                  <c:v>8.1</c:v>
                </c:pt>
                <c:pt idx="52" formatCode="0.00">
                  <c:v>8.1999999999999993</c:v>
                </c:pt>
                <c:pt idx="53">
                  <c:v>8.3000000000000007</c:v>
                </c:pt>
                <c:pt idx="54" formatCode="0.00">
                  <c:v>8.4</c:v>
                </c:pt>
                <c:pt idx="55">
                  <c:v>8.5</c:v>
                </c:pt>
                <c:pt idx="56" formatCode="0.00">
                  <c:v>8.6000000000000103</c:v>
                </c:pt>
                <c:pt idx="57">
                  <c:v>8.6999999999999993</c:v>
                </c:pt>
                <c:pt idx="58" formatCode="0.00">
                  <c:v>8.8000000000000007</c:v>
                </c:pt>
                <c:pt idx="59">
                  <c:v>8.9000000000000092</c:v>
                </c:pt>
                <c:pt idx="60" formatCode="0.00">
                  <c:v>9.0000000000000107</c:v>
                </c:pt>
              </c:numCache>
            </c:numRef>
          </c:xVal>
          <c:yVal>
            <c:numRef>
              <c:f>'Fig 8-3 Relation Elec to NG'!$K$6:$K$66</c:f>
              <c:numCache>
                <c:formatCode>0.00</c:formatCode>
                <c:ptCount val="61"/>
                <c:pt idx="0">
                  <c:v>25.521855561810561</c:v>
                </c:pt>
                <c:pt idx="1">
                  <c:v>26.198140682128244</c:v>
                </c:pt>
                <c:pt idx="2">
                  <c:v>26.874425802445931</c:v>
                </c:pt>
                <c:pt idx="3">
                  <c:v>27.55071092276361</c:v>
                </c:pt>
                <c:pt idx="4">
                  <c:v>28.226996043081293</c:v>
                </c:pt>
                <c:pt idx="5">
                  <c:v>28.903281163398979</c:v>
                </c:pt>
                <c:pt idx="6">
                  <c:v>29.579566283716662</c:v>
                </c:pt>
                <c:pt idx="7">
                  <c:v>30.255851404034349</c:v>
                </c:pt>
                <c:pt idx="8">
                  <c:v>30.932136524352028</c:v>
                </c:pt>
                <c:pt idx="9">
                  <c:v>31.608421644669715</c:v>
                </c:pt>
                <c:pt idx="10">
                  <c:v>32.284706764987398</c:v>
                </c:pt>
                <c:pt idx="11">
                  <c:v>32.960991885305077</c:v>
                </c:pt>
                <c:pt idx="12">
                  <c:v>33.637277005622764</c:v>
                </c:pt>
                <c:pt idx="13">
                  <c:v>34.31356212594045</c:v>
                </c:pt>
                <c:pt idx="14">
                  <c:v>34.989847246258137</c:v>
                </c:pt>
                <c:pt idx="15">
                  <c:v>35.666132366575816</c:v>
                </c:pt>
                <c:pt idx="16">
                  <c:v>36.342417486893495</c:v>
                </c:pt>
                <c:pt idx="17">
                  <c:v>37.018702607211182</c:v>
                </c:pt>
                <c:pt idx="18">
                  <c:v>37.694987727528869</c:v>
                </c:pt>
                <c:pt idx="19">
                  <c:v>38.371272847846555</c:v>
                </c:pt>
                <c:pt idx="20">
                  <c:v>39.047557968164242</c:v>
                </c:pt>
                <c:pt idx="21">
                  <c:v>39.723843088481914</c:v>
                </c:pt>
                <c:pt idx="22">
                  <c:v>40.4001282087996</c:v>
                </c:pt>
                <c:pt idx="23">
                  <c:v>41.076413329117287</c:v>
                </c:pt>
                <c:pt idx="24">
                  <c:v>41.752698449434973</c:v>
                </c:pt>
                <c:pt idx="25">
                  <c:v>42.42898356975266</c:v>
                </c:pt>
                <c:pt idx="26">
                  <c:v>43.105268690070332</c:v>
                </c:pt>
                <c:pt idx="27">
                  <c:v>43.781553810388019</c:v>
                </c:pt>
                <c:pt idx="28">
                  <c:v>44.457838930705705</c:v>
                </c:pt>
                <c:pt idx="29">
                  <c:v>45.134124051023392</c:v>
                </c:pt>
                <c:pt idx="30">
                  <c:v>45.810409171341078</c:v>
                </c:pt>
                <c:pt idx="31">
                  <c:v>46.48669429165875</c:v>
                </c:pt>
                <c:pt idx="32">
                  <c:v>47.162979411976437</c:v>
                </c:pt>
                <c:pt idx="33">
                  <c:v>47.839264532294123</c:v>
                </c:pt>
                <c:pt idx="34">
                  <c:v>48.51554965261181</c:v>
                </c:pt>
                <c:pt idx="35">
                  <c:v>49.191834772929496</c:v>
                </c:pt>
                <c:pt idx="36">
                  <c:v>49.868119893247169</c:v>
                </c:pt>
                <c:pt idx="37">
                  <c:v>50.544405013564855</c:v>
                </c:pt>
                <c:pt idx="38">
                  <c:v>51.220690133882542</c:v>
                </c:pt>
                <c:pt idx="39">
                  <c:v>51.896975254200228</c:v>
                </c:pt>
                <c:pt idx="40">
                  <c:v>52.573260374517915</c:v>
                </c:pt>
                <c:pt idx="41">
                  <c:v>53.249545494835587</c:v>
                </c:pt>
                <c:pt idx="42">
                  <c:v>53.925830615153274</c:v>
                </c:pt>
                <c:pt idx="43">
                  <c:v>54.60211573547096</c:v>
                </c:pt>
                <c:pt idx="44">
                  <c:v>55.278400855788647</c:v>
                </c:pt>
                <c:pt idx="45">
                  <c:v>55.954685976106333</c:v>
                </c:pt>
                <c:pt idx="46">
                  <c:v>56.630971096424005</c:v>
                </c:pt>
                <c:pt idx="47">
                  <c:v>57.307256216741692</c:v>
                </c:pt>
                <c:pt idx="48">
                  <c:v>57.983541337059378</c:v>
                </c:pt>
                <c:pt idx="49">
                  <c:v>58.659826457377065</c:v>
                </c:pt>
                <c:pt idx="50">
                  <c:v>59.336111577694751</c:v>
                </c:pt>
                <c:pt idx="51">
                  <c:v>60.012396698012424</c:v>
                </c:pt>
                <c:pt idx="52">
                  <c:v>60.68868181833011</c:v>
                </c:pt>
                <c:pt idx="53">
                  <c:v>61.364966938647811</c:v>
                </c:pt>
                <c:pt idx="54">
                  <c:v>62.041252058965483</c:v>
                </c:pt>
                <c:pt idx="55">
                  <c:v>62.71753717928317</c:v>
                </c:pt>
                <c:pt idx="56">
                  <c:v>63.393822299600913</c:v>
                </c:pt>
                <c:pt idx="57">
                  <c:v>64.070107419918529</c:v>
                </c:pt>
                <c:pt idx="58">
                  <c:v>64.746392540236229</c:v>
                </c:pt>
                <c:pt idx="59">
                  <c:v>65.422677660553958</c:v>
                </c:pt>
                <c:pt idx="60">
                  <c:v>66.098962780871659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925072"/>
        <c:axId val="805925464"/>
      </c:scatterChart>
      <c:valAx>
        <c:axId val="80592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Natural Gas Price $/mmbtu (2012$)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05925464"/>
        <c:crosses val="autoZero"/>
        <c:crossBetween val="midCat"/>
      </c:valAx>
      <c:valAx>
        <c:axId val="8059254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Electricity Price $/MWh (2012$) 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0592507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</xdr:colOff>
      <xdr:row>18</xdr:row>
      <xdr:rowOff>35719</xdr:rowOff>
    </xdr:from>
    <xdr:to>
      <xdr:col>22</xdr:col>
      <xdr:colOff>150019</xdr:colOff>
      <xdr:row>45</xdr:row>
      <xdr:rowOff>154781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297656</xdr:colOff>
      <xdr:row>14</xdr:row>
      <xdr:rowOff>7143</xdr:rowOff>
    </xdr:from>
    <xdr:to>
      <xdr:col>20</xdr:col>
      <xdr:colOff>314326</xdr:colOff>
      <xdr:row>16</xdr:row>
      <xdr:rowOff>116680</xdr:rowOff>
    </xdr:to>
    <xdr:sp macro="" textlink="">
      <xdr:nvSpPr>
        <xdr:cNvPr id="11" name="TextBox 10"/>
        <xdr:cNvSpPr txBox="1"/>
      </xdr:nvSpPr>
      <xdr:spPr>
        <a:xfrm>
          <a:off x="5193506" y="3407568"/>
          <a:ext cx="5960270" cy="433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Figure 8-1: Historic and Forecast </a:t>
          </a:r>
          <a:r>
            <a:rPr lang="en-US" sz="1100"/>
            <a:t>Annual Wholesale</a:t>
          </a:r>
          <a:r>
            <a:rPr lang="en-US" sz="1100" baseline="0"/>
            <a:t> Electricity Price at Mid-C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16</xdr:row>
      <xdr:rowOff>123824</xdr:rowOff>
    </xdr:from>
    <xdr:to>
      <xdr:col>18</xdr:col>
      <xdr:colOff>142874</xdr:colOff>
      <xdr:row>42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13</xdr:row>
      <xdr:rowOff>28575</xdr:rowOff>
    </xdr:from>
    <xdr:to>
      <xdr:col>18</xdr:col>
      <xdr:colOff>228600</xdr:colOff>
      <xdr:row>15</xdr:row>
      <xdr:rowOff>142875</xdr:rowOff>
    </xdr:to>
    <xdr:sp macro="" textlink="">
      <xdr:nvSpPr>
        <xdr:cNvPr id="3" name="TextBox 2"/>
        <xdr:cNvSpPr txBox="1"/>
      </xdr:nvSpPr>
      <xdr:spPr>
        <a:xfrm>
          <a:off x="6686550" y="3295650"/>
          <a:ext cx="599122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Figure 8-2: Monthly Electricity</a:t>
          </a:r>
          <a:r>
            <a:rPr lang="en-US" sz="1100" baseline="0"/>
            <a:t> </a:t>
          </a:r>
          <a:r>
            <a:rPr lang="en-US" sz="1100"/>
            <a:t>Prices and Hydro Generation in year 2020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200024</xdr:colOff>
      <xdr:row>13</xdr:row>
      <xdr:rowOff>47625</xdr:rowOff>
    </xdr:from>
    <xdr:to>
      <xdr:col>20</xdr:col>
      <xdr:colOff>561975</xdr:colOff>
      <xdr:row>40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7</xdr:row>
      <xdr:rowOff>85725</xdr:rowOff>
    </xdr:from>
    <xdr:to>
      <xdr:col>21</xdr:col>
      <xdr:colOff>123825</xdr:colOff>
      <xdr:row>11</xdr:row>
      <xdr:rowOff>152400</xdr:rowOff>
    </xdr:to>
    <xdr:sp macro="" textlink="">
      <xdr:nvSpPr>
        <xdr:cNvPr id="3" name="TextBox 2"/>
        <xdr:cNvSpPr txBox="1"/>
      </xdr:nvSpPr>
      <xdr:spPr>
        <a:xfrm>
          <a:off x="13582650" y="1219200"/>
          <a:ext cx="60102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0"/>
            <a:t>Figure 8 - 3: Relationship of  Electricity Price to Natural Gas Price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115"/>
  <sheetViews>
    <sheetView zoomScaleNormal="100" workbookViewId="0">
      <selection activeCell="AH7" sqref="AH7"/>
    </sheetView>
  </sheetViews>
  <sheetFormatPr defaultRowHeight="12.75" x14ac:dyDescent="0.2"/>
  <cols>
    <col min="2" max="2" width="8.7109375" bestFit="1" customWidth="1"/>
    <col min="3" max="3" width="22.5703125" bestFit="1" customWidth="1"/>
    <col min="4" max="34" width="5.5703125" bestFit="1" customWidth="1"/>
    <col min="36" max="36" width="12.7109375" bestFit="1" customWidth="1"/>
  </cols>
  <sheetData>
    <row r="3" spans="2:37" x14ac:dyDescent="0.2">
      <c r="B3" s="6" t="s">
        <v>0</v>
      </c>
      <c r="C3" s="7" t="s">
        <v>6</v>
      </c>
      <c r="AJ3" t="s">
        <v>22</v>
      </c>
      <c r="AK3">
        <v>0.04</v>
      </c>
    </row>
    <row r="4" spans="2:37" x14ac:dyDescent="0.2">
      <c r="B4" s="8" t="s">
        <v>1</v>
      </c>
      <c r="C4" s="9" t="s">
        <v>2</v>
      </c>
      <c r="D4" s="3">
        <v>2005</v>
      </c>
      <c r="E4" s="3">
        <v>2006</v>
      </c>
      <c r="F4" s="3">
        <v>2007</v>
      </c>
      <c r="G4" s="3">
        <v>2008</v>
      </c>
      <c r="H4" s="3">
        <v>2009</v>
      </c>
      <c r="I4" s="3">
        <v>2010</v>
      </c>
      <c r="J4" s="3">
        <v>2011</v>
      </c>
      <c r="K4" s="3">
        <v>2012</v>
      </c>
      <c r="L4" s="3">
        <v>2013</v>
      </c>
      <c r="M4" s="3">
        <v>2014</v>
      </c>
      <c r="N4" s="3">
        <v>2015</v>
      </c>
      <c r="O4" s="3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3">
        <v>2023</v>
      </c>
      <c r="W4" s="3">
        <v>2024</v>
      </c>
      <c r="X4" s="3">
        <v>2025</v>
      </c>
      <c r="Y4" s="3">
        <v>2026</v>
      </c>
      <c r="Z4" s="3">
        <v>2027</v>
      </c>
      <c r="AA4" s="3">
        <v>2028</v>
      </c>
      <c r="AB4" s="3">
        <v>2029</v>
      </c>
      <c r="AC4" s="3">
        <v>2030</v>
      </c>
      <c r="AD4" s="3">
        <v>2031</v>
      </c>
      <c r="AE4" s="3">
        <v>2032</v>
      </c>
      <c r="AF4" s="3">
        <v>2033</v>
      </c>
      <c r="AG4" s="3">
        <v>2034</v>
      </c>
      <c r="AH4" s="3">
        <v>2035</v>
      </c>
      <c r="AJ4" t="s">
        <v>21</v>
      </c>
    </row>
    <row r="6" spans="2:37" x14ac:dyDescent="0.2">
      <c r="C6" s="1" t="s">
        <v>7</v>
      </c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>
        <v>18.633526724611166</v>
      </c>
      <c r="P6" s="4">
        <v>19.127666753645201</v>
      </c>
      <c r="Q6" s="4">
        <v>18.35104769154794</v>
      </c>
      <c r="R6" s="4">
        <v>17.924896513260435</v>
      </c>
      <c r="S6" s="4">
        <v>17.946697041176122</v>
      </c>
      <c r="T6" s="4">
        <v>17.848929715220226</v>
      </c>
      <c r="U6" s="4">
        <v>19.108427719677838</v>
      </c>
      <c r="V6" s="4">
        <v>18.37724707145702</v>
      </c>
      <c r="W6" s="4">
        <v>17.97366046180095</v>
      </c>
      <c r="X6" s="4">
        <v>18.102795041318164</v>
      </c>
      <c r="Y6" s="4">
        <v>18.691104999371365</v>
      </c>
      <c r="Z6" s="4">
        <v>19.611086930079317</v>
      </c>
      <c r="AA6" s="4">
        <v>20.170035762684389</v>
      </c>
      <c r="AB6" s="4">
        <v>20.709410511657371</v>
      </c>
      <c r="AC6" s="4">
        <v>21.229211176998287</v>
      </c>
      <c r="AD6" s="4">
        <v>21.729437758707103</v>
      </c>
      <c r="AE6" s="4">
        <v>22.610271522150882</v>
      </c>
      <c r="AF6" s="4">
        <v>23.491105285594674</v>
      </c>
      <c r="AG6" s="4">
        <v>24.37193904903846</v>
      </c>
      <c r="AH6" s="4">
        <v>25.252772812482256</v>
      </c>
      <c r="AJ6" s="17">
        <f>NPV($AK$3,O6:AH6)</f>
        <v>267.05036072427396</v>
      </c>
      <c r="AK6" s="17">
        <f>-PMT($AK$3,20,AJ6)</f>
        <v>19.650032967983808</v>
      </c>
    </row>
    <row r="7" spans="2:37" x14ac:dyDescent="0.2">
      <c r="C7" s="1" t="s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4"/>
      <c r="O7" s="4">
        <v>26.780792550125504</v>
      </c>
      <c r="P7" s="4">
        <v>28.815460898059264</v>
      </c>
      <c r="Q7" s="4">
        <v>32.479659754954923</v>
      </c>
      <c r="R7" s="4">
        <v>35.34651508870423</v>
      </c>
      <c r="S7" s="4">
        <v>37.633543479923759</v>
      </c>
      <c r="T7" s="4">
        <v>38.604656158214787</v>
      </c>
      <c r="U7" s="4">
        <v>40.43059257666426</v>
      </c>
      <c r="V7" s="4">
        <v>42.972142436188307</v>
      </c>
      <c r="W7" s="4">
        <v>44.816492968999292</v>
      </c>
      <c r="X7" s="4">
        <v>46.389334610464537</v>
      </c>
      <c r="Y7" s="4">
        <v>48.823870644062019</v>
      </c>
      <c r="Z7" s="4">
        <v>49.545014363041219</v>
      </c>
      <c r="AA7" s="4">
        <v>51.53892792143823</v>
      </c>
      <c r="AB7" s="4">
        <v>53.613208584719501</v>
      </c>
      <c r="AC7" s="4">
        <v>55.726999355872813</v>
      </c>
      <c r="AD7" s="4">
        <v>58.007522782246056</v>
      </c>
      <c r="AE7" s="4">
        <v>60.51562442996218</v>
      </c>
      <c r="AF7" s="4">
        <v>63.072191810001307</v>
      </c>
      <c r="AG7" s="4">
        <v>65.234975114915926</v>
      </c>
      <c r="AH7" s="4">
        <v>67.876357526520309</v>
      </c>
      <c r="AJ7" s="17">
        <f t="shared" ref="AJ7:AJ9" si="0">NPV($AK$3,O7:AH7)</f>
        <v>608.50282817426182</v>
      </c>
      <c r="AK7" s="17">
        <f>-PMT($AK$3,20,AJ7)</f>
        <v>44.774703176983103</v>
      </c>
    </row>
    <row r="8" spans="2:37" x14ac:dyDescent="0.2">
      <c r="C8" s="18" t="s">
        <v>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9">
        <f t="shared" ref="O8:AH8" si="1">O7-O6</f>
        <v>8.1472658255143386</v>
      </c>
      <c r="P8" s="19">
        <f t="shared" si="1"/>
        <v>9.6877941444140632</v>
      </c>
      <c r="Q8" s="19">
        <f t="shared" si="1"/>
        <v>14.128612063406983</v>
      </c>
      <c r="R8" s="19">
        <f t="shared" si="1"/>
        <v>17.421618575443794</v>
      </c>
      <c r="S8" s="19">
        <f t="shared" si="1"/>
        <v>19.686846438747637</v>
      </c>
      <c r="T8" s="19">
        <f t="shared" si="1"/>
        <v>20.755726442994561</v>
      </c>
      <c r="U8" s="19">
        <f t="shared" si="1"/>
        <v>21.322164856986422</v>
      </c>
      <c r="V8" s="19">
        <f t="shared" si="1"/>
        <v>24.594895364731286</v>
      </c>
      <c r="W8" s="19">
        <f t="shared" si="1"/>
        <v>26.842832507198342</v>
      </c>
      <c r="X8" s="19">
        <f t="shared" si="1"/>
        <v>28.286539569146374</v>
      </c>
      <c r="Y8" s="19">
        <f t="shared" si="1"/>
        <v>30.132765644690654</v>
      </c>
      <c r="Z8" s="19">
        <f t="shared" si="1"/>
        <v>29.933927432961902</v>
      </c>
      <c r="AA8" s="19">
        <f t="shared" si="1"/>
        <v>31.368892158753841</v>
      </c>
      <c r="AB8" s="19">
        <f t="shared" si="1"/>
        <v>32.903798073062134</v>
      </c>
      <c r="AC8" s="19">
        <f t="shared" si="1"/>
        <v>34.497788178874529</v>
      </c>
      <c r="AD8" s="19">
        <f t="shared" si="1"/>
        <v>36.278085023538949</v>
      </c>
      <c r="AE8" s="19">
        <f t="shared" si="1"/>
        <v>37.905352907811299</v>
      </c>
      <c r="AF8" s="19">
        <f t="shared" si="1"/>
        <v>39.581086524406629</v>
      </c>
      <c r="AG8" s="19">
        <f t="shared" si="1"/>
        <v>40.863036065877466</v>
      </c>
      <c r="AH8" s="19">
        <f t="shared" si="1"/>
        <v>42.623584714038053</v>
      </c>
      <c r="AJ8" s="17"/>
    </row>
    <row r="9" spans="2:37" x14ac:dyDescent="0.2">
      <c r="C9" s="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5"/>
      <c r="O9" s="5">
        <v>24.293391343744162</v>
      </c>
      <c r="P9" s="5">
        <v>25.808184185697236</v>
      </c>
      <c r="Q9" s="5">
        <v>27.322977027650317</v>
      </c>
      <c r="R9" s="5">
        <v>28.837769869603395</v>
      </c>
      <c r="S9" s="5">
        <v>30.35256271155647</v>
      </c>
      <c r="T9" s="5">
        <v>30.953159847253296</v>
      </c>
      <c r="U9" s="5">
        <v>31.553756982950123</v>
      </c>
      <c r="V9" s="5">
        <v>32.15435411864695</v>
      </c>
      <c r="W9" s="5">
        <v>32.75495125434378</v>
      </c>
      <c r="X9" s="5">
        <v>33.701620937215324</v>
      </c>
      <c r="Y9" s="5">
        <v>34.673547094527663</v>
      </c>
      <c r="Z9" s="5">
        <v>35.645473251840031</v>
      </c>
      <c r="AA9" s="5">
        <v>36.61739940915237</v>
      </c>
      <c r="AB9" s="5">
        <v>37.589325566464716</v>
      </c>
      <c r="AC9" s="5">
        <v>38.561251723777062</v>
      </c>
      <c r="AD9" s="5">
        <v>39.808120708774283</v>
      </c>
      <c r="AE9" s="5">
        <v>41.054989693771503</v>
      </c>
      <c r="AF9" s="5">
        <v>42.30185867876871</v>
      </c>
      <c r="AG9" s="5">
        <v>43.548727663765931</v>
      </c>
      <c r="AH9" s="5">
        <v>44.795596648763151</v>
      </c>
      <c r="AJ9" s="17">
        <f t="shared" si="0"/>
        <v>453.04846956854396</v>
      </c>
      <c r="AK9" s="17">
        <f>-PMT($AK$3,20,AJ9)</f>
        <v>33.336099374560028</v>
      </c>
    </row>
    <row r="10" spans="2:37" x14ac:dyDescent="0.2">
      <c r="C10" s="2" t="s">
        <v>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4"/>
      <c r="O10" s="4">
        <v>22.805278781454433</v>
      </c>
      <c r="P10" s="4">
        <v>24.301018911250704</v>
      </c>
      <c r="Q10" s="4">
        <v>25.796759041046979</v>
      </c>
      <c r="R10" s="4">
        <v>27.292499170843254</v>
      </c>
      <c r="S10" s="4">
        <v>28.788239300639521</v>
      </c>
      <c r="T10" s="4">
        <v>29.381282265210295</v>
      </c>
      <c r="U10" s="4">
        <v>29.974325229781069</v>
      </c>
      <c r="V10" s="4">
        <v>30.567368194351843</v>
      </c>
      <c r="W10" s="4">
        <v>31.160411158922621</v>
      </c>
      <c r="X10" s="4">
        <v>32.095173850636172</v>
      </c>
      <c r="Y10" s="4">
        <v>33.054875346727471</v>
      </c>
      <c r="Z10" s="4">
        <v>34.014576842818784</v>
      </c>
      <c r="AA10" s="4">
        <v>34.974278338910075</v>
      </c>
      <c r="AB10" s="4">
        <v>35.933979835001381</v>
      </c>
      <c r="AC10" s="4">
        <v>36.893681331092679</v>
      </c>
      <c r="AD10" s="4">
        <v>38.124867487910059</v>
      </c>
      <c r="AE10" s="4">
        <v>39.356053644727446</v>
      </c>
      <c r="AF10" s="4">
        <v>40.587239801544818</v>
      </c>
      <c r="AG10" s="4">
        <v>41.818425958362191</v>
      </c>
      <c r="AH10" s="4">
        <v>43.049612115179578</v>
      </c>
      <c r="AJ10" s="17"/>
      <c r="AK10" s="17"/>
    </row>
    <row r="11" spans="2:37" x14ac:dyDescent="0.2">
      <c r="C11" s="2" t="s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/>
      <c r="O11" s="4">
        <v>21.838065811810999</v>
      </c>
      <c r="P11" s="4">
        <v>23.90628384009101</v>
      </c>
      <c r="Q11" s="4">
        <v>25.974501868371021</v>
      </c>
      <c r="R11" s="4">
        <v>28.042719896651036</v>
      </c>
      <c r="S11" s="4">
        <v>30.110937924931044</v>
      </c>
      <c r="T11" s="4">
        <v>30.930961488139822</v>
      </c>
      <c r="U11" s="4">
        <v>31.750985051348593</v>
      </c>
      <c r="V11" s="4">
        <v>32.571008614557378</v>
      </c>
      <c r="W11" s="4">
        <v>33.391032177766157</v>
      </c>
      <c r="X11" s="4">
        <v>34.68356489294365</v>
      </c>
      <c r="Y11" s="4">
        <v>36.010581462495523</v>
      </c>
      <c r="Z11" s="4">
        <v>37.337598032047417</v>
      </c>
      <c r="AA11" s="4">
        <v>38.664614601599283</v>
      </c>
      <c r="AB11" s="4">
        <v>39.991631171151163</v>
      </c>
      <c r="AC11" s="4">
        <v>41.318647740703042</v>
      </c>
      <c r="AD11" s="4">
        <v>43.021056705317307</v>
      </c>
      <c r="AE11" s="4">
        <v>44.723465669931592</v>
      </c>
      <c r="AF11" s="4">
        <v>46.425874634545849</v>
      </c>
      <c r="AG11" s="4">
        <v>48.128283599160113</v>
      </c>
      <c r="AH11" s="4">
        <v>49.830692563774384</v>
      </c>
      <c r="AJ11" s="17"/>
      <c r="AK11" s="17"/>
    </row>
    <row r="12" spans="2:37" x14ac:dyDescent="0.2">
      <c r="C12" s="2" t="s">
        <v>9</v>
      </c>
      <c r="D12" s="10">
        <v>65.88994697488242</v>
      </c>
      <c r="E12" s="10">
        <v>49.816685953269733</v>
      </c>
      <c r="F12" s="10">
        <v>54.65252959468895</v>
      </c>
      <c r="G12" s="10">
        <v>62.901879804479876</v>
      </c>
      <c r="H12" s="10">
        <v>33.537007795881919</v>
      </c>
      <c r="I12" s="10">
        <v>33.655537191713314</v>
      </c>
      <c r="J12" s="10">
        <v>25.426866712748062</v>
      </c>
      <c r="K12" s="10">
        <v>18.903911290322586</v>
      </c>
      <c r="L12" s="10">
        <v>33.151755939208378</v>
      </c>
      <c r="M12" s="10">
        <v>32.498849429108326</v>
      </c>
      <c r="N12" s="4">
        <v>21.70239996484317</v>
      </c>
    </row>
    <row r="53" spans="26:26" x14ac:dyDescent="0.2">
      <c r="Z53" t="s">
        <v>10</v>
      </c>
    </row>
    <row r="115" spans="23:23" x14ac:dyDescent="0.2">
      <c r="W115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7"/>
  <sheetViews>
    <sheetView tabSelected="1" workbookViewId="0">
      <selection activeCell="C4" sqref="C4"/>
    </sheetView>
  </sheetViews>
  <sheetFormatPr defaultRowHeight="12.75" x14ac:dyDescent="0.2"/>
  <cols>
    <col min="2" max="2" width="8.7109375" bestFit="1" customWidth="1"/>
    <col min="3" max="3" width="35.140625" bestFit="1" customWidth="1"/>
    <col min="4" max="24" width="6.5703125" bestFit="1" customWidth="1"/>
    <col min="26" max="26" width="12.7109375" bestFit="1" customWidth="1"/>
  </cols>
  <sheetData>
    <row r="3" spans="2:26" ht="13.5" thickBot="1" x14ac:dyDescent="0.25"/>
    <row r="4" spans="2:26" ht="13.5" thickBot="1" x14ac:dyDescent="0.25">
      <c r="B4" s="20" t="s">
        <v>0</v>
      </c>
      <c r="C4" s="21" t="s">
        <v>59</v>
      </c>
    </row>
    <row r="5" spans="2:26" ht="13.5" thickBot="1" x14ac:dyDescent="0.25">
      <c r="B5" s="22" t="s">
        <v>1</v>
      </c>
      <c r="C5" s="23" t="s">
        <v>23</v>
      </c>
      <c r="D5" s="3">
        <v>2015</v>
      </c>
      <c r="E5" s="3">
        <v>2016</v>
      </c>
      <c r="F5" s="3">
        <v>2017</v>
      </c>
      <c r="G5" s="3">
        <v>2018</v>
      </c>
      <c r="H5" s="3">
        <v>2019</v>
      </c>
      <c r="I5" s="3">
        <v>2020</v>
      </c>
      <c r="J5" s="3">
        <v>2021</v>
      </c>
      <c r="K5" s="3">
        <v>2022</v>
      </c>
      <c r="L5" s="3">
        <v>2023</v>
      </c>
      <c r="M5" s="3">
        <v>2024</v>
      </c>
      <c r="N5" s="3">
        <v>2025</v>
      </c>
      <c r="O5" s="3">
        <v>2026</v>
      </c>
      <c r="P5" s="3">
        <v>2027</v>
      </c>
      <c r="Q5" s="3">
        <v>2028</v>
      </c>
      <c r="R5" s="3">
        <v>2029</v>
      </c>
      <c r="S5" s="3">
        <v>2030</v>
      </c>
      <c r="T5" s="3">
        <v>2031</v>
      </c>
      <c r="U5" s="3">
        <v>2032</v>
      </c>
      <c r="V5" s="3">
        <v>2033</v>
      </c>
      <c r="W5" s="3">
        <v>2034</v>
      </c>
      <c r="X5" s="3">
        <v>2035</v>
      </c>
    </row>
    <row r="7" spans="2:26" x14ac:dyDescent="0.2">
      <c r="C7" t="s">
        <v>17</v>
      </c>
      <c r="D7" s="24">
        <v>21454</v>
      </c>
      <c r="E7" s="24">
        <v>21595</v>
      </c>
      <c r="F7" s="24">
        <v>21725</v>
      </c>
      <c r="G7" s="24">
        <v>21839</v>
      </c>
      <c r="H7" s="24">
        <v>21946</v>
      </c>
      <c r="I7" s="24">
        <v>22043</v>
      </c>
      <c r="J7" s="24">
        <v>22123</v>
      </c>
      <c r="K7" s="24">
        <v>22209</v>
      </c>
      <c r="L7" s="24">
        <v>22286</v>
      </c>
      <c r="M7" s="24">
        <v>22371</v>
      </c>
      <c r="N7" s="24">
        <v>22439</v>
      </c>
      <c r="O7" s="24">
        <v>22510</v>
      </c>
      <c r="P7" s="24">
        <v>22576</v>
      </c>
      <c r="Q7" s="24">
        <v>22640</v>
      </c>
      <c r="R7" s="24">
        <v>22708</v>
      </c>
      <c r="S7" s="24">
        <v>22776</v>
      </c>
      <c r="T7" s="24">
        <v>22844</v>
      </c>
      <c r="U7" s="24">
        <v>22914</v>
      </c>
      <c r="V7" s="24">
        <v>22987</v>
      </c>
      <c r="W7" s="24">
        <v>23057</v>
      </c>
      <c r="X7" s="24">
        <v>23133</v>
      </c>
    </row>
    <row r="8" spans="2:26" x14ac:dyDescent="0.2">
      <c r="C8" t="s">
        <v>4</v>
      </c>
      <c r="D8" s="24">
        <v>20170</v>
      </c>
      <c r="E8" s="24">
        <v>20271</v>
      </c>
      <c r="F8" s="24">
        <v>20244</v>
      </c>
      <c r="G8" s="24">
        <v>20387</v>
      </c>
      <c r="H8" s="24">
        <v>20353</v>
      </c>
      <c r="I8" s="24">
        <v>20227</v>
      </c>
      <c r="J8" s="24">
        <v>20121</v>
      </c>
      <c r="K8" s="24">
        <v>20162</v>
      </c>
      <c r="L8" s="24">
        <v>20192</v>
      </c>
      <c r="M8" s="24">
        <v>20243</v>
      </c>
      <c r="N8" s="24">
        <v>20159</v>
      </c>
      <c r="O8" s="24">
        <v>20127</v>
      </c>
      <c r="P8" s="24">
        <v>20105</v>
      </c>
      <c r="Q8" s="24">
        <v>20173</v>
      </c>
      <c r="R8" s="24">
        <v>20118</v>
      </c>
      <c r="S8" s="24">
        <v>20127</v>
      </c>
      <c r="T8" s="24">
        <v>20320</v>
      </c>
      <c r="U8" s="24">
        <v>20513</v>
      </c>
      <c r="V8" s="24">
        <v>20709</v>
      </c>
      <c r="W8" s="24">
        <v>20907</v>
      </c>
      <c r="X8" s="24">
        <v>21105</v>
      </c>
    </row>
    <row r="9" spans="2:26" x14ac:dyDescent="0.2">
      <c r="C9" t="s">
        <v>5</v>
      </c>
      <c r="D9" s="24">
        <v>21607</v>
      </c>
      <c r="E9" s="24">
        <v>21883</v>
      </c>
      <c r="F9" s="24">
        <v>22022</v>
      </c>
      <c r="G9" s="24">
        <v>22306</v>
      </c>
      <c r="H9" s="24">
        <v>22393</v>
      </c>
      <c r="I9" s="24">
        <v>22391</v>
      </c>
      <c r="J9" s="24">
        <v>22461</v>
      </c>
      <c r="K9" s="24">
        <v>22735</v>
      </c>
      <c r="L9" s="24">
        <v>23040</v>
      </c>
      <c r="M9" s="24">
        <v>23398</v>
      </c>
      <c r="N9" s="24">
        <v>23611</v>
      </c>
      <c r="O9" s="24">
        <v>23893</v>
      </c>
      <c r="P9" s="24">
        <v>24217</v>
      </c>
      <c r="Q9" s="24">
        <v>24675</v>
      </c>
      <c r="R9" s="24">
        <v>24992</v>
      </c>
      <c r="S9" s="24">
        <v>25390</v>
      </c>
      <c r="T9" s="24">
        <v>25632</v>
      </c>
      <c r="U9" s="24">
        <v>25876</v>
      </c>
      <c r="V9" s="24">
        <v>26123</v>
      </c>
      <c r="W9" s="24">
        <v>26372</v>
      </c>
      <c r="X9" s="24">
        <v>26624</v>
      </c>
    </row>
    <row r="10" spans="2:26" ht="13.5" thickBot="1" x14ac:dyDescent="0.25"/>
    <row r="11" spans="2:26" ht="13.5" thickBot="1" x14ac:dyDescent="0.25">
      <c r="C11" s="23" t="s">
        <v>24</v>
      </c>
    </row>
    <row r="12" spans="2:26" x14ac:dyDescent="0.2">
      <c r="Z12" t="s">
        <v>25</v>
      </c>
    </row>
    <row r="13" spans="2:26" x14ac:dyDescent="0.2">
      <c r="C13" t="s">
        <v>17</v>
      </c>
      <c r="E13" s="5">
        <f>100*(E7-D7)/D7</f>
        <v>0.65722009881607157</v>
      </c>
      <c r="F13" s="5">
        <f t="shared" ref="F13:X15" si="0">100*(F7-E7)/E7</f>
        <v>0.60199120166705256</v>
      </c>
      <c r="G13" s="5">
        <f t="shared" si="0"/>
        <v>0.52474108170310707</v>
      </c>
      <c r="H13" s="5">
        <f t="shared" si="0"/>
        <v>0.48994917349695499</v>
      </c>
      <c r="I13" s="5">
        <f t="shared" si="0"/>
        <v>0.44199398523648958</v>
      </c>
      <c r="J13" s="5">
        <f t="shared" si="0"/>
        <v>0.36292700630585673</v>
      </c>
      <c r="K13" s="5">
        <f t="shared" si="0"/>
        <v>0.38873570492247889</v>
      </c>
      <c r="L13" s="5">
        <f t="shared" si="0"/>
        <v>0.34670629024269439</v>
      </c>
      <c r="M13" s="5">
        <f t="shared" si="0"/>
        <v>0.38140536659786411</v>
      </c>
      <c r="N13" s="5">
        <f t="shared" si="0"/>
        <v>0.30396495462876044</v>
      </c>
      <c r="O13" s="5">
        <f t="shared" si="0"/>
        <v>0.31641338740585589</v>
      </c>
      <c r="P13" s="5">
        <f t="shared" si="0"/>
        <v>0.29320302087960909</v>
      </c>
      <c r="Q13" s="5">
        <f t="shared" si="0"/>
        <v>0.28348688873139616</v>
      </c>
      <c r="R13" s="5">
        <f t="shared" si="0"/>
        <v>0.30035335689045939</v>
      </c>
      <c r="S13" s="5">
        <f t="shared" si="0"/>
        <v>0.29945393693852385</v>
      </c>
      <c r="T13" s="5">
        <f t="shared" si="0"/>
        <v>0.29855988760098351</v>
      </c>
      <c r="U13" s="5">
        <f t="shared" si="0"/>
        <v>0.30642619506216073</v>
      </c>
      <c r="V13" s="5">
        <f t="shared" si="0"/>
        <v>0.31858252596665793</v>
      </c>
      <c r="W13" s="5">
        <f t="shared" si="0"/>
        <v>0.30451994605646671</v>
      </c>
      <c r="X13" s="5">
        <f t="shared" si="0"/>
        <v>0.32961790345665093</v>
      </c>
      <c r="Z13" s="10">
        <f>AVERAGE(E13:X13)</f>
        <v>0.37751259563030481</v>
      </c>
    </row>
    <row r="14" spans="2:26" x14ac:dyDescent="0.2">
      <c r="C14" t="s">
        <v>4</v>
      </c>
      <c r="E14" s="5">
        <f t="shared" ref="E14:T15" si="1">100*(E8-D8)/D8</f>
        <v>0.50074367873078829</v>
      </c>
      <c r="F14" s="5">
        <f t="shared" si="1"/>
        <v>-0.133195204972621</v>
      </c>
      <c r="G14" s="5">
        <f t="shared" si="1"/>
        <v>0.70638213791740767</v>
      </c>
      <c r="H14" s="5">
        <f t="shared" si="1"/>
        <v>-0.16677294354245353</v>
      </c>
      <c r="I14" s="5">
        <f t="shared" si="1"/>
        <v>-0.61907335527931995</v>
      </c>
      <c r="J14" s="5">
        <f t="shared" si="1"/>
        <v>-0.52405200969001831</v>
      </c>
      <c r="K14" s="5">
        <f t="shared" si="1"/>
        <v>0.20376720838924506</v>
      </c>
      <c r="L14" s="5">
        <f t="shared" si="1"/>
        <v>0.14879476242436265</v>
      </c>
      <c r="M14" s="5">
        <f t="shared" si="1"/>
        <v>0.25257527733755941</v>
      </c>
      <c r="N14" s="5">
        <f t="shared" si="1"/>
        <v>-0.41495825717531987</v>
      </c>
      <c r="O14" s="5">
        <f t="shared" si="1"/>
        <v>-0.15873803264050795</v>
      </c>
      <c r="P14" s="5">
        <f t="shared" si="1"/>
        <v>-0.10930590748745467</v>
      </c>
      <c r="Q14" s="5">
        <f t="shared" si="1"/>
        <v>0.33822432230788363</v>
      </c>
      <c r="R14" s="5">
        <f t="shared" si="1"/>
        <v>-0.2726416497298369</v>
      </c>
      <c r="S14" s="5">
        <f t="shared" si="1"/>
        <v>4.4736057262153295E-2</v>
      </c>
      <c r="T14" s="5">
        <f t="shared" si="1"/>
        <v>0.95891091568539777</v>
      </c>
      <c r="U14" s="5">
        <f t="shared" si="0"/>
        <v>0.94980314960629919</v>
      </c>
      <c r="V14" s="5">
        <f t="shared" si="0"/>
        <v>0.95549163944815485</v>
      </c>
      <c r="W14" s="5">
        <f t="shared" si="0"/>
        <v>0.95610604085180362</v>
      </c>
      <c r="X14" s="5">
        <f t="shared" si="0"/>
        <v>0.94705122686181664</v>
      </c>
      <c r="Z14" s="10">
        <f>AVERAGE(E14:X14)</f>
        <v>0.22819245281526696</v>
      </c>
    </row>
    <row r="15" spans="2:26" x14ac:dyDescent="0.2">
      <c r="C15" t="s">
        <v>5</v>
      </c>
      <c r="E15" s="5">
        <f t="shared" si="1"/>
        <v>1.2773638172814366</v>
      </c>
      <c r="F15" s="5">
        <f t="shared" si="0"/>
        <v>0.6351962710780058</v>
      </c>
      <c r="G15" s="5">
        <f t="shared" si="0"/>
        <v>1.2896194714376532</v>
      </c>
      <c r="H15" s="5">
        <f t="shared" si="0"/>
        <v>0.39002958845153768</v>
      </c>
      <c r="I15" s="5">
        <f t="shared" si="0"/>
        <v>-8.9313624793462242E-3</v>
      </c>
      <c r="J15" s="5">
        <f t="shared" si="0"/>
        <v>0.31262560850341653</v>
      </c>
      <c r="K15" s="5">
        <f t="shared" si="0"/>
        <v>1.2198922576911091</v>
      </c>
      <c r="L15" s="5">
        <f t="shared" si="0"/>
        <v>1.341543875082472</v>
      </c>
      <c r="M15" s="5">
        <f t="shared" si="0"/>
        <v>1.5538194444444444</v>
      </c>
      <c r="N15" s="5">
        <f t="shared" si="0"/>
        <v>0.91033421659970937</v>
      </c>
      <c r="O15" s="5">
        <f t="shared" si="0"/>
        <v>1.1943585616873491</v>
      </c>
      <c r="P15" s="5">
        <f t="shared" si="0"/>
        <v>1.3560457037626084</v>
      </c>
      <c r="Q15" s="5">
        <f t="shared" si="0"/>
        <v>1.891233431060825</v>
      </c>
      <c r="R15" s="5">
        <f t="shared" si="0"/>
        <v>1.2847011144883485</v>
      </c>
      <c r="S15" s="5">
        <f t="shared" si="0"/>
        <v>1.5925096030729833</v>
      </c>
      <c r="T15" s="5">
        <f t="shared" si="0"/>
        <v>0.95313115399763682</v>
      </c>
      <c r="U15" s="5">
        <f t="shared" si="0"/>
        <v>0.95193508114856429</v>
      </c>
      <c r="V15" s="5">
        <f t="shared" si="0"/>
        <v>0.95455248106353374</v>
      </c>
      <c r="W15" s="5">
        <f t="shared" si="0"/>
        <v>0.95318301879569722</v>
      </c>
      <c r="X15" s="5">
        <f t="shared" si="0"/>
        <v>0.95555892613377824</v>
      </c>
      <c r="Z15" s="10">
        <f>AVERAGE(E15:X15)</f>
        <v>1.0504351131650884</v>
      </c>
    </row>
    <row r="16" spans="2:26" x14ac:dyDescent="0.2">
      <c r="E16" s="5"/>
    </row>
    <row r="17" spans="1:28" ht="13.5" thickBot="1" x14ac:dyDescent="0.25"/>
    <row r="18" spans="1:28" ht="13.5" thickBot="1" x14ac:dyDescent="0.25">
      <c r="B18" s="20" t="s">
        <v>0</v>
      </c>
      <c r="C18" s="25" t="s">
        <v>26</v>
      </c>
      <c r="Z18" t="s">
        <v>22</v>
      </c>
      <c r="AA18">
        <v>0.04</v>
      </c>
    </row>
    <row r="19" spans="1:28" ht="13.5" thickBot="1" x14ac:dyDescent="0.25">
      <c r="A19" t="s">
        <v>10</v>
      </c>
      <c r="B19" s="22" t="s">
        <v>1</v>
      </c>
      <c r="C19" s="26" t="s">
        <v>27</v>
      </c>
      <c r="D19" s="3"/>
      <c r="E19" s="3">
        <v>2016</v>
      </c>
      <c r="F19" s="3">
        <v>2017</v>
      </c>
      <c r="G19" s="3">
        <v>2018</v>
      </c>
      <c r="H19" s="3">
        <v>2019</v>
      </c>
      <c r="I19" s="3">
        <v>2020</v>
      </c>
      <c r="J19" s="3">
        <v>2021</v>
      </c>
      <c r="K19" s="3">
        <v>2022</v>
      </c>
      <c r="L19" s="3">
        <v>2023</v>
      </c>
      <c r="M19" s="3">
        <v>2024</v>
      </c>
      <c r="N19" s="3">
        <v>2025</v>
      </c>
      <c r="O19" s="3">
        <v>2026</v>
      </c>
      <c r="P19" s="3">
        <v>2027</v>
      </c>
      <c r="Q19" s="3">
        <v>2028</v>
      </c>
      <c r="R19" s="3">
        <v>2029</v>
      </c>
      <c r="S19" s="3">
        <v>2030</v>
      </c>
      <c r="T19" s="3">
        <v>2031</v>
      </c>
      <c r="U19" s="3">
        <v>2032</v>
      </c>
      <c r="V19" s="3">
        <v>2033</v>
      </c>
      <c r="W19" s="3">
        <v>2034</v>
      </c>
      <c r="X19" s="3">
        <v>2035</v>
      </c>
      <c r="Z19" t="s">
        <v>21</v>
      </c>
    </row>
    <row r="21" spans="1:28" x14ac:dyDescent="0.2">
      <c r="B21" t="s">
        <v>28</v>
      </c>
      <c r="C21" t="s">
        <v>17</v>
      </c>
      <c r="D21" s="5"/>
      <c r="E21" s="5">
        <v>2.5366100983789801</v>
      </c>
      <c r="F21" s="5">
        <v>2.7595900388364112</v>
      </c>
      <c r="G21" s="5">
        <v>2.9825699792938427</v>
      </c>
      <c r="H21" s="5">
        <v>3.2055499197512742</v>
      </c>
      <c r="I21" s="5">
        <v>3.4285298602087053</v>
      </c>
      <c r="J21" s="5">
        <v>3.5169387236833392</v>
      </c>
      <c r="K21" s="5">
        <v>3.6053475871579725</v>
      </c>
      <c r="L21" s="5">
        <v>3.6937564506326068</v>
      </c>
      <c r="M21" s="5">
        <v>3.7821653141072411</v>
      </c>
      <c r="N21" s="5">
        <v>3.9215166126302705</v>
      </c>
      <c r="O21" s="5">
        <v>4.0645857047756371</v>
      </c>
      <c r="P21" s="5">
        <v>4.2076547969210063</v>
      </c>
      <c r="Q21" s="5">
        <v>4.350723889066372</v>
      </c>
      <c r="R21" s="5">
        <v>4.4937929812117394</v>
      </c>
      <c r="S21" s="5">
        <v>4.6368620733571069</v>
      </c>
      <c r="T21" s="5">
        <v>4.8204031915435559</v>
      </c>
      <c r="U21" s="5">
        <v>5.0039443097300067</v>
      </c>
      <c r="V21" s="5">
        <v>5.1874854279164548</v>
      </c>
      <c r="W21" s="5">
        <v>5.3710265461029039</v>
      </c>
      <c r="X21" s="5">
        <v>5.5545676642893538</v>
      </c>
      <c r="Z21" s="17">
        <f>NPV($AA$18,E21:X21)</f>
        <v>52.563458112597523</v>
      </c>
      <c r="AA21" s="17">
        <f>-PMT($AA$18,20,Z21)</f>
        <v>3.8677112512504936</v>
      </c>
    </row>
    <row r="22" spans="1:28" x14ac:dyDescent="0.2">
      <c r="B22" t="s">
        <v>28</v>
      </c>
      <c r="C22" t="s">
        <v>7</v>
      </c>
      <c r="D22" s="5"/>
      <c r="E22" s="5">
        <v>2.1112792990320939</v>
      </c>
      <c r="F22" s="5">
        <v>2.1585323402954661</v>
      </c>
      <c r="G22" s="5">
        <v>2.0842667264391239</v>
      </c>
      <c r="H22" s="5">
        <v>2.0435152429954155</v>
      </c>
      <c r="I22" s="5">
        <v>2.0455999582272031</v>
      </c>
      <c r="J22" s="5">
        <v>2.0362507794192557</v>
      </c>
      <c r="K22" s="5">
        <v>2.15669257259297</v>
      </c>
      <c r="L22" s="5">
        <v>2.0867720899133979</v>
      </c>
      <c r="M22" s="5">
        <v>2.048178384488029</v>
      </c>
      <c r="N22" s="5">
        <v>2.0605271141110544</v>
      </c>
      <c r="O22" s="5">
        <v>2.116785326541009</v>
      </c>
      <c r="P22" s="5">
        <v>2.2047602761079976</v>
      </c>
      <c r="Q22" s="5">
        <v>2.2582107773815587</v>
      </c>
      <c r="R22" s="5">
        <v>2.3097894712175235</v>
      </c>
      <c r="S22" s="5">
        <v>2.3594963576158947</v>
      </c>
      <c r="T22" s="5">
        <v>2.4073314365766691</v>
      </c>
      <c r="U22" s="5">
        <v>2.4915627712684665</v>
      </c>
      <c r="V22" s="5">
        <v>2.5757941059602651</v>
      </c>
      <c r="W22" s="5">
        <v>2.6600254406520629</v>
      </c>
      <c r="X22" s="5">
        <v>2.744256775343862</v>
      </c>
      <c r="Z22" s="17">
        <f>NPV($AA$18,E22:X22)</f>
        <v>30.014025925329886</v>
      </c>
      <c r="AA22" s="17">
        <f>-PMT($AA$18,20,Z22)</f>
        <v>2.2084845619946183</v>
      </c>
    </row>
    <row r="23" spans="1:28" x14ac:dyDescent="0.2">
      <c r="B23" t="s">
        <v>28</v>
      </c>
      <c r="C23" t="s">
        <v>8</v>
      </c>
      <c r="D23" s="5"/>
      <c r="E23" s="5">
        <v>2.961836383202991</v>
      </c>
      <c r="F23" s="5">
        <v>3.2831471862544177</v>
      </c>
      <c r="G23" s="5">
        <v>3.8617902257674062</v>
      </c>
      <c r="H23" s="5">
        <v>4.3145183524199391</v>
      </c>
      <c r="I23" s="5">
        <v>4.6756813546017977</v>
      </c>
      <c r="J23" s="5">
        <v>4.829037548908345</v>
      </c>
      <c r="K23" s="5">
        <v>5.1173858183099119</v>
      </c>
      <c r="L23" s="5">
        <v>5.5187423475881161</v>
      </c>
      <c r="M23" s="5">
        <v>5.8099985375257193</v>
      </c>
      <c r="N23" s="5">
        <v>6.0583785801037324</v>
      </c>
      <c r="O23" s="5">
        <v>6.4428356975534733</v>
      </c>
      <c r="P23" s="5">
        <v>6.5567172879836804</v>
      </c>
      <c r="Q23" s="5">
        <v>6.8715921752419789</v>
      </c>
      <c r="R23" s="5">
        <v>7.1991584768211929</v>
      </c>
      <c r="S23" s="5">
        <v>7.5329641365257274</v>
      </c>
      <c r="T23" s="5">
        <v>7.8930998875191039</v>
      </c>
      <c r="U23" s="5">
        <v>8.2891743413143182</v>
      </c>
      <c r="V23" s="5">
        <v>8.6929024077432526</v>
      </c>
      <c r="W23" s="5">
        <v>9.0344448715231831</v>
      </c>
      <c r="X23" s="5">
        <v>9.4515667600611319</v>
      </c>
      <c r="Z23" s="17">
        <f>NPV($AA$18,E23:X23)</f>
        <v>78.870088714500611</v>
      </c>
      <c r="AA23" s="17">
        <f>-PMT($AA$18,20,Z23)</f>
        <v>5.8033991761871953</v>
      </c>
    </row>
    <row r="24" spans="1:28" x14ac:dyDescent="0.2">
      <c r="Z24" s="17"/>
      <c r="AA24" s="17"/>
    </row>
    <row r="25" spans="1:28" x14ac:dyDescent="0.2">
      <c r="B25" t="s">
        <v>29</v>
      </c>
      <c r="C25" t="s">
        <v>17</v>
      </c>
      <c r="D25" s="5"/>
      <c r="E25" s="5">
        <v>2.7263434497545127</v>
      </c>
      <c r="F25" s="5">
        <v>2.9678845561570122</v>
      </c>
      <c r="G25" s="5">
        <v>3.209425662559513</v>
      </c>
      <c r="H25" s="5">
        <v>3.4509667689620129</v>
      </c>
      <c r="I25" s="5">
        <v>3.6925078753645142</v>
      </c>
      <c r="J25" s="5">
        <v>3.8153859964443364</v>
      </c>
      <c r="K25" s="5">
        <v>3.9382641175241595</v>
      </c>
      <c r="L25" s="5">
        <v>4.0611422386039822</v>
      </c>
      <c r="M25" s="5">
        <v>4.1840203596838048</v>
      </c>
      <c r="N25" s="5">
        <v>4.3068984807636266</v>
      </c>
      <c r="O25" s="5">
        <v>4.4330549027973509</v>
      </c>
      <c r="P25" s="5">
        <v>4.5592113248310744</v>
      </c>
      <c r="Q25" s="5">
        <v>4.6853677468648005</v>
      </c>
      <c r="R25" s="5">
        <v>4.811524168898524</v>
      </c>
      <c r="S25" s="5">
        <v>4.9376805909322483</v>
      </c>
      <c r="T25" s="5">
        <v>5.0995247070809997</v>
      </c>
      <c r="U25" s="5">
        <v>5.261368823229752</v>
      </c>
      <c r="V25" s="5">
        <v>5.4232129393785042</v>
      </c>
      <c r="W25" s="5">
        <v>5.5850570555272547</v>
      </c>
      <c r="X25" s="5">
        <v>5.746901171676007</v>
      </c>
      <c r="Z25" s="17">
        <f>NPV($AA$18,E25:X25)</f>
        <v>56.464225910973568</v>
      </c>
      <c r="AA25" s="17">
        <f>-PMT($AA$18,20,Z25)</f>
        <v>4.1547365734805553</v>
      </c>
    </row>
    <row r="26" spans="1:28" x14ac:dyDescent="0.2">
      <c r="B26" t="s">
        <v>29</v>
      </c>
      <c r="C26" t="s">
        <v>7</v>
      </c>
      <c r="D26" s="5"/>
      <c r="E26" s="5">
        <v>2.3512924095771779</v>
      </c>
      <c r="F26" s="5">
        <v>2.5456887417218543</v>
      </c>
      <c r="G26" s="5">
        <v>2.4173138053998984</v>
      </c>
      <c r="H26" s="5">
        <v>2.4263000509424351</v>
      </c>
      <c r="I26" s="5">
        <v>2.4461064696892509</v>
      </c>
      <c r="J26" s="5">
        <v>2.4737987773815586</v>
      </c>
      <c r="K26" s="5">
        <v>2.6608593988792664</v>
      </c>
      <c r="L26" s="5">
        <v>2.6441248089658691</v>
      </c>
      <c r="M26" s="5">
        <v>2.6550137544574643</v>
      </c>
      <c r="N26" s="5">
        <v>2.6659026999490569</v>
      </c>
      <c r="O26" s="5">
        <v>2.7155104431991841</v>
      </c>
      <c r="P26" s="5">
        <v>2.7930855832908805</v>
      </c>
      <c r="Q26" s="5">
        <v>2.8402175241976564</v>
      </c>
      <c r="R26" s="5">
        <v>2.8856989302088638</v>
      </c>
      <c r="S26" s="5">
        <v>2.9295298013245037</v>
      </c>
      <c r="T26" s="5">
        <v>2.9717101375445742</v>
      </c>
      <c r="U26" s="5">
        <v>3.0459842078451356</v>
      </c>
      <c r="V26" s="5">
        <v>3.1202582781456947</v>
      </c>
      <c r="W26" s="5">
        <v>3.1945323484462556</v>
      </c>
      <c r="X26" s="5">
        <v>3.2688064187468164</v>
      </c>
      <c r="Z26" s="17">
        <f>NPV($AA$18,E26:X26)</f>
        <v>36.629558239755447</v>
      </c>
      <c r="AA26" s="17">
        <f>-PMT($AA$18,20,Z26)</f>
        <v>2.6952670090456565</v>
      </c>
      <c r="AB26">
        <f>100*(AA26-AA25)/AA25</f>
        <v>-35.127848387563468</v>
      </c>
    </row>
    <row r="27" spans="1:28" x14ac:dyDescent="0.2">
      <c r="B27" t="s">
        <v>29</v>
      </c>
      <c r="C27" t="s">
        <v>8</v>
      </c>
      <c r="D27" s="5"/>
      <c r="E27" s="5">
        <v>3.1013023304160581</v>
      </c>
      <c r="F27" s="5">
        <v>3.4295502832403124</v>
      </c>
      <c r="G27" s="5">
        <v>3.9847103785763918</v>
      </c>
      <c r="H27" s="5">
        <v>4.4288403789495208</v>
      </c>
      <c r="I27" s="5">
        <v>4.7922294707652933</v>
      </c>
      <c r="J27" s="5">
        <v>4.9723772841003067</v>
      </c>
      <c r="K27" s="5">
        <v>5.271559313292312</v>
      </c>
      <c r="L27" s="5">
        <v>5.6703905225588533</v>
      </c>
      <c r="M27" s="5">
        <v>5.9721367173919724</v>
      </c>
      <c r="N27" s="5">
        <v>6.1911549344390764</v>
      </c>
      <c r="O27" s="5">
        <v>6.5301641057112176</v>
      </c>
      <c r="P27" s="5">
        <v>6.6305833770489224</v>
      </c>
      <c r="Q27" s="5">
        <v>6.9082358634742773</v>
      </c>
      <c r="R27" s="5">
        <v>7.1970794701986769</v>
      </c>
      <c r="S27" s="5">
        <v>7.491424859908304</v>
      </c>
      <c r="T27" s="5">
        <v>7.8089877738155886</v>
      </c>
      <c r="U27" s="5">
        <v>8.1582409577177781</v>
      </c>
      <c r="V27" s="5">
        <v>8.5142429954151826</v>
      </c>
      <c r="W27" s="5">
        <v>8.8154105960264904</v>
      </c>
      <c r="X27" s="5">
        <v>9.1832231278655154</v>
      </c>
      <c r="Z27" s="17">
        <f>NPV($AA$18,E27:X27)</f>
        <v>79.661062787011744</v>
      </c>
      <c r="AA27" s="17">
        <f>-PMT($AA$18,20,Z27)</f>
        <v>5.8616004329071281</v>
      </c>
      <c r="AB27">
        <f>100*(AA27-AA25)/AA25</f>
        <v>41.082360559785833</v>
      </c>
    </row>
    <row r="30" spans="1:28" x14ac:dyDescent="0.2">
      <c r="B30" s="6" t="s">
        <v>0</v>
      </c>
      <c r="C30" s="7" t="s">
        <v>6</v>
      </c>
    </row>
    <row r="31" spans="1:28" x14ac:dyDescent="0.2">
      <c r="B31" s="8" t="s">
        <v>1</v>
      </c>
      <c r="C31" s="9" t="s">
        <v>2</v>
      </c>
      <c r="Z31" t="s">
        <v>22</v>
      </c>
      <c r="AA31">
        <v>0.04</v>
      </c>
    </row>
    <row r="32" spans="1:28" x14ac:dyDescent="0.2">
      <c r="Z32" t="s">
        <v>21</v>
      </c>
    </row>
    <row r="33" spans="3:27" x14ac:dyDescent="0.2">
      <c r="C33" s="1" t="s">
        <v>7</v>
      </c>
      <c r="D33" s="10"/>
      <c r="E33" s="10">
        <v>18.633526724611166</v>
      </c>
      <c r="F33" s="10">
        <v>19.127666753645201</v>
      </c>
      <c r="G33" s="10">
        <v>18.35104769154794</v>
      </c>
      <c r="H33" s="10">
        <v>17.924896513260435</v>
      </c>
      <c r="I33" s="10">
        <v>17.946697041176122</v>
      </c>
      <c r="J33" s="10">
        <v>17.848929715220226</v>
      </c>
      <c r="K33" s="10">
        <v>19.108427719677838</v>
      </c>
      <c r="L33" s="10">
        <v>18.37724707145702</v>
      </c>
      <c r="M33" s="10">
        <v>17.97366046180095</v>
      </c>
      <c r="N33" s="10">
        <v>18.102795041318164</v>
      </c>
      <c r="O33" s="10">
        <v>18.691104999371365</v>
      </c>
      <c r="P33" s="10">
        <v>19.611086930079317</v>
      </c>
      <c r="Q33" s="10">
        <v>20.170035762684389</v>
      </c>
      <c r="R33" s="10">
        <v>20.709410511657371</v>
      </c>
      <c r="S33" s="10">
        <v>21.229211176998287</v>
      </c>
      <c r="T33" s="10">
        <v>21.729437758707103</v>
      </c>
      <c r="U33" s="10">
        <v>22.610271522150882</v>
      </c>
      <c r="V33" s="10">
        <v>23.491105285594674</v>
      </c>
      <c r="W33" s="10">
        <v>24.37193904903846</v>
      </c>
      <c r="X33" s="10">
        <v>25.252772812482256</v>
      </c>
      <c r="Z33" s="17">
        <f>NPV($AA$31,E33:X33)</f>
        <v>267.05036072427396</v>
      </c>
      <c r="AA33" s="17">
        <f>-PMT($AA$18,20,Z33)</f>
        <v>19.650032967983808</v>
      </c>
    </row>
    <row r="34" spans="3:27" x14ac:dyDescent="0.2">
      <c r="C34" s="1" t="s">
        <v>8</v>
      </c>
      <c r="D34" s="10"/>
      <c r="E34" s="10">
        <v>26.780792550125504</v>
      </c>
      <c r="F34" s="10">
        <v>28.815460898059264</v>
      </c>
      <c r="G34" s="10">
        <v>32.479659754954923</v>
      </c>
      <c r="H34" s="10">
        <v>35.34651508870423</v>
      </c>
      <c r="I34" s="10">
        <v>37.633543479923759</v>
      </c>
      <c r="J34" s="10">
        <v>38.604656158214787</v>
      </c>
      <c r="K34" s="10">
        <v>40.43059257666426</v>
      </c>
      <c r="L34" s="10">
        <v>42.972142436188307</v>
      </c>
      <c r="M34" s="10">
        <v>44.816492968999292</v>
      </c>
      <c r="N34" s="10">
        <v>46.389334610464537</v>
      </c>
      <c r="O34" s="10">
        <v>48.823870644062019</v>
      </c>
      <c r="P34" s="10">
        <v>49.545014363041219</v>
      </c>
      <c r="Q34" s="10">
        <v>51.53892792143823</v>
      </c>
      <c r="R34" s="10">
        <v>53.613208584719501</v>
      </c>
      <c r="S34" s="10">
        <v>55.726999355872813</v>
      </c>
      <c r="T34" s="10">
        <v>58.007522782246056</v>
      </c>
      <c r="U34" s="10">
        <v>60.51562442996218</v>
      </c>
      <c r="V34" s="10">
        <v>63.072191810001307</v>
      </c>
      <c r="W34" s="10">
        <v>65.234975114915926</v>
      </c>
      <c r="X34" s="10">
        <v>67.876357526520309</v>
      </c>
      <c r="Z34" s="17">
        <f>NPV($AA$31,E34:X34)</f>
        <v>608.50282817426182</v>
      </c>
      <c r="AA34" s="17">
        <f>-PMT($AA$18,20,Z34)</f>
        <v>44.774703176983103</v>
      </c>
    </row>
    <row r="35" spans="3:27" x14ac:dyDescent="0.2">
      <c r="C35" s="2" t="s">
        <v>17</v>
      </c>
      <c r="D35" s="10"/>
      <c r="E35" s="10">
        <v>24.293391343744162</v>
      </c>
      <c r="F35" s="10">
        <v>25.808184185697236</v>
      </c>
      <c r="G35" s="10">
        <v>27.322977027650317</v>
      </c>
      <c r="H35" s="10">
        <v>28.837769869603395</v>
      </c>
      <c r="I35" s="10">
        <v>30.35256271155647</v>
      </c>
      <c r="J35" s="10">
        <v>30.953159847253296</v>
      </c>
      <c r="K35" s="10">
        <v>31.553756982950123</v>
      </c>
      <c r="L35" s="10">
        <v>32.15435411864695</v>
      </c>
      <c r="M35" s="10">
        <v>32.75495125434378</v>
      </c>
      <c r="N35" s="10">
        <v>33.701620937215324</v>
      </c>
      <c r="O35" s="10">
        <v>34.673547094527663</v>
      </c>
      <c r="P35" s="10">
        <v>35.645473251840031</v>
      </c>
      <c r="Q35" s="10">
        <v>36.61739940915237</v>
      </c>
      <c r="R35" s="10">
        <v>37.589325566464716</v>
      </c>
      <c r="S35" s="10">
        <v>38.561251723777062</v>
      </c>
      <c r="T35" s="10">
        <v>39.808120708774283</v>
      </c>
      <c r="U35" s="10">
        <v>41.054989693771503</v>
      </c>
      <c r="V35" s="10">
        <v>42.30185867876871</v>
      </c>
      <c r="W35" s="10">
        <v>43.548727663765931</v>
      </c>
      <c r="X35" s="10">
        <v>44.795596648763151</v>
      </c>
      <c r="Z35" s="17">
        <f>NPV($AA$31,E35:X35)</f>
        <v>453.04846956854396</v>
      </c>
      <c r="AA35" s="17">
        <f>-PMT($AA$18,20,Z35)</f>
        <v>33.336099374560028</v>
      </c>
    </row>
    <row r="36" spans="3:27" x14ac:dyDescent="0.2">
      <c r="C36" s="2" t="s">
        <v>4</v>
      </c>
      <c r="D36" s="10"/>
      <c r="E36" s="10">
        <v>22.805278781454433</v>
      </c>
      <c r="F36" s="10">
        <v>24.301018911250704</v>
      </c>
      <c r="G36" s="10">
        <v>25.796759041046979</v>
      </c>
      <c r="H36" s="10">
        <v>27.292499170843254</v>
      </c>
      <c r="I36" s="10">
        <v>28.788239300639521</v>
      </c>
      <c r="J36" s="10">
        <v>29.381282265210295</v>
      </c>
      <c r="K36" s="10">
        <v>29.974325229781069</v>
      </c>
      <c r="L36" s="10">
        <v>30.567368194351843</v>
      </c>
      <c r="M36" s="10">
        <v>31.160411158922621</v>
      </c>
      <c r="N36" s="10">
        <v>32.095173850636172</v>
      </c>
      <c r="O36" s="10">
        <v>33.054875346727471</v>
      </c>
      <c r="P36" s="10">
        <v>34.014576842818784</v>
      </c>
      <c r="Q36" s="10">
        <v>34.974278338910075</v>
      </c>
      <c r="R36" s="10">
        <v>35.933979835001381</v>
      </c>
      <c r="S36" s="10">
        <v>36.893681331092679</v>
      </c>
      <c r="T36" s="10">
        <v>38.124867487910059</v>
      </c>
      <c r="U36" s="10">
        <v>39.356053644727446</v>
      </c>
      <c r="V36" s="10">
        <v>40.587239801544818</v>
      </c>
      <c r="W36" s="10">
        <v>41.818425958362191</v>
      </c>
      <c r="X36" s="10">
        <v>43.049612115179578</v>
      </c>
      <c r="Z36" s="17">
        <f>NPV($AA$31,E36:X36)</f>
        <v>431.27881018699202</v>
      </c>
      <c r="AA36" s="17">
        <f>-PMT($AA$18,20,Z36)</f>
        <v>31.734249733207378</v>
      </c>
    </row>
    <row r="37" spans="3:27" x14ac:dyDescent="0.2">
      <c r="C37" s="2" t="s">
        <v>5</v>
      </c>
      <c r="D37" s="10"/>
      <c r="E37" s="10">
        <v>21.838065811810999</v>
      </c>
      <c r="F37" s="10">
        <v>23.90628384009101</v>
      </c>
      <c r="G37" s="10">
        <v>25.974501868371021</v>
      </c>
      <c r="H37" s="10">
        <v>28.042719896651036</v>
      </c>
      <c r="I37" s="10">
        <v>30.110937924931044</v>
      </c>
      <c r="J37" s="10">
        <v>30.930961488139822</v>
      </c>
      <c r="K37" s="10">
        <v>31.750985051348593</v>
      </c>
      <c r="L37" s="10">
        <v>32.571008614557378</v>
      </c>
      <c r="M37" s="10">
        <v>33.391032177766157</v>
      </c>
      <c r="N37" s="10">
        <v>34.68356489294365</v>
      </c>
      <c r="O37" s="10">
        <v>36.010581462495523</v>
      </c>
      <c r="P37" s="10">
        <v>37.337598032047417</v>
      </c>
      <c r="Q37" s="10">
        <v>38.664614601599283</v>
      </c>
      <c r="R37" s="10">
        <v>39.991631171151163</v>
      </c>
      <c r="S37" s="10">
        <v>41.318647740703042</v>
      </c>
      <c r="T37" s="10">
        <v>43.021056705317307</v>
      </c>
      <c r="U37" s="10">
        <v>44.723465669931592</v>
      </c>
      <c r="V37" s="10">
        <v>46.425874634545849</v>
      </c>
      <c r="W37" s="10">
        <v>48.128283599160113</v>
      </c>
      <c r="X37" s="10">
        <v>49.830692563774384</v>
      </c>
      <c r="Z37" s="17">
        <f>NPV($AA$31,E37:X37)</f>
        <v>464.57852567017795</v>
      </c>
      <c r="AA37" s="17">
        <f>-PMT($AA$18,20,Z37)</f>
        <v>34.184501083905545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2"/>
  <sheetViews>
    <sheetView workbookViewId="0">
      <selection activeCell="V8" sqref="V8"/>
    </sheetView>
  </sheetViews>
  <sheetFormatPr defaultRowHeight="12.75" x14ac:dyDescent="0.2"/>
  <cols>
    <col min="2" max="2" width="8.7109375" bestFit="1" customWidth="1"/>
    <col min="3" max="3" width="23.28515625" bestFit="1" customWidth="1"/>
    <col min="4" max="4" width="28.140625" bestFit="1" customWidth="1"/>
    <col min="5" max="5" width="8.5703125" bestFit="1" customWidth="1"/>
    <col min="6" max="16" width="6.5703125" bestFit="1" customWidth="1"/>
  </cols>
  <sheetData>
    <row r="3" spans="2:16" ht="13.5" thickBot="1" x14ac:dyDescent="0.25">
      <c r="C3" s="1" t="s">
        <v>30</v>
      </c>
    </row>
    <row r="4" spans="2:16" ht="13.5" thickBot="1" x14ac:dyDescent="0.25">
      <c r="B4" s="20" t="s">
        <v>0</v>
      </c>
      <c r="C4" s="27" t="s">
        <v>31</v>
      </c>
    </row>
    <row r="5" spans="2:16" ht="13.5" thickBot="1" x14ac:dyDescent="0.25">
      <c r="B5" s="22" t="s">
        <v>1</v>
      </c>
      <c r="C5" s="23" t="s">
        <v>2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</row>
    <row r="6" spans="2:16" x14ac:dyDescent="0.2">
      <c r="B6" s="1"/>
      <c r="C6" s="1"/>
    </row>
    <row r="7" spans="2:16" x14ac:dyDescent="0.2">
      <c r="B7" s="1" t="s">
        <v>44</v>
      </c>
      <c r="C7" s="1" t="s">
        <v>45</v>
      </c>
      <c r="D7" t="s">
        <v>48</v>
      </c>
      <c r="E7" s="5">
        <v>32.962527957598766</v>
      </c>
      <c r="F7" s="5">
        <v>31.465140872066879</v>
      </c>
      <c r="G7" s="5">
        <v>29.928169460584662</v>
      </c>
      <c r="H7" s="5">
        <v>27.627334587183725</v>
      </c>
      <c r="I7" s="5">
        <v>26.624034822803775</v>
      </c>
      <c r="J7" s="5">
        <v>26.974787788384972</v>
      </c>
      <c r="K7" s="5">
        <v>28.704899759797229</v>
      </c>
      <c r="L7" s="5">
        <v>30.912149467525488</v>
      </c>
      <c r="M7" s="5">
        <v>30.977577634266005</v>
      </c>
      <c r="N7" s="5">
        <v>32.060290398237655</v>
      </c>
      <c r="O7" s="5">
        <v>31.968822912554099</v>
      </c>
      <c r="P7" s="5">
        <v>34.025016877674403</v>
      </c>
    </row>
    <row r="8" spans="2:16" x14ac:dyDescent="0.2">
      <c r="C8" s="1" t="s">
        <v>45</v>
      </c>
      <c r="D8" t="s">
        <v>50</v>
      </c>
      <c r="E8" s="5">
        <v>35.586871165023837</v>
      </c>
      <c r="F8" s="5">
        <v>33.567086666137939</v>
      </c>
      <c r="G8" s="5">
        <v>32.928138949815086</v>
      </c>
      <c r="H8" s="5">
        <v>30.923568462942477</v>
      </c>
      <c r="I8" s="5">
        <v>30.983168233328108</v>
      </c>
      <c r="J8" s="5">
        <v>31.350294987562307</v>
      </c>
      <c r="K8" s="5">
        <v>32.19976710497221</v>
      </c>
      <c r="L8" s="5">
        <v>34.275537536537648</v>
      </c>
      <c r="M8" s="5">
        <v>33.940959794600019</v>
      </c>
      <c r="N8" s="5">
        <v>34.45302346649661</v>
      </c>
      <c r="O8" s="5">
        <v>34.359332888495111</v>
      </c>
      <c r="P8" s="5">
        <v>36.423503145753351</v>
      </c>
    </row>
    <row r="9" spans="2:16" x14ac:dyDescent="0.2">
      <c r="C9" s="1" t="s">
        <v>45</v>
      </c>
      <c r="D9" t="s">
        <v>51</v>
      </c>
      <c r="E9" s="5">
        <v>29.332914754189716</v>
      </c>
      <c r="F9" s="5">
        <v>28.624426863549893</v>
      </c>
      <c r="G9" s="5">
        <v>26.12366391014929</v>
      </c>
      <c r="H9" s="5">
        <v>23.125332042278966</v>
      </c>
      <c r="I9" s="5">
        <v>21.104312262449884</v>
      </c>
      <c r="J9" s="5">
        <v>21.002062057707938</v>
      </c>
      <c r="K9" s="5">
        <v>23.876166223511966</v>
      </c>
      <c r="L9" s="5">
        <v>26.648085182717701</v>
      </c>
      <c r="M9" s="5">
        <v>26.928056561756446</v>
      </c>
      <c r="N9" s="5">
        <v>28.750344517351291</v>
      </c>
      <c r="O9" s="5">
        <v>28.975798703396915</v>
      </c>
      <c r="P9" s="5">
        <v>30.706520524113593</v>
      </c>
    </row>
    <row r="10" spans="2:16" x14ac:dyDescent="0.2">
      <c r="C10" s="1" t="s">
        <v>45</v>
      </c>
      <c r="D10" t="s">
        <v>46</v>
      </c>
      <c r="E10" s="28">
        <v>23356.89</v>
      </c>
      <c r="F10" s="28">
        <v>23009.749000000003</v>
      </c>
      <c r="G10" s="28">
        <v>22377.098999999998</v>
      </c>
      <c r="H10" s="28">
        <v>21616.681</v>
      </c>
      <c r="I10" s="28">
        <v>21318.687000000002</v>
      </c>
      <c r="J10" s="28">
        <v>21530.789000000001</v>
      </c>
      <c r="K10" s="28">
        <v>21689.983999999997</v>
      </c>
      <c r="L10" s="28">
        <v>21523.935999999998</v>
      </c>
      <c r="M10" s="28">
        <v>21161.938999999998</v>
      </c>
      <c r="N10" s="28">
        <v>21488.077999999998</v>
      </c>
      <c r="O10" s="28">
        <v>22485.458999999999</v>
      </c>
      <c r="P10" s="28">
        <v>22974.667999999998</v>
      </c>
    </row>
    <row r="11" spans="2:16" x14ac:dyDescent="0.2">
      <c r="C11" s="1" t="s">
        <v>45</v>
      </c>
      <c r="D11" t="s">
        <v>49</v>
      </c>
      <c r="E11" s="28">
        <v>16187.186</v>
      </c>
      <c r="F11" s="28">
        <v>15295.232</v>
      </c>
      <c r="G11" s="28">
        <v>15165.182000000001</v>
      </c>
      <c r="H11" s="28">
        <v>16361.179</v>
      </c>
      <c r="I11" s="28">
        <v>19350.508000000002</v>
      </c>
      <c r="J11" s="28">
        <v>19176.791000000001</v>
      </c>
      <c r="K11" s="28">
        <v>15618.281999999999</v>
      </c>
      <c r="L11" s="28">
        <v>12530.287100000001</v>
      </c>
      <c r="M11" s="28">
        <v>10204.6106</v>
      </c>
      <c r="N11" s="28">
        <v>10389.391099999999</v>
      </c>
      <c r="O11" s="28">
        <v>13226.446400000001</v>
      </c>
      <c r="P11" s="28">
        <v>15215.101000000001</v>
      </c>
    </row>
    <row r="12" spans="2:16" x14ac:dyDescent="0.2">
      <c r="C12" s="1" t="s">
        <v>45</v>
      </c>
      <c r="D12" t="s">
        <v>47</v>
      </c>
      <c r="E12" s="28">
        <v>9818.4240000000009</v>
      </c>
      <c r="F12" s="28">
        <v>9125.985999999999</v>
      </c>
      <c r="G12" s="28">
        <v>9409.3610000000008</v>
      </c>
      <c r="H12" s="28">
        <v>7979.5999999999995</v>
      </c>
      <c r="I12" s="28">
        <v>7241.7124999999996</v>
      </c>
      <c r="J12" s="28">
        <v>8954.9670000000006</v>
      </c>
      <c r="K12" s="28">
        <v>10709.825000000001</v>
      </c>
      <c r="L12" s="28">
        <v>11811.255999999999</v>
      </c>
      <c r="M12" s="28">
        <v>11512.762000000001</v>
      </c>
      <c r="N12" s="28">
        <v>10637.405000000001</v>
      </c>
      <c r="O12" s="28">
        <v>9849.8630000000012</v>
      </c>
      <c r="P12" s="28">
        <v>9040.0560000000005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76"/>
  <sheetViews>
    <sheetView workbookViewId="0">
      <selection activeCell="F28" sqref="F28"/>
    </sheetView>
  </sheetViews>
  <sheetFormatPr defaultRowHeight="12.75" x14ac:dyDescent="0.2"/>
  <cols>
    <col min="2" max="2" width="11" bestFit="1" customWidth="1"/>
    <col min="3" max="4" width="14.5703125" bestFit="1" customWidth="1"/>
    <col min="5" max="5" width="25.140625" bestFit="1" customWidth="1"/>
    <col min="6" max="6" width="29.42578125" bestFit="1" customWidth="1"/>
    <col min="7" max="7" width="23" bestFit="1" customWidth="1"/>
    <col min="8" max="8" width="23.85546875" bestFit="1" customWidth="1"/>
    <col min="10" max="10" width="18.7109375" bestFit="1" customWidth="1"/>
    <col min="11" max="11" width="22" bestFit="1" customWidth="1"/>
  </cols>
  <sheetData>
    <row r="2" spans="2:11" x14ac:dyDescent="0.2">
      <c r="J2" t="s">
        <v>56</v>
      </c>
      <c r="K2">
        <v>6.7628512031768375</v>
      </c>
    </row>
    <row r="3" spans="2:11" x14ac:dyDescent="0.2">
      <c r="C3" t="s">
        <v>54</v>
      </c>
      <c r="D3" t="s">
        <v>54</v>
      </c>
      <c r="E3" t="s">
        <v>54</v>
      </c>
      <c r="F3" t="s">
        <v>54</v>
      </c>
      <c r="G3" t="s">
        <v>55</v>
      </c>
      <c r="H3" t="s">
        <v>55</v>
      </c>
      <c r="J3" t="s">
        <v>57</v>
      </c>
      <c r="K3">
        <v>5.2333019522800477</v>
      </c>
    </row>
    <row r="4" spans="2:11" x14ac:dyDescent="0.2">
      <c r="B4" t="s">
        <v>11</v>
      </c>
      <c r="C4" t="s">
        <v>15</v>
      </c>
      <c r="D4" t="s">
        <v>15</v>
      </c>
      <c r="E4" t="s">
        <v>15</v>
      </c>
      <c r="F4" t="s">
        <v>16</v>
      </c>
      <c r="G4" t="s">
        <v>15</v>
      </c>
      <c r="H4" t="s">
        <v>16</v>
      </c>
    </row>
    <row r="5" spans="2:11" x14ac:dyDescent="0.2">
      <c r="B5" s="1" t="s">
        <v>12</v>
      </c>
      <c r="C5" s="11" t="s">
        <v>13</v>
      </c>
      <c r="D5" s="11" t="s">
        <v>14</v>
      </c>
      <c r="E5" s="14" t="s">
        <v>18</v>
      </c>
      <c r="F5" s="13" t="s">
        <v>58</v>
      </c>
      <c r="G5" s="12" t="s">
        <v>52</v>
      </c>
      <c r="H5" s="13" t="s">
        <v>19</v>
      </c>
      <c r="J5" s="15" t="s">
        <v>53</v>
      </c>
      <c r="K5" s="16" t="s">
        <v>20</v>
      </c>
    </row>
    <row r="6" spans="2:11" x14ac:dyDescent="0.2">
      <c r="B6" s="1">
        <v>2004</v>
      </c>
      <c r="C6" s="5">
        <v>51.510131861579922</v>
      </c>
      <c r="D6" s="5">
        <v>45.448645627076033</v>
      </c>
      <c r="E6" s="5">
        <v>48.258877804726779</v>
      </c>
      <c r="F6" s="5">
        <v>6.1953182630992947</v>
      </c>
      <c r="J6" s="1">
        <v>3</v>
      </c>
      <c r="K6" s="5">
        <f>$K$2*J6 + $K$3</f>
        <v>25.521855561810561</v>
      </c>
    </row>
    <row r="7" spans="2:11" x14ac:dyDescent="0.2">
      <c r="B7" s="1">
        <v>2005</v>
      </c>
      <c r="C7" s="5">
        <v>70.287822789083961</v>
      </c>
      <c r="D7" s="5">
        <v>57.526280505756105</v>
      </c>
      <c r="E7" s="5">
        <v>63.889464534061112</v>
      </c>
      <c r="F7" s="5">
        <v>8.60224792925702</v>
      </c>
      <c r="J7" s="1">
        <v>3.1</v>
      </c>
      <c r="K7" s="5">
        <f t="shared" ref="K7:K66" si="0">$K$2*J7 + $K$3</f>
        <v>26.198140682128244</v>
      </c>
    </row>
    <row r="8" spans="2:11" x14ac:dyDescent="0.2">
      <c r="B8" s="1">
        <v>2006</v>
      </c>
      <c r="C8" s="5">
        <v>55.138725914262807</v>
      </c>
      <c r="D8" s="5">
        <v>41.82019759478402</v>
      </c>
      <c r="E8" s="5">
        <v>48.489200364936302</v>
      </c>
      <c r="F8" s="5">
        <v>6.7350881766561574</v>
      </c>
      <c r="J8" s="5">
        <v>3.2</v>
      </c>
      <c r="K8" s="5">
        <f t="shared" si="0"/>
        <v>26.874425802445931</v>
      </c>
    </row>
    <row r="9" spans="2:11" x14ac:dyDescent="0.2">
      <c r="B9" s="1">
        <v>2007</v>
      </c>
      <c r="C9" s="5">
        <v>60.554530478974655</v>
      </c>
      <c r="D9" s="5">
        <v>46.407607277931845</v>
      </c>
      <c r="E9" s="5">
        <v>53.561526882642397</v>
      </c>
      <c r="F9" s="5">
        <v>7.0134329116474108</v>
      </c>
      <c r="J9" s="1">
        <v>3.3</v>
      </c>
      <c r="K9" s="5">
        <f t="shared" si="0"/>
        <v>27.55071092276361</v>
      </c>
    </row>
    <row r="10" spans="2:11" x14ac:dyDescent="0.2">
      <c r="B10" s="1">
        <v>2008</v>
      </c>
      <c r="C10" s="5">
        <v>68.805306707234806</v>
      </c>
      <c r="D10" s="5">
        <v>55.722195841012301</v>
      </c>
      <c r="E10" s="5">
        <v>63.243930014046391</v>
      </c>
      <c r="F10" s="5">
        <v>8.2279298210594938</v>
      </c>
      <c r="J10" s="5">
        <v>3.4</v>
      </c>
      <c r="K10" s="5">
        <f t="shared" si="0"/>
        <v>28.226996043081293</v>
      </c>
    </row>
    <row r="11" spans="2:11" x14ac:dyDescent="0.2">
      <c r="B11" s="1">
        <v>2009</v>
      </c>
      <c r="C11" s="5">
        <v>37.155888741044592</v>
      </c>
      <c r="D11" s="5">
        <v>29.083540951133603</v>
      </c>
      <c r="E11" s="5">
        <v>33.121714361055858</v>
      </c>
      <c r="F11" s="5">
        <v>4.0047092750392341</v>
      </c>
      <c r="J11" s="1">
        <v>3.5</v>
      </c>
      <c r="K11" s="5">
        <f t="shared" si="0"/>
        <v>28.903281163398979</v>
      </c>
    </row>
    <row r="12" spans="2:11" x14ac:dyDescent="0.2">
      <c r="B12" s="1">
        <v>2010</v>
      </c>
      <c r="C12" s="5">
        <v>36.597594989501339</v>
      </c>
      <c r="D12" s="5">
        <v>29.123629134032264</v>
      </c>
      <c r="E12" s="5">
        <v>32.797786482327233</v>
      </c>
      <c r="F12" s="5">
        <v>4.2613287787343879</v>
      </c>
      <c r="J12" s="5">
        <v>3.6</v>
      </c>
      <c r="K12" s="5">
        <f t="shared" si="0"/>
        <v>29.579566283716662</v>
      </c>
    </row>
    <row r="13" spans="2:11" x14ac:dyDescent="0.2">
      <c r="B13" s="1">
        <v>2011</v>
      </c>
      <c r="C13" s="5">
        <v>29.482578125000011</v>
      </c>
      <c r="D13" s="5">
        <v>19.31507389162563</v>
      </c>
      <c r="E13" s="5">
        <v>24.396125000000005</v>
      </c>
      <c r="F13" s="5">
        <v>3.9591976060103664</v>
      </c>
      <c r="J13" s="1">
        <v>3.7</v>
      </c>
      <c r="K13" s="5">
        <f t="shared" si="0"/>
        <v>30.255851404034349</v>
      </c>
    </row>
    <row r="14" spans="2:11" x14ac:dyDescent="0.2">
      <c r="B14" s="1">
        <v>2012</v>
      </c>
      <c r="C14" s="5">
        <v>22.490465961703826</v>
      </c>
      <c r="D14" s="5">
        <v>14.400907688781707</v>
      </c>
      <c r="E14" s="5">
        <v>18.381356710968458</v>
      </c>
      <c r="F14" s="5">
        <v>2.687478260869566</v>
      </c>
      <c r="J14" s="5">
        <v>3.8</v>
      </c>
      <c r="K14" s="5">
        <f t="shared" si="0"/>
        <v>30.932136524352028</v>
      </c>
    </row>
    <row r="15" spans="2:11" x14ac:dyDescent="0.2">
      <c r="B15" s="1">
        <v>2013</v>
      </c>
      <c r="C15" s="5">
        <v>36.351728440116318</v>
      </c>
      <c r="D15" s="5">
        <v>24.473862258932886</v>
      </c>
      <c r="E15" s="5">
        <v>30.446033238339545</v>
      </c>
      <c r="F15" s="5">
        <v>3.6573555488823226</v>
      </c>
      <c r="J15" s="1">
        <v>3.9</v>
      </c>
      <c r="K15" s="5">
        <f t="shared" si="0"/>
        <v>31.608421644669715</v>
      </c>
    </row>
    <row r="16" spans="2:11" x14ac:dyDescent="0.2">
      <c r="B16" s="1">
        <v>2014</v>
      </c>
      <c r="C16" s="5">
        <v>36.725930796238451</v>
      </c>
      <c r="D16" s="5">
        <v>23.965284955203622</v>
      </c>
      <c r="E16" s="5">
        <v>28.496630828038626</v>
      </c>
      <c r="F16" s="5">
        <v>4.1969709435275577</v>
      </c>
      <c r="J16" s="5">
        <v>4</v>
      </c>
      <c r="K16" s="5">
        <f t="shared" si="0"/>
        <v>32.284706764987398</v>
      </c>
    </row>
    <row r="17" spans="2:11" x14ac:dyDescent="0.2">
      <c r="B17" s="1">
        <v>2015</v>
      </c>
      <c r="C17" s="5">
        <v>25.002080250643967</v>
      </c>
      <c r="D17" s="5">
        <v>18.467605364043219</v>
      </c>
      <c r="E17" s="5">
        <v>21.70239996484317</v>
      </c>
      <c r="F17" s="5">
        <v>2.2207122468846108</v>
      </c>
      <c r="G17" s="5"/>
      <c r="H17" s="5"/>
      <c r="J17" s="1">
        <v>4.0999999999999996</v>
      </c>
      <c r="K17" s="5">
        <f t="shared" si="0"/>
        <v>32.960991885305077</v>
      </c>
    </row>
    <row r="18" spans="2:11" x14ac:dyDescent="0.2">
      <c r="B18" s="1">
        <v>2016</v>
      </c>
      <c r="G18" s="5">
        <v>24.293391343744162</v>
      </c>
      <c r="H18" s="5">
        <v>2.7263434497545127</v>
      </c>
      <c r="J18" s="5">
        <v>4.2</v>
      </c>
      <c r="K18" s="5">
        <f t="shared" si="0"/>
        <v>33.637277005622764</v>
      </c>
    </row>
    <row r="19" spans="2:11" x14ac:dyDescent="0.2">
      <c r="B19" s="1">
        <v>2017</v>
      </c>
      <c r="G19" s="5">
        <v>25.808184185697236</v>
      </c>
      <c r="H19" s="5">
        <v>2.9678845561570122</v>
      </c>
      <c r="J19" s="1">
        <v>4.3</v>
      </c>
      <c r="K19" s="5">
        <f t="shared" si="0"/>
        <v>34.31356212594045</v>
      </c>
    </row>
    <row r="20" spans="2:11" x14ac:dyDescent="0.2">
      <c r="B20" s="1">
        <v>2018</v>
      </c>
      <c r="G20" s="5">
        <v>27.322977027650317</v>
      </c>
      <c r="H20" s="5">
        <v>3.209425662559513</v>
      </c>
      <c r="J20" s="5">
        <v>4.4000000000000004</v>
      </c>
      <c r="K20" s="5">
        <f t="shared" si="0"/>
        <v>34.989847246258137</v>
      </c>
    </row>
    <row r="21" spans="2:11" x14ac:dyDescent="0.2">
      <c r="B21" s="1">
        <v>2019</v>
      </c>
      <c r="G21" s="5">
        <v>28.837769869603395</v>
      </c>
      <c r="H21" s="5">
        <v>3.4509667689620129</v>
      </c>
      <c r="J21" s="1">
        <v>4.5</v>
      </c>
      <c r="K21" s="5">
        <f t="shared" si="0"/>
        <v>35.666132366575816</v>
      </c>
    </row>
    <row r="22" spans="2:11" x14ac:dyDescent="0.2">
      <c r="B22" s="1">
        <v>2020</v>
      </c>
      <c r="G22" s="5">
        <v>30.35256271155647</v>
      </c>
      <c r="H22" s="5">
        <v>3.6925078753645142</v>
      </c>
      <c r="J22" s="5">
        <v>4.5999999999999996</v>
      </c>
      <c r="K22" s="5">
        <f t="shared" si="0"/>
        <v>36.342417486893495</v>
      </c>
    </row>
    <row r="23" spans="2:11" x14ac:dyDescent="0.2">
      <c r="B23" s="1">
        <v>2021</v>
      </c>
      <c r="G23" s="5">
        <v>30.953159847253296</v>
      </c>
      <c r="H23" s="5">
        <v>3.8153859964443364</v>
      </c>
      <c r="J23" s="1">
        <v>4.7</v>
      </c>
      <c r="K23" s="5">
        <f t="shared" si="0"/>
        <v>37.018702607211182</v>
      </c>
    </row>
    <row r="24" spans="2:11" x14ac:dyDescent="0.2">
      <c r="B24" s="1">
        <v>2022</v>
      </c>
      <c r="G24" s="5">
        <v>31.553756982950123</v>
      </c>
      <c r="H24" s="5">
        <v>3.9382641175241595</v>
      </c>
      <c r="J24" s="5">
        <v>4.8</v>
      </c>
      <c r="K24" s="5">
        <f t="shared" si="0"/>
        <v>37.694987727528869</v>
      </c>
    </row>
    <row r="25" spans="2:11" x14ac:dyDescent="0.2">
      <c r="B25" s="1">
        <v>2023</v>
      </c>
      <c r="G25" s="5">
        <v>32.15435411864695</v>
      </c>
      <c r="H25" s="5">
        <v>4.0611422386039822</v>
      </c>
      <c r="J25" s="1">
        <v>4.9000000000000004</v>
      </c>
      <c r="K25" s="5">
        <f t="shared" si="0"/>
        <v>38.371272847846555</v>
      </c>
    </row>
    <row r="26" spans="2:11" x14ac:dyDescent="0.2">
      <c r="B26" s="1">
        <v>2024</v>
      </c>
      <c r="G26" s="5">
        <v>32.75495125434378</v>
      </c>
      <c r="H26" s="5">
        <v>4.1840203596838048</v>
      </c>
      <c r="J26" s="5">
        <v>5</v>
      </c>
      <c r="K26" s="5">
        <f t="shared" si="0"/>
        <v>39.047557968164242</v>
      </c>
    </row>
    <row r="27" spans="2:11" x14ac:dyDescent="0.2">
      <c r="B27" s="1">
        <v>2025</v>
      </c>
      <c r="G27" s="5">
        <v>33.701620937215324</v>
      </c>
      <c r="H27" s="5">
        <v>4.3068984807636266</v>
      </c>
      <c r="J27" s="1">
        <v>5.0999999999999996</v>
      </c>
      <c r="K27" s="5">
        <f t="shared" si="0"/>
        <v>39.723843088481914</v>
      </c>
    </row>
    <row r="28" spans="2:11" x14ac:dyDescent="0.2">
      <c r="B28" s="1">
        <v>2026</v>
      </c>
      <c r="G28" s="5">
        <v>34.673547094527663</v>
      </c>
      <c r="H28" s="5">
        <v>4.4330549027973509</v>
      </c>
      <c r="J28" s="5">
        <v>5.2</v>
      </c>
      <c r="K28" s="5">
        <f t="shared" si="0"/>
        <v>40.4001282087996</v>
      </c>
    </row>
    <row r="29" spans="2:11" x14ac:dyDescent="0.2">
      <c r="B29" s="1">
        <v>2027</v>
      </c>
      <c r="G29" s="5">
        <v>35.645473251840031</v>
      </c>
      <c r="H29" s="5">
        <v>4.5592113248310744</v>
      </c>
      <c r="J29" s="1">
        <v>5.3</v>
      </c>
      <c r="K29" s="5">
        <f t="shared" si="0"/>
        <v>41.076413329117287</v>
      </c>
    </row>
    <row r="30" spans="2:11" x14ac:dyDescent="0.2">
      <c r="B30" s="1">
        <v>2028</v>
      </c>
      <c r="G30" s="5">
        <v>36.61739940915237</v>
      </c>
      <c r="H30" s="5">
        <v>4.6853677468648005</v>
      </c>
      <c r="J30" s="5">
        <v>5.4</v>
      </c>
      <c r="K30" s="5">
        <f t="shared" si="0"/>
        <v>41.752698449434973</v>
      </c>
    </row>
    <row r="31" spans="2:11" x14ac:dyDescent="0.2">
      <c r="B31" s="1">
        <v>2029</v>
      </c>
      <c r="G31" s="5">
        <v>37.589325566464716</v>
      </c>
      <c r="H31" s="5">
        <v>4.811524168898524</v>
      </c>
      <c r="J31" s="1">
        <v>5.5</v>
      </c>
      <c r="K31" s="5">
        <f t="shared" si="0"/>
        <v>42.42898356975266</v>
      </c>
    </row>
    <row r="32" spans="2:11" x14ac:dyDescent="0.2">
      <c r="B32" s="1">
        <v>2030</v>
      </c>
      <c r="G32" s="5">
        <v>38.561251723777062</v>
      </c>
      <c r="H32" s="5">
        <v>4.9376805909322483</v>
      </c>
      <c r="J32" s="5">
        <v>5.6</v>
      </c>
      <c r="K32" s="5">
        <f t="shared" si="0"/>
        <v>43.105268690070332</v>
      </c>
    </row>
    <row r="33" spans="2:11" x14ac:dyDescent="0.2">
      <c r="B33" s="1">
        <v>2031</v>
      </c>
      <c r="G33" s="5">
        <v>39.808120708774283</v>
      </c>
      <c r="H33" s="5">
        <v>5.0995247070809997</v>
      </c>
      <c r="J33" s="1">
        <v>5.7</v>
      </c>
      <c r="K33" s="5">
        <f t="shared" si="0"/>
        <v>43.781553810388019</v>
      </c>
    </row>
    <row r="34" spans="2:11" x14ac:dyDescent="0.2">
      <c r="B34" s="1">
        <v>2032</v>
      </c>
      <c r="G34" s="5">
        <v>41.054989693771503</v>
      </c>
      <c r="H34" s="5">
        <v>5.261368823229752</v>
      </c>
      <c r="J34" s="5">
        <v>5.8</v>
      </c>
      <c r="K34" s="5">
        <f t="shared" si="0"/>
        <v>44.457838930705705</v>
      </c>
    </row>
    <row r="35" spans="2:11" x14ac:dyDescent="0.2">
      <c r="B35" s="1">
        <v>2033</v>
      </c>
      <c r="G35" s="5">
        <v>42.30185867876871</v>
      </c>
      <c r="H35" s="5">
        <v>5.4232129393785042</v>
      </c>
      <c r="J35" s="1">
        <v>5.9</v>
      </c>
      <c r="K35" s="5">
        <f t="shared" si="0"/>
        <v>45.134124051023392</v>
      </c>
    </row>
    <row r="36" spans="2:11" x14ac:dyDescent="0.2">
      <c r="B36" s="1">
        <v>2034</v>
      </c>
      <c r="G36" s="5">
        <v>43.548727663765931</v>
      </c>
      <c r="H36" s="5">
        <v>5.5850570555272547</v>
      </c>
      <c r="J36" s="5">
        <v>6</v>
      </c>
      <c r="K36" s="5">
        <f t="shared" si="0"/>
        <v>45.810409171341078</v>
      </c>
    </row>
    <row r="37" spans="2:11" x14ac:dyDescent="0.2">
      <c r="B37" s="1">
        <v>2035</v>
      </c>
      <c r="G37" s="5">
        <v>44.795596648763151</v>
      </c>
      <c r="H37" s="5">
        <v>5.746901171676007</v>
      </c>
      <c r="J37" s="1">
        <v>6.1</v>
      </c>
      <c r="K37" s="5">
        <f t="shared" si="0"/>
        <v>46.48669429165875</v>
      </c>
    </row>
    <row r="38" spans="2:11" x14ac:dyDescent="0.2">
      <c r="J38" s="5">
        <v>6.2</v>
      </c>
      <c r="K38" s="5">
        <f t="shared" si="0"/>
        <v>47.162979411976437</v>
      </c>
    </row>
    <row r="39" spans="2:11" x14ac:dyDescent="0.2">
      <c r="J39" s="1">
        <v>6.3</v>
      </c>
      <c r="K39" s="5">
        <f t="shared" si="0"/>
        <v>47.839264532294123</v>
      </c>
    </row>
    <row r="40" spans="2:11" x14ac:dyDescent="0.2">
      <c r="J40" s="5">
        <v>6.4</v>
      </c>
      <c r="K40" s="5">
        <f t="shared" si="0"/>
        <v>48.51554965261181</v>
      </c>
    </row>
    <row r="41" spans="2:11" x14ac:dyDescent="0.2">
      <c r="J41" s="1">
        <v>6.5</v>
      </c>
      <c r="K41" s="5">
        <f t="shared" si="0"/>
        <v>49.191834772929496</v>
      </c>
    </row>
    <row r="42" spans="2:11" x14ac:dyDescent="0.2">
      <c r="J42" s="5">
        <v>6.6</v>
      </c>
      <c r="K42" s="5">
        <f t="shared" si="0"/>
        <v>49.868119893247169</v>
      </c>
    </row>
    <row r="43" spans="2:11" x14ac:dyDescent="0.2">
      <c r="J43" s="1">
        <v>6.7</v>
      </c>
      <c r="K43" s="5">
        <f t="shared" si="0"/>
        <v>50.544405013564855</v>
      </c>
    </row>
    <row r="44" spans="2:11" x14ac:dyDescent="0.2">
      <c r="J44" s="5">
        <v>6.8</v>
      </c>
      <c r="K44" s="5">
        <f t="shared" si="0"/>
        <v>51.220690133882542</v>
      </c>
    </row>
    <row r="45" spans="2:11" x14ac:dyDescent="0.2">
      <c r="J45" s="1">
        <v>6.9</v>
      </c>
      <c r="K45" s="5">
        <f t="shared" si="0"/>
        <v>51.896975254200228</v>
      </c>
    </row>
    <row r="46" spans="2:11" x14ac:dyDescent="0.2">
      <c r="J46" s="5">
        <v>7</v>
      </c>
      <c r="K46" s="5">
        <f t="shared" si="0"/>
        <v>52.573260374517915</v>
      </c>
    </row>
    <row r="47" spans="2:11" x14ac:dyDescent="0.2">
      <c r="J47" s="1">
        <v>7.1</v>
      </c>
      <c r="K47" s="5">
        <f t="shared" si="0"/>
        <v>53.249545494835587</v>
      </c>
    </row>
    <row r="48" spans="2:11" x14ac:dyDescent="0.2">
      <c r="G48" s="5"/>
      <c r="H48" s="5"/>
      <c r="J48" s="5">
        <v>7.2</v>
      </c>
      <c r="K48" s="5">
        <f t="shared" si="0"/>
        <v>53.925830615153274</v>
      </c>
    </row>
    <row r="49" spans="7:11" x14ac:dyDescent="0.2">
      <c r="G49" s="5"/>
      <c r="H49" s="5"/>
      <c r="J49" s="1">
        <v>7.3</v>
      </c>
      <c r="K49" s="5">
        <f t="shared" si="0"/>
        <v>54.60211573547096</v>
      </c>
    </row>
    <row r="50" spans="7:11" x14ac:dyDescent="0.2">
      <c r="G50" s="5"/>
      <c r="H50" s="5"/>
      <c r="J50" s="5">
        <v>7.4</v>
      </c>
      <c r="K50" s="5">
        <f t="shared" si="0"/>
        <v>55.278400855788647</v>
      </c>
    </row>
    <row r="51" spans="7:11" x14ac:dyDescent="0.2">
      <c r="G51" s="5"/>
      <c r="H51" s="5"/>
      <c r="J51" s="1">
        <v>7.5</v>
      </c>
      <c r="K51" s="5">
        <f t="shared" si="0"/>
        <v>55.954685976106333</v>
      </c>
    </row>
    <row r="52" spans="7:11" x14ac:dyDescent="0.2">
      <c r="G52" s="5"/>
      <c r="H52" s="5"/>
      <c r="J52" s="5">
        <v>7.6</v>
      </c>
      <c r="K52" s="5">
        <f t="shared" si="0"/>
        <v>56.630971096424005</v>
      </c>
    </row>
    <row r="53" spans="7:11" x14ac:dyDescent="0.2">
      <c r="G53" s="5"/>
      <c r="H53" s="5"/>
      <c r="J53" s="1">
        <v>7.7</v>
      </c>
      <c r="K53" s="5">
        <f t="shared" si="0"/>
        <v>57.307256216741692</v>
      </c>
    </row>
    <row r="54" spans="7:11" x14ac:dyDescent="0.2">
      <c r="G54" s="5"/>
      <c r="H54" s="5"/>
      <c r="J54" s="5">
        <v>7.8</v>
      </c>
      <c r="K54" s="5">
        <f t="shared" si="0"/>
        <v>57.983541337059378</v>
      </c>
    </row>
    <row r="55" spans="7:11" x14ac:dyDescent="0.2">
      <c r="G55" s="5"/>
      <c r="H55" s="5"/>
      <c r="J55" s="1">
        <v>7.9</v>
      </c>
      <c r="K55" s="5">
        <f t="shared" si="0"/>
        <v>58.659826457377065</v>
      </c>
    </row>
    <row r="56" spans="7:11" x14ac:dyDescent="0.2">
      <c r="G56" s="5"/>
      <c r="H56" s="5"/>
      <c r="J56" s="5">
        <v>8</v>
      </c>
      <c r="K56" s="5">
        <f t="shared" si="0"/>
        <v>59.336111577694751</v>
      </c>
    </row>
    <row r="57" spans="7:11" x14ac:dyDescent="0.2">
      <c r="G57" s="5"/>
      <c r="H57" s="5"/>
      <c r="J57" s="1">
        <v>8.1</v>
      </c>
      <c r="K57" s="5">
        <f t="shared" si="0"/>
        <v>60.012396698012424</v>
      </c>
    </row>
    <row r="58" spans="7:11" x14ac:dyDescent="0.2">
      <c r="G58" s="5"/>
      <c r="H58" s="5"/>
      <c r="J58" s="5">
        <v>8.1999999999999993</v>
      </c>
      <c r="K58" s="5">
        <f t="shared" si="0"/>
        <v>60.68868181833011</v>
      </c>
    </row>
    <row r="59" spans="7:11" x14ac:dyDescent="0.2">
      <c r="G59" s="5"/>
      <c r="H59" s="5"/>
      <c r="J59" s="1">
        <v>8.3000000000000007</v>
      </c>
      <c r="K59" s="5">
        <f t="shared" si="0"/>
        <v>61.364966938647811</v>
      </c>
    </row>
    <row r="60" spans="7:11" x14ac:dyDescent="0.2">
      <c r="G60" s="5"/>
      <c r="H60" s="5"/>
      <c r="J60" s="5">
        <v>8.4</v>
      </c>
      <c r="K60" s="5">
        <f t="shared" si="0"/>
        <v>62.041252058965483</v>
      </c>
    </row>
    <row r="61" spans="7:11" x14ac:dyDescent="0.2">
      <c r="J61" s="1">
        <v>8.5</v>
      </c>
      <c r="K61" s="5">
        <f t="shared" si="0"/>
        <v>62.71753717928317</v>
      </c>
    </row>
    <row r="62" spans="7:11" x14ac:dyDescent="0.2">
      <c r="J62" s="5">
        <v>8.6000000000000103</v>
      </c>
      <c r="K62" s="5">
        <f t="shared" si="0"/>
        <v>63.393822299600913</v>
      </c>
    </row>
    <row r="63" spans="7:11" x14ac:dyDescent="0.2">
      <c r="J63" s="1">
        <v>8.6999999999999993</v>
      </c>
      <c r="K63" s="5">
        <f t="shared" si="0"/>
        <v>64.070107419918529</v>
      </c>
    </row>
    <row r="64" spans="7:11" x14ac:dyDescent="0.2">
      <c r="J64" s="5">
        <v>8.8000000000000007</v>
      </c>
      <c r="K64" s="5">
        <f t="shared" si="0"/>
        <v>64.746392540236229</v>
      </c>
    </row>
    <row r="65" spans="10:11" x14ac:dyDescent="0.2">
      <c r="J65" s="1">
        <v>8.9000000000000092</v>
      </c>
      <c r="K65" s="5">
        <f t="shared" si="0"/>
        <v>65.422677660553958</v>
      </c>
    </row>
    <row r="66" spans="10:11" x14ac:dyDescent="0.2">
      <c r="J66" s="5">
        <v>9.0000000000000107</v>
      </c>
      <c r="K66" s="5">
        <f t="shared" si="0"/>
        <v>66.098962780871659</v>
      </c>
    </row>
    <row r="67" spans="10:11" x14ac:dyDescent="0.2">
      <c r="J67" s="1"/>
      <c r="K67" s="5"/>
    </row>
    <row r="68" spans="10:11" x14ac:dyDescent="0.2">
      <c r="J68" s="5"/>
      <c r="K68" s="5"/>
    </row>
    <row r="69" spans="10:11" x14ac:dyDescent="0.2">
      <c r="J69" s="1"/>
      <c r="K69" s="5"/>
    </row>
    <row r="70" spans="10:11" x14ac:dyDescent="0.2">
      <c r="J70" s="5"/>
      <c r="K70" s="5"/>
    </row>
    <row r="71" spans="10:11" x14ac:dyDescent="0.2">
      <c r="J71" s="1"/>
      <c r="K71" s="5"/>
    </row>
    <row r="72" spans="10:11" x14ac:dyDescent="0.2">
      <c r="J72" s="5"/>
      <c r="K72" s="5"/>
    </row>
    <row r="73" spans="10:11" x14ac:dyDescent="0.2">
      <c r="J73" s="1"/>
      <c r="K73" s="5"/>
    </row>
    <row r="74" spans="10:11" x14ac:dyDescent="0.2">
      <c r="J74" s="5"/>
      <c r="K74" s="5"/>
    </row>
    <row r="75" spans="10:11" x14ac:dyDescent="0.2">
      <c r="J75" s="1"/>
      <c r="K75" s="5"/>
    </row>
    <row r="76" spans="10:11" x14ac:dyDescent="0.2">
      <c r="J76" s="5"/>
      <c r="K76" s="5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 8-1 Hist &amp; Fcst Elec Price</vt:lpstr>
      <vt:lpstr>Tab 8-1 Elec Pr Fcst Assump</vt:lpstr>
      <vt:lpstr>Fig 8-2 Mnth Elec Pr &amp; Hydro</vt:lpstr>
      <vt:lpstr>Fig 8-3 Relation Elec to NG</vt:lpstr>
    </vt:vector>
  </TitlesOfParts>
  <Company>Northwest Power and Conservation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Simmons</dc:creator>
  <cp:lastModifiedBy>Steven Simmons</cp:lastModifiedBy>
  <dcterms:created xsi:type="dcterms:W3CDTF">2015-05-21T17:02:20Z</dcterms:created>
  <dcterms:modified xsi:type="dcterms:W3CDTF">2016-03-16T23:37:34Z</dcterms:modified>
</cp:coreProperties>
</file>