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120" windowWidth="13890" windowHeight="6225"/>
  </bookViews>
  <sheets>
    <sheet name="Summary-Charts" sheetId="39" r:id="rId1"/>
    <sheet name="Summary-Results" sheetId="40" r:id="rId2"/>
    <sheet name="Input Assumptions" sheetId="30" r:id="rId3"/>
    <sheet name="Total Resource Cost" sheetId="51" r:id="rId4"/>
    <sheet name="Utility Cost" sheetId="49" r:id="rId5"/>
    <sheet name="Consumer Cost" sheetId="29" r:id="rId6"/>
    <sheet name="Net Reduction in Gas" sheetId="48" r:id="rId7"/>
    <sheet name="Energy Usage" sheetId="25" r:id="rId8"/>
    <sheet name="Water Heater Stock" sheetId="21" r:id="rId9"/>
    <sheet name="Water Heaters Retired" sheetId="34" r:id="rId10"/>
    <sheet name="Water Heaters Purchased" sheetId="33" r:id="rId11"/>
    <sheet name="Average Market Share" sheetId="46" r:id="rId12"/>
    <sheet name="Marginal Market Share" sheetId="23" r:id="rId13"/>
  </sheets>
  <externalReferences>
    <externalReference r:id="rId14"/>
    <externalReference r:id="rId15"/>
    <externalReference r:id="rId16"/>
    <externalReference r:id="rId17"/>
  </externalReferences>
  <definedNames>
    <definedName name="_Order1" hidden="1">255</definedName>
    <definedName name="CapitalChargeRate">'Input Assumptions'!$B$16</definedName>
    <definedName name="CBWorkbookPriority" hidden="1">-1631902449</definedName>
    <definedName name="ConvertMMBTU">'Input Assumptions'!$B$18</definedName>
    <definedName name="DiscountRate">'Input Assumptions'!$B$15</definedName>
    <definedName name="HeatRate">'Input Assumptions'!$B$17</definedName>
    <definedName name="Households">'Input Assumptions'!$B$13</definedName>
    <definedName name="Lifetime">'Input Assumptions'!$B$14</definedName>
    <definedName name="SpaceHeat">'Input Assumptions'!$B$10</definedName>
    <definedName name="StartWH">'Input Assumptions'!$B$11</definedName>
    <definedName name="State">'Input Assumptions'!$B$9</definedName>
    <definedName name="TankSize">'Input Assumptions'!$B$12</definedName>
    <definedName name="VarianceFactor">'Input Assumptions'!$B$19</definedName>
  </definedNames>
  <calcPr calcId="144525"/>
</workbook>
</file>

<file path=xl/calcChain.xml><?xml version="1.0" encoding="utf-8"?>
<calcChain xmlns="http://schemas.openxmlformats.org/spreadsheetml/2006/main">
  <c r="W19" i="33" l="1"/>
  <c r="V19" i="33"/>
  <c r="U19" i="33"/>
  <c r="T19" i="33"/>
  <c r="S19" i="33"/>
  <c r="R19" i="33"/>
  <c r="Q19" i="33"/>
  <c r="P19" i="33"/>
  <c r="O19" i="33"/>
  <c r="N19" i="33"/>
  <c r="M19" i="33"/>
  <c r="L19" i="33"/>
  <c r="K19" i="33"/>
  <c r="J19" i="33"/>
  <c r="I19" i="33"/>
  <c r="H19" i="33"/>
  <c r="G19" i="33"/>
  <c r="F19" i="33"/>
  <c r="E19" i="33"/>
  <c r="D19" i="33"/>
  <c r="C19" i="33"/>
  <c r="B19" i="33"/>
  <c r="W18" i="33"/>
  <c r="V18" i="33"/>
  <c r="U18" i="33"/>
  <c r="T18" i="33"/>
  <c r="S18" i="33"/>
  <c r="R18" i="33"/>
  <c r="Q18" i="33"/>
  <c r="P18" i="33"/>
  <c r="O18" i="33"/>
  <c r="N18" i="33"/>
  <c r="M18" i="33"/>
  <c r="L18" i="33"/>
  <c r="K18" i="33"/>
  <c r="J18" i="33"/>
  <c r="I18" i="33"/>
  <c r="H18" i="33"/>
  <c r="G18" i="33"/>
  <c r="F18" i="33"/>
  <c r="E18" i="33"/>
  <c r="D18" i="33"/>
  <c r="C18" i="33"/>
  <c r="B18" i="33"/>
  <c r="W17" i="33"/>
  <c r="V17" i="33"/>
  <c r="U17" i="33"/>
  <c r="T17" i="33"/>
  <c r="S17" i="33"/>
  <c r="R17" i="33"/>
  <c r="Q17" i="33"/>
  <c r="P17" i="33"/>
  <c r="O17" i="33"/>
  <c r="N17" i="33"/>
  <c r="M17" i="33"/>
  <c r="L17" i="33"/>
  <c r="K17" i="33"/>
  <c r="J17" i="33"/>
  <c r="I17" i="33"/>
  <c r="H17" i="33"/>
  <c r="G17" i="33"/>
  <c r="F17" i="33"/>
  <c r="E17" i="33"/>
  <c r="D17" i="33"/>
  <c r="C17" i="33"/>
  <c r="B17" i="33"/>
  <c r="W16" i="33"/>
  <c r="V16" i="33"/>
  <c r="U16" i="33"/>
  <c r="T16" i="33"/>
  <c r="S16" i="33"/>
  <c r="R16" i="33"/>
  <c r="Q16" i="33"/>
  <c r="P16" i="33"/>
  <c r="O16" i="33"/>
  <c r="N16" i="33"/>
  <c r="M16" i="33"/>
  <c r="L16" i="33"/>
  <c r="K16" i="33"/>
  <c r="J16" i="33"/>
  <c r="I16" i="33"/>
  <c r="H16" i="33"/>
  <c r="G16" i="33"/>
  <c r="F16" i="33"/>
  <c r="E16" i="33"/>
  <c r="D16" i="33"/>
  <c r="C16" i="33"/>
  <c r="B16" i="33"/>
  <c r="W15" i="33"/>
  <c r="V15" i="33"/>
  <c r="U15" i="33"/>
  <c r="T15" i="33"/>
  <c r="S15" i="33"/>
  <c r="R15" i="33"/>
  <c r="Q15" i="33"/>
  <c r="P15" i="33"/>
  <c r="O15" i="33"/>
  <c r="N15" i="33"/>
  <c r="M15" i="33"/>
  <c r="L15" i="33"/>
  <c r="K15" i="33"/>
  <c r="J15" i="33"/>
  <c r="I15" i="33"/>
  <c r="H15" i="33"/>
  <c r="G15" i="33"/>
  <c r="F15" i="33"/>
  <c r="E15" i="33"/>
  <c r="D15" i="33"/>
  <c r="C15" i="33"/>
  <c r="B15" i="33"/>
  <c r="W10" i="33"/>
  <c r="V10" i="33"/>
  <c r="U10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F10" i="33"/>
  <c r="E10" i="33"/>
  <c r="D10" i="33"/>
  <c r="C10" i="33"/>
  <c r="B10" i="33"/>
  <c r="W9" i="33"/>
  <c r="V9" i="33"/>
  <c r="U9" i="33"/>
  <c r="T9" i="33"/>
  <c r="S9" i="33"/>
  <c r="R9" i="33"/>
  <c r="Q9" i="33"/>
  <c r="P9" i="33"/>
  <c r="O9" i="33"/>
  <c r="N9" i="33"/>
  <c r="M9" i="33"/>
  <c r="L9" i="33"/>
  <c r="K9" i="33"/>
  <c r="J9" i="33"/>
  <c r="I9" i="33"/>
  <c r="H9" i="33"/>
  <c r="G9" i="33"/>
  <c r="F9" i="33"/>
  <c r="E9" i="33"/>
  <c r="D9" i="33"/>
  <c r="C9" i="33"/>
  <c r="B9" i="33"/>
  <c r="W8" i="33"/>
  <c r="V8" i="33"/>
  <c r="U8" i="33"/>
  <c r="T8" i="33"/>
  <c r="S8" i="33"/>
  <c r="R8" i="33"/>
  <c r="Q8" i="33"/>
  <c r="P8" i="33"/>
  <c r="O8" i="33"/>
  <c r="N8" i="33"/>
  <c r="M8" i="33"/>
  <c r="L8" i="33"/>
  <c r="K8" i="33"/>
  <c r="J8" i="33"/>
  <c r="I8" i="33"/>
  <c r="H8" i="33"/>
  <c r="G8" i="33"/>
  <c r="F8" i="33"/>
  <c r="E8" i="33"/>
  <c r="D8" i="33"/>
  <c r="C8" i="33"/>
  <c r="B8" i="33"/>
  <c r="W7" i="33"/>
  <c r="V7" i="33"/>
  <c r="U7" i="33"/>
  <c r="T7" i="33"/>
  <c r="S7" i="33"/>
  <c r="R7" i="33"/>
  <c r="Q7" i="33"/>
  <c r="P7" i="33"/>
  <c r="O7" i="33"/>
  <c r="N7" i="33"/>
  <c r="M7" i="33"/>
  <c r="L7" i="33"/>
  <c r="K7" i="33"/>
  <c r="J7" i="33"/>
  <c r="I7" i="33"/>
  <c r="H7" i="33"/>
  <c r="G7" i="33"/>
  <c r="F7" i="33"/>
  <c r="E7" i="33"/>
  <c r="D7" i="33"/>
  <c r="C7" i="33"/>
  <c r="B7" i="33"/>
  <c r="W6" i="33"/>
  <c r="V6" i="33"/>
  <c r="U6" i="33"/>
  <c r="T6" i="33"/>
  <c r="S6" i="33"/>
  <c r="R6" i="33"/>
  <c r="Q6" i="33"/>
  <c r="P6" i="33"/>
  <c r="O6" i="33"/>
  <c r="N6" i="33"/>
  <c r="M6" i="33"/>
  <c r="L6" i="33"/>
  <c r="K6" i="33"/>
  <c r="J6" i="33"/>
  <c r="I6" i="33"/>
  <c r="H6" i="33"/>
  <c r="G6" i="33"/>
  <c r="F6" i="33"/>
  <c r="E6" i="33"/>
  <c r="D6" i="33"/>
  <c r="C6" i="33"/>
  <c r="B6" i="33"/>
  <c r="W19" i="34"/>
  <c r="V19" i="34"/>
  <c r="U19" i="34"/>
  <c r="T19" i="34"/>
  <c r="S19" i="34"/>
  <c r="R19" i="34"/>
  <c r="Q19" i="34"/>
  <c r="P19" i="34"/>
  <c r="O19" i="34"/>
  <c r="N19" i="34"/>
  <c r="M19" i="34"/>
  <c r="L19" i="34"/>
  <c r="K19" i="34"/>
  <c r="J19" i="34"/>
  <c r="I19" i="34"/>
  <c r="H19" i="34"/>
  <c r="G19" i="34"/>
  <c r="F19" i="34"/>
  <c r="E19" i="34"/>
  <c r="D19" i="34"/>
  <c r="C19" i="34"/>
  <c r="B19" i="34"/>
  <c r="W18" i="34"/>
  <c r="V18" i="34"/>
  <c r="U18" i="34"/>
  <c r="T18" i="34"/>
  <c r="S18" i="34"/>
  <c r="R18" i="34"/>
  <c r="Q18" i="34"/>
  <c r="P18" i="34"/>
  <c r="O18" i="34"/>
  <c r="N18" i="34"/>
  <c r="M18" i="34"/>
  <c r="L18" i="34"/>
  <c r="K18" i="34"/>
  <c r="J18" i="34"/>
  <c r="I18" i="34"/>
  <c r="H18" i="34"/>
  <c r="G18" i="34"/>
  <c r="F18" i="34"/>
  <c r="E18" i="34"/>
  <c r="D18" i="34"/>
  <c r="C18" i="34"/>
  <c r="B18" i="34"/>
  <c r="W17" i="34"/>
  <c r="V17" i="34"/>
  <c r="U17" i="34"/>
  <c r="T17" i="34"/>
  <c r="S17" i="34"/>
  <c r="R17" i="34"/>
  <c r="Q17" i="34"/>
  <c r="P17" i="34"/>
  <c r="O17" i="34"/>
  <c r="N17" i="34"/>
  <c r="M17" i="34"/>
  <c r="L17" i="34"/>
  <c r="K17" i="34"/>
  <c r="J17" i="34"/>
  <c r="I17" i="34"/>
  <c r="H17" i="34"/>
  <c r="G17" i="34"/>
  <c r="F17" i="34"/>
  <c r="E17" i="34"/>
  <c r="D17" i="34"/>
  <c r="C17" i="34"/>
  <c r="B17" i="34"/>
  <c r="W16" i="34"/>
  <c r="V16" i="34"/>
  <c r="U16" i="34"/>
  <c r="T16" i="34"/>
  <c r="S16" i="34"/>
  <c r="R16" i="34"/>
  <c r="Q16" i="34"/>
  <c r="P16" i="34"/>
  <c r="O16" i="34"/>
  <c r="N16" i="34"/>
  <c r="M16" i="34"/>
  <c r="L16" i="34"/>
  <c r="K16" i="34"/>
  <c r="J16" i="34"/>
  <c r="I16" i="34"/>
  <c r="H16" i="34"/>
  <c r="G16" i="34"/>
  <c r="F16" i="34"/>
  <c r="E16" i="34"/>
  <c r="D16" i="34"/>
  <c r="C16" i="34"/>
  <c r="B16" i="34"/>
  <c r="W15" i="34"/>
  <c r="V15" i="34"/>
  <c r="U15" i="34"/>
  <c r="T15" i="34"/>
  <c r="S15" i="34"/>
  <c r="R15" i="34"/>
  <c r="Q15" i="34"/>
  <c r="P15" i="34"/>
  <c r="O15" i="34"/>
  <c r="N15" i="34"/>
  <c r="M15" i="34"/>
  <c r="L15" i="34"/>
  <c r="K15" i="34"/>
  <c r="J15" i="34"/>
  <c r="I15" i="34"/>
  <c r="H15" i="34"/>
  <c r="G15" i="34"/>
  <c r="F15" i="34"/>
  <c r="E15" i="34"/>
  <c r="D15" i="34"/>
  <c r="C15" i="34"/>
  <c r="B15" i="34"/>
  <c r="W10" i="34"/>
  <c r="V10" i="34"/>
  <c r="U10" i="34"/>
  <c r="T10" i="34"/>
  <c r="S10" i="34"/>
  <c r="R10" i="34"/>
  <c r="Q10" i="34"/>
  <c r="P10" i="34"/>
  <c r="O10" i="34"/>
  <c r="N10" i="34"/>
  <c r="M10" i="34"/>
  <c r="L10" i="34"/>
  <c r="K10" i="34"/>
  <c r="J10" i="34"/>
  <c r="I10" i="34"/>
  <c r="H10" i="34"/>
  <c r="G10" i="34"/>
  <c r="F10" i="34"/>
  <c r="E10" i="34"/>
  <c r="D10" i="34"/>
  <c r="C10" i="34"/>
  <c r="B10" i="34"/>
  <c r="W9" i="34"/>
  <c r="V9" i="34"/>
  <c r="U9" i="34"/>
  <c r="T9" i="34"/>
  <c r="S9" i="34"/>
  <c r="R9" i="34"/>
  <c r="Q9" i="34"/>
  <c r="P9" i="34"/>
  <c r="O9" i="34"/>
  <c r="N9" i="34"/>
  <c r="M9" i="34"/>
  <c r="L9" i="34"/>
  <c r="K9" i="34"/>
  <c r="J9" i="34"/>
  <c r="I9" i="34"/>
  <c r="H9" i="34"/>
  <c r="G9" i="34"/>
  <c r="F9" i="34"/>
  <c r="E9" i="34"/>
  <c r="D9" i="34"/>
  <c r="C9" i="34"/>
  <c r="B9" i="34"/>
  <c r="W8" i="34"/>
  <c r="V8" i="34"/>
  <c r="U8" i="34"/>
  <c r="T8" i="34"/>
  <c r="S8" i="34"/>
  <c r="R8" i="34"/>
  <c r="Q8" i="34"/>
  <c r="P8" i="34"/>
  <c r="O8" i="34"/>
  <c r="N8" i="34"/>
  <c r="M8" i="34"/>
  <c r="L8" i="34"/>
  <c r="K8" i="34"/>
  <c r="J8" i="34"/>
  <c r="I8" i="34"/>
  <c r="H8" i="34"/>
  <c r="G8" i="34"/>
  <c r="F8" i="34"/>
  <c r="E8" i="34"/>
  <c r="D8" i="34"/>
  <c r="C8" i="34"/>
  <c r="B8" i="34"/>
  <c r="W7" i="34"/>
  <c r="V7" i="34"/>
  <c r="U7" i="34"/>
  <c r="T7" i="34"/>
  <c r="S7" i="34"/>
  <c r="R7" i="34"/>
  <c r="Q7" i="34"/>
  <c r="P7" i="34"/>
  <c r="O7" i="34"/>
  <c r="N7" i="34"/>
  <c r="M7" i="34"/>
  <c r="L7" i="34"/>
  <c r="K7" i="34"/>
  <c r="J7" i="34"/>
  <c r="I7" i="34"/>
  <c r="H7" i="34"/>
  <c r="G7" i="34"/>
  <c r="F7" i="34"/>
  <c r="E7" i="34"/>
  <c r="D7" i="34"/>
  <c r="C7" i="34"/>
  <c r="B7" i="34"/>
  <c r="W6" i="34"/>
  <c r="V6" i="34"/>
  <c r="U6" i="34"/>
  <c r="T6" i="34"/>
  <c r="S6" i="34"/>
  <c r="R6" i="34"/>
  <c r="Q6" i="34"/>
  <c r="P6" i="34"/>
  <c r="O6" i="34"/>
  <c r="N6" i="34"/>
  <c r="M6" i="34"/>
  <c r="L6" i="34"/>
  <c r="K6" i="34"/>
  <c r="J6" i="34"/>
  <c r="I6" i="34"/>
  <c r="H6" i="34"/>
  <c r="G6" i="34"/>
  <c r="F6" i="34"/>
  <c r="E6" i="34"/>
  <c r="D6" i="34"/>
  <c r="C6" i="34"/>
  <c r="B6" i="34"/>
  <c r="W19" i="21"/>
  <c r="V19" i="21"/>
  <c r="U19" i="21"/>
  <c r="T19" i="21"/>
  <c r="S19" i="21"/>
  <c r="R19" i="21"/>
  <c r="Q19" i="21"/>
  <c r="P19" i="21"/>
  <c r="O19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B19" i="21"/>
  <c r="W18" i="21"/>
  <c r="V18" i="21"/>
  <c r="U18" i="21"/>
  <c r="T18" i="21"/>
  <c r="S18" i="21"/>
  <c r="R18" i="21"/>
  <c r="Q18" i="21"/>
  <c r="P18" i="21"/>
  <c r="O18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W17" i="21"/>
  <c r="V17" i="21"/>
  <c r="U17" i="21"/>
  <c r="T17" i="21"/>
  <c r="S17" i="21"/>
  <c r="R17" i="21"/>
  <c r="Q17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W16" i="21"/>
  <c r="V16" i="21"/>
  <c r="U16" i="21"/>
  <c r="T16" i="21"/>
  <c r="S16" i="21"/>
  <c r="R16" i="21"/>
  <c r="Q16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W15" i="21"/>
  <c r="V15" i="21"/>
  <c r="U15" i="21"/>
  <c r="T15" i="21"/>
  <c r="S15" i="21"/>
  <c r="R15" i="21"/>
  <c r="Q15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W9" i="21"/>
  <c r="V9" i="21"/>
  <c r="U9" i="21"/>
  <c r="T9" i="21"/>
  <c r="S9" i="21"/>
  <c r="R9" i="21"/>
  <c r="Q9" i="21"/>
  <c r="P9" i="21"/>
  <c r="O9" i="21"/>
  <c r="N9" i="21"/>
  <c r="M9" i="21"/>
  <c r="L9" i="21"/>
  <c r="K9" i="21"/>
  <c r="J9" i="21"/>
  <c r="I9" i="21"/>
  <c r="H9" i="21"/>
  <c r="G9" i="21"/>
  <c r="F9" i="21"/>
  <c r="E9" i="21"/>
  <c r="D9" i="21"/>
  <c r="C9" i="21"/>
  <c r="B9" i="21"/>
  <c r="W8" i="21"/>
  <c r="V8" i="21"/>
  <c r="U8" i="21"/>
  <c r="T8" i="21"/>
  <c r="S8" i="21"/>
  <c r="R8" i="21"/>
  <c r="Q8" i="21"/>
  <c r="P8" i="21"/>
  <c r="O8" i="21"/>
  <c r="N8" i="21"/>
  <c r="M8" i="21"/>
  <c r="L8" i="21"/>
  <c r="K8" i="21"/>
  <c r="J8" i="21"/>
  <c r="I8" i="21"/>
  <c r="H8" i="21"/>
  <c r="G8" i="21"/>
  <c r="F8" i="21"/>
  <c r="E8" i="21"/>
  <c r="D8" i="21"/>
  <c r="C8" i="21"/>
  <c r="B8" i="21"/>
  <c r="W7" i="21"/>
  <c r="V7" i="21"/>
  <c r="U7" i="21"/>
  <c r="T7" i="21"/>
  <c r="S7" i="21"/>
  <c r="R7" i="21"/>
  <c r="Q7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C7" i="21"/>
  <c r="B7" i="21"/>
  <c r="W6" i="21"/>
  <c r="V6" i="21"/>
  <c r="U6" i="21"/>
  <c r="T6" i="21"/>
  <c r="S6" i="21"/>
  <c r="R6" i="21"/>
  <c r="Q6" i="21"/>
  <c r="P6" i="21"/>
  <c r="O6" i="21"/>
  <c r="N6" i="21"/>
  <c r="M6" i="21"/>
  <c r="L6" i="21"/>
  <c r="K6" i="21"/>
  <c r="J6" i="21"/>
  <c r="I6" i="21"/>
  <c r="H6" i="21"/>
  <c r="G6" i="21"/>
  <c r="F6" i="21"/>
  <c r="E6" i="21"/>
  <c r="D6" i="21"/>
  <c r="C6" i="21"/>
  <c r="B6" i="21"/>
  <c r="W68" i="25"/>
  <c r="V68" i="25"/>
  <c r="U68" i="25"/>
  <c r="T68" i="25"/>
  <c r="S68" i="25"/>
  <c r="R68" i="25"/>
  <c r="Q68" i="25"/>
  <c r="P68" i="25"/>
  <c r="O68" i="25"/>
  <c r="N68" i="25"/>
  <c r="M68" i="25"/>
  <c r="L68" i="25"/>
  <c r="K68" i="25"/>
  <c r="J68" i="25"/>
  <c r="I68" i="25"/>
  <c r="H68" i="25"/>
  <c r="G68" i="25"/>
  <c r="F68" i="25"/>
  <c r="E68" i="25"/>
  <c r="D68" i="25"/>
  <c r="C68" i="25"/>
  <c r="B68" i="25"/>
  <c r="W67" i="25"/>
  <c r="V67" i="25"/>
  <c r="U67" i="25"/>
  <c r="T67" i="25"/>
  <c r="S67" i="25"/>
  <c r="R67" i="25"/>
  <c r="Q67" i="25"/>
  <c r="P67" i="25"/>
  <c r="O67" i="25"/>
  <c r="N67" i="25"/>
  <c r="M67" i="25"/>
  <c r="L67" i="25"/>
  <c r="K67" i="25"/>
  <c r="J67" i="25"/>
  <c r="I67" i="25"/>
  <c r="H67" i="25"/>
  <c r="G67" i="25"/>
  <c r="F67" i="25"/>
  <c r="E67" i="25"/>
  <c r="D67" i="25"/>
  <c r="C67" i="25"/>
  <c r="B67" i="25"/>
  <c r="W66" i="25"/>
  <c r="V66" i="25"/>
  <c r="U66" i="25"/>
  <c r="T66" i="25"/>
  <c r="S66" i="25"/>
  <c r="R66" i="25"/>
  <c r="Q66" i="25"/>
  <c r="P66" i="25"/>
  <c r="O66" i="25"/>
  <c r="N66" i="25"/>
  <c r="M66" i="25"/>
  <c r="L66" i="25"/>
  <c r="K66" i="25"/>
  <c r="J66" i="25"/>
  <c r="I66" i="25"/>
  <c r="H66" i="25"/>
  <c r="G66" i="25"/>
  <c r="F66" i="25"/>
  <c r="E66" i="25"/>
  <c r="D66" i="25"/>
  <c r="C66" i="25"/>
  <c r="B66" i="25"/>
  <c r="W65" i="25"/>
  <c r="V65" i="25"/>
  <c r="U65" i="25"/>
  <c r="T65" i="25"/>
  <c r="S65" i="25"/>
  <c r="R65" i="25"/>
  <c r="Q65" i="25"/>
  <c r="P65" i="25"/>
  <c r="O65" i="25"/>
  <c r="N65" i="25"/>
  <c r="M65" i="25"/>
  <c r="L65" i="25"/>
  <c r="K65" i="25"/>
  <c r="J65" i="25"/>
  <c r="I65" i="25"/>
  <c r="H65" i="25"/>
  <c r="G65" i="25"/>
  <c r="F65" i="25"/>
  <c r="E65" i="25"/>
  <c r="D65" i="25"/>
  <c r="C65" i="25"/>
  <c r="B65" i="25"/>
  <c r="W64" i="25"/>
  <c r="V64" i="25"/>
  <c r="U64" i="25"/>
  <c r="T64" i="25"/>
  <c r="S64" i="25"/>
  <c r="R64" i="25"/>
  <c r="Q64" i="25"/>
  <c r="P64" i="25"/>
  <c r="O64" i="25"/>
  <c r="N64" i="25"/>
  <c r="M64" i="25"/>
  <c r="L64" i="25"/>
  <c r="K64" i="25"/>
  <c r="J64" i="25"/>
  <c r="I64" i="25"/>
  <c r="H64" i="25"/>
  <c r="G64" i="25"/>
  <c r="F64" i="25"/>
  <c r="E64" i="25"/>
  <c r="D64" i="25"/>
  <c r="C64" i="25"/>
  <c r="B64" i="25"/>
  <c r="W59" i="25"/>
  <c r="V59" i="25"/>
  <c r="U59" i="25"/>
  <c r="T59" i="25"/>
  <c r="S59" i="25"/>
  <c r="R59" i="25"/>
  <c r="Q59" i="25"/>
  <c r="P59" i="25"/>
  <c r="O59" i="25"/>
  <c r="N59" i="25"/>
  <c r="M59" i="25"/>
  <c r="L59" i="25"/>
  <c r="K59" i="25"/>
  <c r="J59" i="25"/>
  <c r="I59" i="25"/>
  <c r="H59" i="25"/>
  <c r="G59" i="25"/>
  <c r="F59" i="25"/>
  <c r="E59" i="25"/>
  <c r="D59" i="25"/>
  <c r="C59" i="25"/>
  <c r="B59" i="25"/>
  <c r="W58" i="25"/>
  <c r="V58" i="25"/>
  <c r="U58" i="25"/>
  <c r="T58" i="25"/>
  <c r="S58" i="25"/>
  <c r="R58" i="25"/>
  <c r="Q58" i="25"/>
  <c r="P58" i="25"/>
  <c r="O58" i="25"/>
  <c r="N58" i="25"/>
  <c r="M58" i="25"/>
  <c r="L58" i="25"/>
  <c r="K58" i="25"/>
  <c r="J58" i="25"/>
  <c r="I58" i="25"/>
  <c r="H58" i="25"/>
  <c r="G58" i="25"/>
  <c r="F58" i="25"/>
  <c r="E58" i="25"/>
  <c r="D58" i="25"/>
  <c r="C58" i="25"/>
  <c r="B58" i="25"/>
  <c r="W57" i="25"/>
  <c r="V57" i="25"/>
  <c r="U57" i="25"/>
  <c r="T57" i="25"/>
  <c r="S57" i="25"/>
  <c r="R57" i="25"/>
  <c r="Q57" i="25"/>
  <c r="P57" i="25"/>
  <c r="O57" i="25"/>
  <c r="N57" i="25"/>
  <c r="M57" i="25"/>
  <c r="L57" i="25"/>
  <c r="K57" i="25"/>
  <c r="J57" i="25"/>
  <c r="I57" i="25"/>
  <c r="H57" i="25"/>
  <c r="G57" i="25"/>
  <c r="F57" i="25"/>
  <c r="E57" i="25"/>
  <c r="D57" i="25"/>
  <c r="C57" i="25"/>
  <c r="B57" i="25"/>
  <c r="W56" i="25"/>
  <c r="V56" i="25"/>
  <c r="U56" i="25"/>
  <c r="T56" i="25"/>
  <c r="S56" i="25"/>
  <c r="R56" i="25"/>
  <c r="Q56" i="25"/>
  <c r="P56" i="25"/>
  <c r="O56" i="25"/>
  <c r="N56" i="25"/>
  <c r="M56" i="25"/>
  <c r="L56" i="25"/>
  <c r="K56" i="25"/>
  <c r="J56" i="25"/>
  <c r="I56" i="25"/>
  <c r="H56" i="25"/>
  <c r="G56" i="25"/>
  <c r="F56" i="25"/>
  <c r="E56" i="25"/>
  <c r="D56" i="25"/>
  <c r="C56" i="25"/>
  <c r="B56" i="25"/>
  <c r="W55" i="25"/>
  <c r="V55" i="25"/>
  <c r="U55" i="25"/>
  <c r="T55" i="25"/>
  <c r="S55" i="25"/>
  <c r="R55" i="25"/>
  <c r="Q55" i="25"/>
  <c r="P55" i="25"/>
  <c r="O55" i="25"/>
  <c r="N55" i="25"/>
  <c r="M55" i="25"/>
  <c r="L55" i="25"/>
  <c r="K55" i="25"/>
  <c r="J55" i="25"/>
  <c r="I55" i="25"/>
  <c r="H55" i="25"/>
  <c r="G55" i="25"/>
  <c r="F55" i="25"/>
  <c r="E55" i="25"/>
  <c r="D55" i="25"/>
  <c r="C55" i="25"/>
  <c r="B55" i="25"/>
  <c r="W50" i="25"/>
  <c r="V50" i="25"/>
  <c r="U50" i="25"/>
  <c r="T50" i="25"/>
  <c r="S50" i="25"/>
  <c r="R50" i="25"/>
  <c r="Q50" i="25"/>
  <c r="P50" i="25"/>
  <c r="O50" i="25"/>
  <c r="N50" i="25"/>
  <c r="M50" i="25"/>
  <c r="L50" i="25"/>
  <c r="K50" i="25"/>
  <c r="J50" i="25"/>
  <c r="I50" i="25"/>
  <c r="H50" i="25"/>
  <c r="G50" i="25"/>
  <c r="F50" i="25"/>
  <c r="E50" i="25"/>
  <c r="D50" i="25"/>
  <c r="C50" i="25"/>
  <c r="B50" i="25"/>
  <c r="W49" i="25"/>
  <c r="V49" i="25"/>
  <c r="U49" i="25"/>
  <c r="T49" i="25"/>
  <c r="S49" i="25"/>
  <c r="R49" i="25"/>
  <c r="Q49" i="25"/>
  <c r="P49" i="25"/>
  <c r="O49" i="25"/>
  <c r="N49" i="25"/>
  <c r="M49" i="25"/>
  <c r="L49" i="25"/>
  <c r="K49" i="25"/>
  <c r="J49" i="25"/>
  <c r="I49" i="25"/>
  <c r="H49" i="25"/>
  <c r="G49" i="25"/>
  <c r="F49" i="25"/>
  <c r="E49" i="25"/>
  <c r="D49" i="25"/>
  <c r="C49" i="25"/>
  <c r="B49" i="25"/>
  <c r="W48" i="25"/>
  <c r="V48" i="25"/>
  <c r="U48" i="25"/>
  <c r="T48" i="25"/>
  <c r="S48" i="25"/>
  <c r="R48" i="25"/>
  <c r="Q48" i="25"/>
  <c r="P48" i="25"/>
  <c r="O48" i="25"/>
  <c r="N48" i="25"/>
  <c r="M48" i="25"/>
  <c r="L48" i="25"/>
  <c r="K48" i="25"/>
  <c r="J48" i="25"/>
  <c r="I48" i="25"/>
  <c r="H48" i="25"/>
  <c r="G48" i="25"/>
  <c r="F48" i="25"/>
  <c r="E48" i="25"/>
  <c r="D48" i="25"/>
  <c r="C48" i="25"/>
  <c r="B48" i="25"/>
  <c r="W47" i="25"/>
  <c r="V47" i="25"/>
  <c r="U47" i="25"/>
  <c r="T47" i="25"/>
  <c r="S47" i="25"/>
  <c r="R47" i="25"/>
  <c r="Q47" i="25"/>
  <c r="P47" i="25"/>
  <c r="O47" i="25"/>
  <c r="N47" i="25"/>
  <c r="M47" i="25"/>
  <c r="L47" i="25"/>
  <c r="K47" i="25"/>
  <c r="J47" i="25"/>
  <c r="I47" i="25"/>
  <c r="H47" i="25"/>
  <c r="G47" i="25"/>
  <c r="F47" i="25"/>
  <c r="E47" i="25"/>
  <c r="D47" i="25"/>
  <c r="C47" i="25"/>
  <c r="B47" i="25"/>
  <c r="W46" i="25"/>
  <c r="V46" i="25"/>
  <c r="U46" i="25"/>
  <c r="T46" i="25"/>
  <c r="S46" i="25"/>
  <c r="R46" i="25"/>
  <c r="Q46" i="25"/>
  <c r="P46" i="25"/>
  <c r="O46" i="25"/>
  <c r="N46" i="25"/>
  <c r="M46" i="25"/>
  <c r="L46" i="25"/>
  <c r="K46" i="25"/>
  <c r="J46" i="25"/>
  <c r="I46" i="25"/>
  <c r="H46" i="25"/>
  <c r="G46" i="25"/>
  <c r="F46" i="25"/>
  <c r="E46" i="25"/>
  <c r="D46" i="25"/>
  <c r="C46" i="25"/>
  <c r="B46" i="25"/>
  <c r="W41" i="25"/>
  <c r="V41" i="25"/>
  <c r="U41" i="25"/>
  <c r="T41" i="25"/>
  <c r="S41" i="25"/>
  <c r="R41" i="25"/>
  <c r="Q41" i="25"/>
  <c r="P41" i="25"/>
  <c r="O41" i="25"/>
  <c r="N41" i="25"/>
  <c r="M41" i="25"/>
  <c r="L41" i="25"/>
  <c r="K41" i="25"/>
  <c r="J41" i="25"/>
  <c r="I41" i="25"/>
  <c r="H41" i="25"/>
  <c r="G41" i="25"/>
  <c r="F41" i="25"/>
  <c r="E41" i="25"/>
  <c r="D41" i="25"/>
  <c r="C41" i="25"/>
  <c r="B41" i="25"/>
  <c r="W40" i="25"/>
  <c r="V40" i="25"/>
  <c r="U40" i="25"/>
  <c r="T40" i="25"/>
  <c r="S40" i="25"/>
  <c r="R40" i="25"/>
  <c r="Q40" i="25"/>
  <c r="P40" i="25"/>
  <c r="O40" i="25"/>
  <c r="N40" i="25"/>
  <c r="M40" i="25"/>
  <c r="L40" i="25"/>
  <c r="K40" i="25"/>
  <c r="J40" i="25"/>
  <c r="I40" i="25"/>
  <c r="H40" i="25"/>
  <c r="G40" i="25"/>
  <c r="F40" i="25"/>
  <c r="E40" i="25"/>
  <c r="D40" i="25"/>
  <c r="C40" i="25"/>
  <c r="B40" i="25"/>
  <c r="W39" i="25"/>
  <c r="V39" i="25"/>
  <c r="U39" i="25"/>
  <c r="T39" i="25"/>
  <c r="S39" i="25"/>
  <c r="R39" i="25"/>
  <c r="Q39" i="25"/>
  <c r="P39" i="25"/>
  <c r="O39" i="25"/>
  <c r="N39" i="25"/>
  <c r="M39" i="25"/>
  <c r="L39" i="25"/>
  <c r="K39" i="25"/>
  <c r="J39" i="25"/>
  <c r="I39" i="25"/>
  <c r="H39" i="25"/>
  <c r="G39" i="25"/>
  <c r="F39" i="25"/>
  <c r="E39" i="25"/>
  <c r="D39" i="25"/>
  <c r="C39" i="25"/>
  <c r="B39" i="25"/>
  <c r="W38" i="25"/>
  <c r="V38" i="25"/>
  <c r="U38" i="25"/>
  <c r="T38" i="25"/>
  <c r="S38" i="25"/>
  <c r="R38" i="25"/>
  <c r="Q38" i="25"/>
  <c r="P38" i="25"/>
  <c r="O38" i="25"/>
  <c r="N38" i="25"/>
  <c r="M38" i="25"/>
  <c r="L38" i="25"/>
  <c r="K38" i="25"/>
  <c r="J38" i="25"/>
  <c r="I38" i="25"/>
  <c r="H38" i="25"/>
  <c r="G38" i="25"/>
  <c r="F38" i="25"/>
  <c r="E38" i="25"/>
  <c r="D38" i="25"/>
  <c r="C38" i="25"/>
  <c r="B38" i="25"/>
  <c r="W37" i="25"/>
  <c r="V37" i="25"/>
  <c r="U37" i="25"/>
  <c r="T37" i="25"/>
  <c r="S37" i="25"/>
  <c r="R37" i="25"/>
  <c r="Q37" i="25"/>
  <c r="P37" i="25"/>
  <c r="O37" i="25"/>
  <c r="N37" i="25"/>
  <c r="M37" i="25"/>
  <c r="L37" i="25"/>
  <c r="K37" i="25"/>
  <c r="J37" i="25"/>
  <c r="I37" i="25"/>
  <c r="H37" i="25"/>
  <c r="G37" i="25"/>
  <c r="F37" i="25"/>
  <c r="E37" i="25"/>
  <c r="D37" i="25"/>
  <c r="C37" i="25"/>
  <c r="B37" i="25"/>
  <c r="W31" i="25"/>
  <c r="V31" i="25"/>
  <c r="U31" i="25"/>
  <c r="T31" i="25"/>
  <c r="S31" i="25"/>
  <c r="R31" i="25"/>
  <c r="Q31" i="25"/>
  <c r="P31" i="25"/>
  <c r="O31" i="25"/>
  <c r="N31" i="25"/>
  <c r="M31" i="25"/>
  <c r="L31" i="25"/>
  <c r="K31" i="25"/>
  <c r="J31" i="25"/>
  <c r="I31" i="25"/>
  <c r="H31" i="25"/>
  <c r="G31" i="25"/>
  <c r="F31" i="25"/>
  <c r="E31" i="25"/>
  <c r="D31" i="25"/>
  <c r="C31" i="25"/>
  <c r="B31" i="25"/>
  <c r="W30" i="25"/>
  <c r="V30" i="25"/>
  <c r="U30" i="25"/>
  <c r="T30" i="25"/>
  <c r="S30" i="25"/>
  <c r="R30" i="25"/>
  <c r="Q30" i="25"/>
  <c r="P30" i="25"/>
  <c r="O30" i="25"/>
  <c r="N30" i="25"/>
  <c r="M30" i="25"/>
  <c r="L30" i="25"/>
  <c r="K30" i="25"/>
  <c r="J30" i="25"/>
  <c r="I30" i="25"/>
  <c r="H30" i="25"/>
  <c r="G30" i="25"/>
  <c r="F30" i="25"/>
  <c r="E30" i="25"/>
  <c r="D30" i="25"/>
  <c r="C30" i="25"/>
  <c r="B30" i="25"/>
  <c r="W29" i="25"/>
  <c r="V29" i="25"/>
  <c r="U29" i="25"/>
  <c r="T29" i="25"/>
  <c r="S29" i="25"/>
  <c r="R29" i="25"/>
  <c r="Q29" i="25"/>
  <c r="P29" i="25"/>
  <c r="O29" i="25"/>
  <c r="N29" i="25"/>
  <c r="M29" i="25"/>
  <c r="L29" i="25"/>
  <c r="K29" i="25"/>
  <c r="J29" i="25"/>
  <c r="I29" i="25"/>
  <c r="H29" i="25"/>
  <c r="G29" i="25"/>
  <c r="F29" i="25"/>
  <c r="E29" i="25"/>
  <c r="D29" i="25"/>
  <c r="C29" i="25"/>
  <c r="B29" i="25"/>
  <c r="W28" i="25"/>
  <c r="V28" i="25"/>
  <c r="U28" i="25"/>
  <c r="T28" i="25"/>
  <c r="S28" i="25"/>
  <c r="R28" i="25"/>
  <c r="Q28" i="25"/>
  <c r="P28" i="25"/>
  <c r="O28" i="25"/>
  <c r="N28" i="25"/>
  <c r="M28" i="25"/>
  <c r="L28" i="25"/>
  <c r="K28" i="25"/>
  <c r="J28" i="25"/>
  <c r="I28" i="25"/>
  <c r="H28" i="25"/>
  <c r="G28" i="25"/>
  <c r="F28" i="25"/>
  <c r="E28" i="25"/>
  <c r="D28" i="25"/>
  <c r="C28" i="25"/>
  <c r="B28" i="25"/>
  <c r="W27" i="25"/>
  <c r="V27" i="25"/>
  <c r="U27" i="25"/>
  <c r="T27" i="25"/>
  <c r="S27" i="25"/>
  <c r="R27" i="25"/>
  <c r="Q27" i="25"/>
  <c r="P27" i="25"/>
  <c r="O27" i="25"/>
  <c r="N27" i="25"/>
  <c r="M27" i="25"/>
  <c r="L27" i="25"/>
  <c r="K27" i="25"/>
  <c r="J27" i="25"/>
  <c r="I27" i="25"/>
  <c r="H27" i="25"/>
  <c r="G27" i="25"/>
  <c r="F27" i="25"/>
  <c r="E27" i="25"/>
  <c r="D27" i="25"/>
  <c r="C27" i="25"/>
  <c r="B27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B22" i="25"/>
  <c r="W21" i="25"/>
  <c r="V21" i="25"/>
  <c r="U21" i="25"/>
  <c r="T21" i="25"/>
  <c r="S21" i="25"/>
  <c r="R21" i="25"/>
  <c r="Q21" i="25"/>
  <c r="P21" i="25"/>
  <c r="O21" i="25"/>
  <c r="N21" i="25"/>
  <c r="M21" i="25"/>
  <c r="L21" i="25"/>
  <c r="K21" i="25"/>
  <c r="J21" i="25"/>
  <c r="I21" i="25"/>
  <c r="H21" i="25"/>
  <c r="G21" i="25"/>
  <c r="F21" i="25"/>
  <c r="E21" i="25"/>
  <c r="D21" i="25"/>
  <c r="C21" i="25"/>
  <c r="B21" i="25"/>
  <c r="W20" i="25"/>
  <c r="V20" i="25"/>
  <c r="U20" i="25"/>
  <c r="T20" i="25"/>
  <c r="S20" i="25"/>
  <c r="R20" i="25"/>
  <c r="Q20" i="25"/>
  <c r="P20" i="25"/>
  <c r="O20" i="25"/>
  <c r="N20" i="25"/>
  <c r="M20" i="25"/>
  <c r="L20" i="25"/>
  <c r="K20" i="25"/>
  <c r="J20" i="25"/>
  <c r="I20" i="25"/>
  <c r="H20" i="25"/>
  <c r="G20" i="25"/>
  <c r="F20" i="25"/>
  <c r="E20" i="25"/>
  <c r="D20" i="25"/>
  <c r="C20" i="25"/>
  <c r="B20" i="25"/>
  <c r="W19" i="25"/>
  <c r="V19" i="25"/>
  <c r="U19" i="25"/>
  <c r="T19" i="25"/>
  <c r="S19" i="25"/>
  <c r="R19" i="25"/>
  <c r="Q19" i="25"/>
  <c r="P19" i="25"/>
  <c r="O19" i="25"/>
  <c r="N19" i="25"/>
  <c r="M19" i="25"/>
  <c r="L19" i="25"/>
  <c r="K19" i="25"/>
  <c r="J19" i="25"/>
  <c r="I19" i="25"/>
  <c r="H19" i="25"/>
  <c r="G19" i="25"/>
  <c r="F19" i="25"/>
  <c r="E19" i="25"/>
  <c r="D19" i="25"/>
  <c r="C19" i="25"/>
  <c r="B19" i="25"/>
  <c r="W18" i="25"/>
  <c r="V18" i="25"/>
  <c r="U18" i="25"/>
  <c r="T18" i="25"/>
  <c r="S18" i="25"/>
  <c r="R18" i="25"/>
  <c r="Q18" i="25"/>
  <c r="P18" i="25"/>
  <c r="O18" i="25"/>
  <c r="N18" i="25"/>
  <c r="M18" i="25"/>
  <c r="L18" i="25"/>
  <c r="K18" i="25"/>
  <c r="J18" i="25"/>
  <c r="I18" i="25"/>
  <c r="H18" i="25"/>
  <c r="G18" i="25"/>
  <c r="F18" i="25"/>
  <c r="E18" i="25"/>
  <c r="D18" i="25"/>
  <c r="C18" i="25"/>
  <c r="B18" i="25"/>
  <c r="W7" i="25"/>
  <c r="V7" i="25"/>
  <c r="U7" i="25"/>
  <c r="T7" i="25"/>
  <c r="S7" i="25"/>
  <c r="R7" i="25"/>
  <c r="Q7" i="25"/>
  <c r="P7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B7" i="25"/>
  <c r="W6" i="25"/>
  <c r="V6" i="25"/>
  <c r="U6" i="25"/>
  <c r="T6" i="25"/>
  <c r="S6" i="25"/>
  <c r="R6" i="25"/>
  <c r="Q6" i="25"/>
  <c r="P6" i="25"/>
  <c r="O6" i="25"/>
  <c r="N6" i="25"/>
  <c r="M6" i="25"/>
  <c r="L6" i="25"/>
  <c r="K6" i="25"/>
  <c r="J6" i="25"/>
  <c r="I6" i="25"/>
  <c r="H6" i="25"/>
  <c r="G6" i="25"/>
  <c r="F6" i="25"/>
  <c r="E6" i="25"/>
  <c r="D6" i="25"/>
  <c r="C6" i="25"/>
  <c r="B6" i="25"/>
  <c r="W13" i="48"/>
  <c r="V13" i="48"/>
  <c r="U13" i="48"/>
  <c r="T13" i="48"/>
  <c r="S13" i="48"/>
  <c r="R13" i="48"/>
  <c r="Q13" i="48"/>
  <c r="P13" i="48"/>
  <c r="O13" i="48"/>
  <c r="N13" i="48"/>
  <c r="M13" i="48"/>
  <c r="L13" i="48"/>
  <c r="K13" i="48"/>
  <c r="J13" i="48"/>
  <c r="I13" i="48"/>
  <c r="H13" i="48"/>
  <c r="G13" i="48"/>
  <c r="F13" i="48"/>
  <c r="E13" i="48"/>
  <c r="D13" i="48"/>
  <c r="C13" i="48"/>
  <c r="B13" i="48"/>
  <c r="W11" i="48"/>
  <c r="V11" i="48"/>
  <c r="U11" i="48"/>
  <c r="T11" i="48"/>
  <c r="S11" i="48"/>
  <c r="R11" i="48"/>
  <c r="Q11" i="48"/>
  <c r="P11" i="48"/>
  <c r="O11" i="48"/>
  <c r="N11" i="48"/>
  <c r="M11" i="48"/>
  <c r="L11" i="48"/>
  <c r="K11" i="48"/>
  <c r="J11" i="48"/>
  <c r="I11" i="48"/>
  <c r="H11" i="48"/>
  <c r="G11" i="48"/>
  <c r="F11" i="48"/>
  <c r="E11" i="48"/>
  <c r="D11" i="48"/>
  <c r="C11" i="48"/>
  <c r="B11" i="48"/>
  <c r="W7" i="48"/>
  <c r="V7" i="48"/>
  <c r="U7" i="48"/>
  <c r="T7" i="48"/>
  <c r="S7" i="48"/>
  <c r="R7" i="48"/>
  <c r="Q7" i="48"/>
  <c r="P7" i="48"/>
  <c r="O7" i="48"/>
  <c r="N7" i="48"/>
  <c r="M7" i="48"/>
  <c r="L7" i="48"/>
  <c r="K7" i="48"/>
  <c r="J7" i="48"/>
  <c r="I7" i="48"/>
  <c r="H7" i="48"/>
  <c r="G7" i="48"/>
  <c r="F7" i="48"/>
  <c r="E7" i="48"/>
  <c r="D7" i="48"/>
  <c r="C7" i="48"/>
  <c r="B7" i="48"/>
  <c r="W6" i="48"/>
  <c r="V6" i="48"/>
  <c r="U6" i="48"/>
  <c r="T6" i="48"/>
  <c r="S6" i="48"/>
  <c r="R6" i="48"/>
  <c r="Q6" i="48"/>
  <c r="P6" i="48"/>
  <c r="O6" i="48"/>
  <c r="N6" i="48"/>
  <c r="M6" i="48"/>
  <c r="L6" i="48"/>
  <c r="K6" i="48"/>
  <c r="J6" i="48"/>
  <c r="I6" i="48"/>
  <c r="H6" i="48"/>
  <c r="G6" i="48"/>
  <c r="F6" i="48"/>
  <c r="E6" i="48"/>
  <c r="D6" i="48"/>
  <c r="C6" i="48"/>
  <c r="B6" i="48"/>
  <c r="W5" i="48"/>
  <c r="V5" i="48"/>
  <c r="U5" i="48"/>
  <c r="T5" i="48"/>
  <c r="S5" i="48"/>
  <c r="R5" i="48"/>
  <c r="Q5" i="48"/>
  <c r="P5" i="48"/>
  <c r="O5" i="48"/>
  <c r="N5" i="48"/>
  <c r="M5" i="48"/>
  <c r="L5" i="48"/>
  <c r="K5" i="48"/>
  <c r="J5" i="48"/>
  <c r="I5" i="48"/>
  <c r="H5" i="48"/>
  <c r="G5" i="48"/>
  <c r="F5" i="48"/>
  <c r="E5" i="48"/>
  <c r="D5" i="48"/>
  <c r="C5" i="48"/>
  <c r="B5" i="48"/>
  <c r="W81" i="29"/>
  <c r="V81" i="29"/>
  <c r="U81" i="29"/>
  <c r="T81" i="29"/>
  <c r="S81" i="29"/>
  <c r="R81" i="29"/>
  <c r="Q81" i="29"/>
  <c r="P81" i="29"/>
  <c r="O81" i="29"/>
  <c r="N81" i="29"/>
  <c r="M81" i="29"/>
  <c r="L81" i="29"/>
  <c r="K81" i="29"/>
  <c r="J81" i="29"/>
  <c r="I81" i="29"/>
  <c r="H81" i="29"/>
  <c r="G81" i="29"/>
  <c r="F81" i="29"/>
  <c r="E81" i="29"/>
  <c r="D81" i="29"/>
  <c r="C81" i="29"/>
  <c r="B81" i="29"/>
  <c r="W80" i="29"/>
  <c r="V80" i="29"/>
  <c r="U80" i="29"/>
  <c r="T80" i="29"/>
  <c r="S80" i="29"/>
  <c r="R80" i="29"/>
  <c r="Q80" i="29"/>
  <c r="P80" i="29"/>
  <c r="O80" i="29"/>
  <c r="N80" i="29"/>
  <c r="M80" i="29"/>
  <c r="L80" i="29"/>
  <c r="K80" i="29"/>
  <c r="J80" i="29"/>
  <c r="I80" i="29"/>
  <c r="H80" i="29"/>
  <c r="G80" i="29"/>
  <c r="F80" i="29"/>
  <c r="E80" i="29"/>
  <c r="D80" i="29"/>
  <c r="C80" i="29"/>
  <c r="B80" i="29"/>
  <c r="W79" i="29"/>
  <c r="V79" i="29"/>
  <c r="U79" i="29"/>
  <c r="T79" i="29"/>
  <c r="S79" i="29"/>
  <c r="R79" i="29"/>
  <c r="Q79" i="29"/>
  <c r="P79" i="29"/>
  <c r="O79" i="29"/>
  <c r="N79" i="29"/>
  <c r="M79" i="29"/>
  <c r="L79" i="29"/>
  <c r="K79" i="29"/>
  <c r="J79" i="29"/>
  <c r="I79" i="29"/>
  <c r="H79" i="29"/>
  <c r="G79" i="29"/>
  <c r="F79" i="29"/>
  <c r="E79" i="29"/>
  <c r="D79" i="29"/>
  <c r="C79" i="29"/>
  <c r="B79" i="29"/>
  <c r="W78" i="29"/>
  <c r="V78" i="29"/>
  <c r="U78" i="29"/>
  <c r="T78" i="29"/>
  <c r="S78" i="29"/>
  <c r="R78" i="29"/>
  <c r="Q78" i="29"/>
  <c r="P78" i="29"/>
  <c r="O78" i="29"/>
  <c r="N78" i="29"/>
  <c r="M78" i="29"/>
  <c r="L78" i="29"/>
  <c r="K78" i="29"/>
  <c r="J78" i="29"/>
  <c r="I78" i="29"/>
  <c r="H78" i="29"/>
  <c r="G78" i="29"/>
  <c r="F78" i="29"/>
  <c r="E78" i="29"/>
  <c r="D78" i="29"/>
  <c r="C78" i="29"/>
  <c r="B78" i="29"/>
  <c r="W77" i="29"/>
  <c r="V77" i="29"/>
  <c r="U77" i="29"/>
  <c r="T77" i="29"/>
  <c r="S77" i="29"/>
  <c r="R77" i="29"/>
  <c r="Q77" i="29"/>
  <c r="P77" i="29"/>
  <c r="O77" i="29"/>
  <c r="N77" i="29"/>
  <c r="M77" i="29"/>
  <c r="L77" i="29"/>
  <c r="K77" i="29"/>
  <c r="J77" i="29"/>
  <c r="I77" i="29"/>
  <c r="H77" i="29"/>
  <c r="G77" i="29"/>
  <c r="F77" i="29"/>
  <c r="E77" i="29"/>
  <c r="D77" i="29"/>
  <c r="C77" i="29"/>
  <c r="B77" i="29"/>
  <c r="W72" i="29"/>
  <c r="V72" i="29"/>
  <c r="U72" i="29"/>
  <c r="T72" i="29"/>
  <c r="S72" i="29"/>
  <c r="R72" i="29"/>
  <c r="Q72" i="29"/>
  <c r="P72" i="29"/>
  <c r="O72" i="29"/>
  <c r="N72" i="29"/>
  <c r="M72" i="29"/>
  <c r="L72" i="29"/>
  <c r="K72" i="29"/>
  <c r="J72" i="29"/>
  <c r="I72" i="29"/>
  <c r="H72" i="29"/>
  <c r="G72" i="29"/>
  <c r="F72" i="29"/>
  <c r="E72" i="29"/>
  <c r="D72" i="29"/>
  <c r="C72" i="29"/>
  <c r="B72" i="29"/>
  <c r="W71" i="29"/>
  <c r="V71" i="29"/>
  <c r="U71" i="29"/>
  <c r="T71" i="29"/>
  <c r="S71" i="29"/>
  <c r="R71" i="29"/>
  <c r="Q71" i="29"/>
  <c r="P71" i="29"/>
  <c r="O71" i="29"/>
  <c r="N71" i="29"/>
  <c r="M71" i="29"/>
  <c r="L71" i="29"/>
  <c r="K71" i="29"/>
  <c r="J71" i="29"/>
  <c r="I71" i="29"/>
  <c r="H71" i="29"/>
  <c r="G71" i="29"/>
  <c r="F71" i="29"/>
  <c r="E71" i="29"/>
  <c r="D71" i="29"/>
  <c r="C71" i="29"/>
  <c r="B71" i="29"/>
  <c r="W70" i="29"/>
  <c r="V70" i="29"/>
  <c r="U70" i="29"/>
  <c r="T70" i="29"/>
  <c r="S70" i="29"/>
  <c r="R70" i="29"/>
  <c r="Q70" i="29"/>
  <c r="P70" i="29"/>
  <c r="O70" i="29"/>
  <c r="N70" i="29"/>
  <c r="M70" i="29"/>
  <c r="L70" i="29"/>
  <c r="K70" i="29"/>
  <c r="J70" i="29"/>
  <c r="I70" i="29"/>
  <c r="H70" i="29"/>
  <c r="G70" i="29"/>
  <c r="F70" i="29"/>
  <c r="E70" i="29"/>
  <c r="D70" i="29"/>
  <c r="C70" i="29"/>
  <c r="B70" i="29"/>
  <c r="W69" i="29"/>
  <c r="V69" i="29"/>
  <c r="U69" i="29"/>
  <c r="T69" i="29"/>
  <c r="S69" i="29"/>
  <c r="R69" i="29"/>
  <c r="Q69" i="29"/>
  <c r="P69" i="29"/>
  <c r="O69" i="29"/>
  <c r="N69" i="29"/>
  <c r="M69" i="29"/>
  <c r="L69" i="29"/>
  <c r="K69" i="29"/>
  <c r="J69" i="29"/>
  <c r="I69" i="29"/>
  <c r="H69" i="29"/>
  <c r="G69" i="29"/>
  <c r="F69" i="29"/>
  <c r="E69" i="29"/>
  <c r="D69" i="29"/>
  <c r="C69" i="29"/>
  <c r="B69" i="29"/>
  <c r="W68" i="29"/>
  <c r="V68" i="29"/>
  <c r="U68" i="29"/>
  <c r="T68" i="29"/>
  <c r="S68" i="29"/>
  <c r="R68" i="29"/>
  <c r="Q68" i="29"/>
  <c r="P68" i="29"/>
  <c r="O68" i="29"/>
  <c r="N68" i="29"/>
  <c r="M68" i="29"/>
  <c r="L68" i="29"/>
  <c r="K68" i="29"/>
  <c r="J68" i="29"/>
  <c r="I68" i="29"/>
  <c r="H68" i="29"/>
  <c r="G68" i="29"/>
  <c r="F68" i="29"/>
  <c r="E68" i="29"/>
  <c r="D68" i="29"/>
  <c r="C68" i="29"/>
  <c r="B68" i="29"/>
  <c r="W63" i="29"/>
  <c r="V63" i="29"/>
  <c r="U63" i="29"/>
  <c r="T63" i="29"/>
  <c r="S63" i="29"/>
  <c r="R63" i="29"/>
  <c r="Q63" i="29"/>
  <c r="P63" i="29"/>
  <c r="O63" i="29"/>
  <c r="N63" i="29"/>
  <c r="M63" i="29"/>
  <c r="L63" i="29"/>
  <c r="K63" i="29"/>
  <c r="J63" i="29"/>
  <c r="I63" i="29"/>
  <c r="H63" i="29"/>
  <c r="G63" i="29"/>
  <c r="F63" i="29"/>
  <c r="E63" i="29"/>
  <c r="D63" i="29"/>
  <c r="C63" i="29"/>
  <c r="B63" i="29"/>
  <c r="W62" i="29"/>
  <c r="V62" i="29"/>
  <c r="U62" i="29"/>
  <c r="T62" i="29"/>
  <c r="S62" i="29"/>
  <c r="R62" i="29"/>
  <c r="Q62" i="29"/>
  <c r="P62" i="29"/>
  <c r="O62" i="29"/>
  <c r="N62" i="29"/>
  <c r="M62" i="29"/>
  <c r="L62" i="29"/>
  <c r="K62" i="29"/>
  <c r="J62" i="29"/>
  <c r="I62" i="29"/>
  <c r="H62" i="29"/>
  <c r="G62" i="29"/>
  <c r="F62" i="29"/>
  <c r="E62" i="29"/>
  <c r="D62" i="29"/>
  <c r="C62" i="29"/>
  <c r="B62" i="29"/>
  <c r="W61" i="29"/>
  <c r="V61" i="29"/>
  <c r="U61" i="29"/>
  <c r="T61" i="29"/>
  <c r="S61" i="29"/>
  <c r="R61" i="29"/>
  <c r="Q61" i="29"/>
  <c r="P61" i="29"/>
  <c r="O61" i="29"/>
  <c r="N61" i="29"/>
  <c r="M61" i="29"/>
  <c r="L61" i="29"/>
  <c r="K61" i="29"/>
  <c r="J61" i="29"/>
  <c r="I61" i="29"/>
  <c r="H61" i="29"/>
  <c r="G61" i="29"/>
  <c r="F61" i="29"/>
  <c r="E61" i="29"/>
  <c r="D61" i="29"/>
  <c r="C61" i="29"/>
  <c r="B61" i="29"/>
  <c r="W60" i="29"/>
  <c r="V60" i="29"/>
  <c r="U60" i="29"/>
  <c r="T60" i="29"/>
  <c r="S60" i="29"/>
  <c r="R60" i="29"/>
  <c r="Q60" i="29"/>
  <c r="P60" i="29"/>
  <c r="O60" i="29"/>
  <c r="N60" i="29"/>
  <c r="M60" i="29"/>
  <c r="L60" i="29"/>
  <c r="K60" i="29"/>
  <c r="J60" i="29"/>
  <c r="I60" i="29"/>
  <c r="H60" i="29"/>
  <c r="G60" i="29"/>
  <c r="F60" i="29"/>
  <c r="E60" i="29"/>
  <c r="D60" i="29"/>
  <c r="C60" i="29"/>
  <c r="B60" i="29"/>
  <c r="W59" i="29"/>
  <c r="V59" i="29"/>
  <c r="U59" i="29"/>
  <c r="T59" i="29"/>
  <c r="S59" i="29"/>
  <c r="R59" i="29"/>
  <c r="Q59" i="29"/>
  <c r="P59" i="29"/>
  <c r="O59" i="29"/>
  <c r="N59" i="29"/>
  <c r="M59" i="29"/>
  <c r="L59" i="29"/>
  <c r="K59" i="29"/>
  <c r="J59" i="29"/>
  <c r="I59" i="29"/>
  <c r="H59" i="29"/>
  <c r="G59" i="29"/>
  <c r="F59" i="29"/>
  <c r="E59" i="29"/>
  <c r="D59" i="29"/>
  <c r="C59" i="29"/>
  <c r="B59" i="29"/>
  <c r="W54" i="29"/>
  <c r="V54" i="29"/>
  <c r="U54" i="29"/>
  <c r="T54" i="29"/>
  <c r="S54" i="29"/>
  <c r="R54" i="29"/>
  <c r="Q54" i="29"/>
  <c r="P54" i="29"/>
  <c r="O54" i="29"/>
  <c r="N54" i="29"/>
  <c r="M54" i="29"/>
  <c r="L54" i="29"/>
  <c r="K54" i="29"/>
  <c r="J54" i="29"/>
  <c r="I54" i="29"/>
  <c r="H54" i="29"/>
  <c r="G54" i="29"/>
  <c r="F54" i="29"/>
  <c r="E54" i="29"/>
  <c r="D54" i="29"/>
  <c r="C54" i="29"/>
  <c r="B54" i="29"/>
  <c r="W53" i="29"/>
  <c r="V53" i="29"/>
  <c r="U53" i="29"/>
  <c r="T53" i="29"/>
  <c r="S53" i="29"/>
  <c r="R53" i="29"/>
  <c r="Q53" i="29"/>
  <c r="P53" i="29"/>
  <c r="O53" i="29"/>
  <c r="N53" i="29"/>
  <c r="M53" i="29"/>
  <c r="L53" i="29"/>
  <c r="K53" i="29"/>
  <c r="J53" i="29"/>
  <c r="I53" i="29"/>
  <c r="H53" i="29"/>
  <c r="G53" i="29"/>
  <c r="F53" i="29"/>
  <c r="E53" i="29"/>
  <c r="D53" i="29"/>
  <c r="C53" i="29"/>
  <c r="B53" i="29"/>
  <c r="W52" i="29"/>
  <c r="V52" i="29"/>
  <c r="U52" i="29"/>
  <c r="T52" i="29"/>
  <c r="S52" i="29"/>
  <c r="R52" i="29"/>
  <c r="Q52" i="29"/>
  <c r="P52" i="29"/>
  <c r="O52" i="29"/>
  <c r="N52" i="29"/>
  <c r="M52" i="29"/>
  <c r="L52" i="29"/>
  <c r="K52" i="29"/>
  <c r="J52" i="29"/>
  <c r="I52" i="29"/>
  <c r="H52" i="29"/>
  <c r="G52" i="29"/>
  <c r="F52" i="29"/>
  <c r="E52" i="29"/>
  <c r="D52" i="29"/>
  <c r="C52" i="29"/>
  <c r="B52" i="29"/>
  <c r="W51" i="29"/>
  <c r="V51" i="29"/>
  <c r="U51" i="29"/>
  <c r="T51" i="29"/>
  <c r="S51" i="29"/>
  <c r="R51" i="29"/>
  <c r="Q51" i="29"/>
  <c r="P51" i="29"/>
  <c r="O51" i="29"/>
  <c r="N51" i="29"/>
  <c r="M51" i="29"/>
  <c r="L51" i="29"/>
  <c r="K51" i="29"/>
  <c r="J51" i="29"/>
  <c r="I51" i="29"/>
  <c r="H51" i="29"/>
  <c r="G51" i="29"/>
  <c r="F51" i="29"/>
  <c r="E51" i="29"/>
  <c r="D51" i="29"/>
  <c r="C51" i="29"/>
  <c r="B51" i="29"/>
  <c r="W50" i="29"/>
  <c r="V50" i="29"/>
  <c r="U50" i="29"/>
  <c r="T50" i="29"/>
  <c r="S50" i="29"/>
  <c r="R50" i="29"/>
  <c r="Q50" i="29"/>
  <c r="P50" i="29"/>
  <c r="O50" i="29"/>
  <c r="N50" i="29"/>
  <c r="M50" i="29"/>
  <c r="L50" i="29"/>
  <c r="K50" i="29"/>
  <c r="J50" i="29"/>
  <c r="I50" i="29"/>
  <c r="H50" i="29"/>
  <c r="G50" i="29"/>
  <c r="F50" i="29"/>
  <c r="E50" i="29"/>
  <c r="D50" i="29"/>
  <c r="C50" i="29"/>
  <c r="B50" i="29"/>
  <c r="W44" i="29"/>
  <c r="V44" i="29"/>
  <c r="U44" i="29"/>
  <c r="T44" i="29"/>
  <c r="S44" i="29"/>
  <c r="R44" i="29"/>
  <c r="Q44" i="29"/>
  <c r="P44" i="29"/>
  <c r="O44" i="29"/>
  <c r="N44" i="29"/>
  <c r="M44" i="29"/>
  <c r="L44" i="29"/>
  <c r="K44" i="29"/>
  <c r="J44" i="29"/>
  <c r="I44" i="29"/>
  <c r="H44" i="29"/>
  <c r="G44" i="29"/>
  <c r="F44" i="29"/>
  <c r="E44" i="29"/>
  <c r="D44" i="29"/>
  <c r="C44" i="29"/>
  <c r="B44" i="29"/>
  <c r="W43" i="29"/>
  <c r="V43" i="29"/>
  <c r="U43" i="29"/>
  <c r="T43" i="29"/>
  <c r="S43" i="29"/>
  <c r="R43" i="29"/>
  <c r="Q43" i="29"/>
  <c r="P43" i="29"/>
  <c r="O43" i="29"/>
  <c r="N43" i="29"/>
  <c r="M43" i="29"/>
  <c r="L43" i="29"/>
  <c r="K43" i="29"/>
  <c r="J43" i="29"/>
  <c r="I43" i="29"/>
  <c r="H43" i="29"/>
  <c r="G43" i="29"/>
  <c r="F43" i="29"/>
  <c r="E43" i="29"/>
  <c r="D43" i="29"/>
  <c r="C43" i="29"/>
  <c r="B43" i="29"/>
  <c r="W42" i="29"/>
  <c r="V42" i="29"/>
  <c r="U42" i="29"/>
  <c r="T42" i="29"/>
  <c r="S42" i="29"/>
  <c r="R42" i="29"/>
  <c r="Q42" i="29"/>
  <c r="P42" i="29"/>
  <c r="O42" i="29"/>
  <c r="N42" i="29"/>
  <c r="M42" i="29"/>
  <c r="L42" i="29"/>
  <c r="K42" i="29"/>
  <c r="J42" i="29"/>
  <c r="I42" i="29"/>
  <c r="H42" i="29"/>
  <c r="G42" i="29"/>
  <c r="F42" i="29"/>
  <c r="E42" i="29"/>
  <c r="D42" i="29"/>
  <c r="C42" i="29"/>
  <c r="B42" i="29"/>
  <c r="W41" i="29"/>
  <c r="V41" i="29"/>
  <c r="U41" i="29"/>
  <c r="T41" i="29"/>
  <c r="S41" i="29"/>
  <c r="R41" i="29"/>
  <c r="Q41" i="29"/>
  <c r="P41" i="29"/>
  <c r="O41" i="29"/>
  <c r="N41" i="29"/>
  <c r="M41" i="29"/>
  <c r="L41" i="29"/>
  <c r="K41" i="29"/>
  <c r="J41" i="29"/>
  <c r="I41" i="29"/>
  <c r="H41" i="29"/>
  <c r="G41" i="29"/>
  <c r="F41" i="29"/>
  <c r="E41" i="29"/>
  <c r="D41" i="29"/>
  <c r="C41" i="29"/>
  <c r="B41" i="29"/>
  <c r="W40" i="29"/>
  <c r="V40" i="29"/>
  <c r="U40" i="29"/>
  <c r="T40" i="29"/>
  <c r="S40" i="29"/>
  <c r="R40" i="29"/>
  <c r="Q40" i="29"/>
  <c r="P40" i="29"/>
  <c r="O40" i="29"/>
  <c r="N40" i="29"/>
  <c r="M40" i="29"/>
  <c r="L40" i="29"/>
  <c r="K40" i="29"/>
  <c r="J40" i="29"/>
  <c r="I40" i="29"/>
  <c r="H40" i="29"/>
  <c r="G40" i="29"/>
  <c r="F40" i="29"/>
  <c r="E40" i="29"/>
  <c r="D40" i="29"/>
  <c r="C40" i="29"/>
  <c r="B40" i="29"/>
  <c r="W35" i="29"/>
  <c r="V35" i="29"/>
  <c r="U35" i="29"/>
  <c r="T35" i="29"/>
  <c r="S35" i="29"/>
  <c r="R35" i="29"/>
  <c r="Q35" i="29"/>
  <c r="P35" i="29"/>
  <c r="O35" i="29"/>
  <c r="N35" i="29"/>
  <c r="M35" i="29"/>
  <c r="L35" i="29"/>
  <c r="K35" i="29"/>
  <c r="J35" i="29"/>
  <c r="I35" i="29"/>
  <c r="H35" i="29"/>
  <c r="G35" i="29"/>
  <c r="F35" i="29"/>
  <c r="E35" i="29"/>
  <c r="D35" i="29"/>
  <c r="C35" i="29"/>
  <c r="B35" i="29"/>
  <c r="W34" i="29"/>
  <c r="V34" i="29"/>
  <c r="U34" i="29"/>
  <c r="T34" i="29"/>
  <c r="S34" i="29"/>
  <c r="R34" i="29"/>
  <c r="Q34" i="29"/>
  <c r="P34" i="29"/>
  <c r="O34" i="29"/>
  <c r="N34" i="29"/>
  <c r="M34" i="29"/>
  <c r="L34" i="29"/>
  <c r="K34" i="29"/>
  <c r="J34" i="29"/>
  <c r="I34" i="29"/>
  <c r="H34" i="29"/>
  <c r="G34" i="29"/>
  <c r="F34" i="29"/>
  <c r="E34" i="29"/>
  <c r="D34" i="29"/>
  <c r="C34" i="29"/>
  <c r="B34" i="29"/>
  <c r="W33" i="29"/>
  <c r="V33" i="29"/>
  <c r="U33" i="29"/>
  <c r="T33" i="29"/>
  <c r="S33" i="29"/>
  <c r="R33" i="29"/>
  <c r="Q33" i="29"/>
  <c r="P33" i="29"/>
  <c r="O33" i="29"/>
  <c r="N33" i="29"/>
  <c r="M33" i="29"/>
  <c r="L33" i="29"/>
  <c r="K33" i="29"/>
  <c r="J33" i="29"/>
  <c r="I33" i="29"/>
  <c r="H33" i="29"/>
  <c r="G33" i="29"/>
  <c r="F33" i="29"/>
  <c r="E33" i="29"/>
  <c r="D33" i="29"/>
  <c r="C33" i="29"/>
  <c r="B33" i="29"/>
  <c r="W32" i="29"/>
  <c r="V32" i="29"/>
  <c r="U32" i="29"/>
  <c r="T32" i="29"/>
  <c r="S32" i="29"/>
  <c r="R32" i="29"/>
  <c r="Q32" i="29"/>
  <c r="P32" i="29"/>
  <c r="O32" i="29"/>
  <c r="N32" i="29"/>
  <c r="M32" i="29"/>
  <c r="L32" i="29"/>
  <c r="K32" i="29"/>
  <c r="J32" i="29"/>
  <c r="I32" i="29"/>
  <c r="H32" i="29"/>
  <c r="G32" i="29"/>
  <c r="F32" i="29"/>
  <c r="E32" i="29"/>
  <c r="D32" i="29"/>
  <c r="C32" i="29"/>
  <c r="B32" i="29"/>
  <c r="W31" i="29"/>
  <c r="V31" i="29"/>
  <c r="U31" i="29"/>
  <c r="T31" i="29"/>
  <c r="S31" i="29"/>
  <c r="R31" i="29"/>
  <c r="Q31" i="29"/>
  <c r="P31" i="29"/>
  <c r="O31" i="29"/>
  <c r="N31" i="29"/>
  <c r="M31" i="29"/>
  <c r="L31" i="29"/>
  <c r="K31" i="29"/>
  <c r="J31" i="29"/>
  <c r="I31" i="29"/>
  <c r="H31" i="29"/>
  <c r="G31" i="29"/>
  <c r="F31" i="29"/>
  <c r="E31" i="29"/>
  <c r="D31" i="29"/>
  <c r="C31" i="29"/>
  <c r="B31" i="29"/>
  <c r="W26" i="29"/>
  <c r="V26" i="29"/>
  <c r="U26" i="29"/>
  <c r="T26" i="29"/>
  <c r="S26" i="29"/>
  <c r="R26" i="29"/>
  <c r="Q26" i="29"/>
  <c r="P26" i="29"/>
  <c r="O26" i="29"/>
  <c r="N26" i="29"/>
  <c r="M26" i="29"/>
  <c r="L26" i="29"/>
  <c r="K26" i="29"/>
  <c r="J26" i="29"/>
  <c r="I26" i="29"/>
  <c r="H26" i="29"/>
  <c r="G26" i="29"/>
  <c r="F26" i="29"/>
  <c r="E26" i="29"/>
  <c r="D26" i="29"/>
  <c r="C26" i="29"/>
  <c r="B26" i="29"/>
  <c r="W25" i="29"/>
  <c r="V25" i="29"/>
  <c r="U25" i="29"/>
  <c r="T25" i="29"/>
  <c r="S25" i="29"/>
  <c r="R25" i="29"/>
  <c r="Q25" i="29"/>
  <c r="P25" i="29"/>
  <c r="O25" i="29"/>
  <c r="N25" i="29"/>
  <c r="M25" i="29"/>
  <c r="L25" i="29"/>
  <c r="K25" i="29"/>
  <c r="J25" i="29"/>
  <c r="I25" i="29"/>
  <c r="H25" i="29"/>
  <c r="G25" i="29"/>
  <c r="F25" i="29"/>
  <c r="E25" i="29"/>
  <c r="D25" i="29"/>
  <c r="C25" i="29"/>
  <c r="B25" i="29"/>
  <c r="W24" i="29"/>
  <c r="V24" i="29"/>
  <c r="U24" i="29"/>
  <c r="T24" i="29"/>
  <c r="S24" i="29"/>
  <c r="R24" i="29"/>
  <c r="Q24" i="29"/>
  <c r="P24" i="29"/>
  <c r="O24" i="29"/>
  <c r="N24" i="29"/>
  <c r="M24" i="29"/>
  <c r="L24" i="29"/>
  <c r="K24" i="29"/>
  <c r="J24" i="29"/>
  <c r="I24" i="29"/>
  <c r="H24" i="29"/>
  <c r="G24" i="29"/>
  <c r="F24" i="29"/>
  <c r="E24" i="29"/>
  <c r="D24" i="29"/>
  <c r="C24" i="29"/>
  <c r="B24" i="29"/>
  <c r="W23" i="29"/>
  <c r="V23" i="29"/>
  <c r="U23" i="29"/>
  <c r="T23" i="29"/>
  <c r="S23" i="29"/>
  <c r="R23" i="29"/>
  <c r="Q23" i="29"/>
  <c r="P23" i="29"/>
  <c r="O23" i="29"/>
  <c r="N23" i="29"/>
  <c r="M23" i="29"/>
  <c r="L23" i="29"/>
  <c r="K23" i="29"/>
  <c r="J23" i="29"/>
  <c r="I23" i="29"/>
  <c r="H23" i="29"/>
  <c r="G23" i="29"/>
  <c r="F23" i="29"/>
  <c r="E23" i="29"/>
  <c r="D23" i="29"/>
  <c r="C23" i="29"/>
  <c r="B23" i="29"/>
  <c r="W22" i="29"/>
  <c r="V22" i="29"/>
  <c r="U22" i="29"/>
  <c r="T22" i="29"/>
  <c r="S22" i="29"/>
  <c r="R22" i="29"/>
  <c r="Q22" i="29"/>
  <c r="P22" i="29"/>
  <c r="O22" i="29"/>
  <c r="N22" i="29"/>
  <c r="M22" i="29"/>
  <c r="L22" i="29"/>
  <c r="K22" i="29"/>
  <c r="J22" i="29"/>
  <c r="I22" i="29"/>
  <c r="H22" i="29"/>
  <c r="G22" i="29"/>
  <c r="F22" i="29"/>
  <c r="E22" i="29"/>
  <c r="D22" i="29"/>
  <c r="C22" i="29"/>
  <c r="B22" i="29"/>
  <c r="W17" i="29"/>
  <c r="V17" i="29"/>
  <c r="U17" i="29"/>
  <c r="T17" i="29"/>
  <c r="S17" i="29"/>
  <c r="R17" i="29"/>
  <c r="Q17" i="29"/>
  <c r="P17" i="29"/>
  <c r="O17" i="29"/>
  <c r="N17" i="29"/>
  <c r="M17" i="29"/>
  <c r="L17" i="29"/>
  <c r="K17" i="29"/>
  <c r="J17" i="29"/>
  <c r="I17" i="29"/>
  <c r="H17" i="29"/>
  <c r="G17" i="29"/>
  <c r="F17" i="29"/>
  <c r="E17" i="29"/>
  <c r="D17" i="29"/>
  <c r="C17" i="29"/>
  <c r="B17" i="29"/>
  <c r="W16" i="29"/>
  <c r="V16" i="29"/>
  <c r="U16" i="29"/>
  <c r="T16" i="29"/>
  <c r="S16" i="29"/>
  <c r="R16" i="29"/>
  <c r="Q16" i="29"/>
  <c r="P16" i="29"/>
  <c r="O16" i="29"/>
  <c r="N16" i="29"/>
  <c r="M16" i="29"/>
  <c r="L16" i="29"/>
  <c r="K16" i="29"/>
  <c r="J16" i="29"/>
  <c r="I16" i="29"/>
  <c r="H16" i="29"/>
  <c r="G16" i="29"/>
  <c r="F16" i="29"/>
  <c r="E16" i="29"/>
  <c r="D16" i="29"/>
  <c r="C16" i="29"/>
  <c r="B16" i="29"/>
  <c r="W15" i="29"/>
  <c r="V15" i="29"/>
  <c r="U15" i="29"/>
  <c r="T15" i="29"/>
  <c r="S15" i="29"/>
  <c r="R15" i="29"/>
  <c r="Q15" i="29"/>
  <c r="P15" i="29"/>
  <c r="O15" i="29"/>
  <c r="N15" i="29"/>
  <c r="M15" i="29"/>
  <c r="L15" i="29"/>
  <c r="K15" i="29"/>
  <c r="J15" i="29"/>
  <c r="I15" i="29"/>
  <c r="H15" i="29"/>
  <c r="G15" i="29"/>
  <c r="F15" i="29"/>
  <c r="E15" i="29"/>
  <c r="D15" i="29"/>
  <c r="C15" i="29"/>
  <c r="B15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J14" i="29"/>
  <c r="I14" i="29"/>
  <c r="H14" i="29"/>
  <c r="G14" i="29"/>
  <c r="F14" i="29"/>
  <c r="E14" i="29"/>
  <c r="D14" i="29"/>
  <c r="C14" i="29"/>
  <c r="B14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J13" i="29"/>
  <c r="I13" i="29"/>
  <c r="H13" i="29"/>
  <c r="G13" i="29"/>
  <c r="F13" i="29"/>
  <c r="E13" i="29"/>
  <c r="D13" i="29"/>
  <c r="C13" i="29"/>
  <c r="B13" i="29"/>
  <c r="B7" i="29"/>
  <c r="B6" i="29"/>
  <c r="B5" i="29"/>
  <c r="W10" i="49"/>
  <c r="V10" i="49"/>
  <c r="U10" i="49"/>
  <c r="T10" i="49"/>
  <c r="S10" i="49"/>
  <c r="R10" i="49"/>
  <c r="Q10" i="49"/>
  <c r="P10" i="49"/>
  <c r="O10" i="49"/>
  <c r="N10" i="49"/>
  <c r="M10" i="49"/>
  <c r="L10" i="49"/>
  <c r="K10" i="49"/>
  <c r="J10" i="49"/>
  <c r="I10" i="49"/>
  <c r="H10" i="49"/>
  <c r="G10" i="49"/>
  <c r="F10" i="49"/>
  <c r="E10" i="49"/>
  <c r="D10" i="49"/>
  <c r="C10" i="49"/>
  <c r="B10" i="49"/>
  <c r="W8" i="49"/>
  <c r="V8" i="49"/>
  <c r="U8" i="49"/>
  <c r="T8" i="49"/>
  <c r="S8" i="49"/>
  <c r="R8" i="49"/>
  <c r="Q8" i="49"/>
  <c r="P8" i="49"/>
  <c r="O8" i="49"/>
  <c r="N8" i="49"/>
  <c r="M8" i="49"/>
  <c r="L8" i="49"/>
  <c r="K8" i="49"/>
  <c r="J8" i="49"/>
  <c r="I8" i="49"/>
  <c r="H8" i="49"/>
  <c r="G8" i="49"/>
  <c r="F8" i="49"/>
  <c r="E8" i="49"/>
  <c r="D8" i="49"/>
  <c r="C8" i="49"/>
  <c r="B8" i="49"/>
  <c r="B4" i="49"/>
  <c r="W14" i="51"/>
  <c r="V14" i="51"/>
  <c r="U14" i="51"/>
  <c r="T14" i="51"/>
  <c r="S14" i="51"/>
  <c r="R14" i="51"/>
  <c r="Q14" i="51"/>
  <c r="P14" i="51"/>
  <c r="O14" i="51"/>
  <c r="N14" i="51"/>
  <c r="M14" i="51"/>
  <c r="L14" i="51"/>
  <c r="K14" i="51"/>
  <c r="J14" i="51"/>
  <c r="I14" i="51"/>
  <c r="H14" i="51"/>
  <c r="G14" i="51"/>
  <c r="F14" i="51"/>
  <c r="E14" i="51"/>
  <c r="D14" i="51"/>
  <c r="C14" i="51"/>
  <c r="B14" i="51"/>
  <c r="W13" i="51"/>
  <c r="V13" i="51"/>
  <c r="U13" i="51"/>
  <c r="T13" i="51"/>
  <c r="S13" i="51"/>
  <c r="R13" i="51"/>
  <c r="Q13" i="51"/>
  <c r="P13" i="51"/>
  <c r="O13" i="51"/>
  <c r="N13" i="51"/>
  <c r="M13" i="51"/>
  <c r="L13" i="51"/>
  <c r="K13" i="51"/>
  <c r="J13" i="51"/>
  <c r="I13" i="51"/>
  <c r="H13" i="51"/>
  <c r="G13" i="51"/>
  <c r="F13" i="51"/>
  <c r="E13" i="51"/>
  <c r="D13" i="51"/>
  <c r="C13" i="51"/>
  <c r="B13" i="51"/>
  <c r="W12" i="51"/>
  <c r="V12" i="51"/>
  <c r="U12" i="51"/>
  <c r="T12" i="51"/>
  <c r="S12" i="51"/>
  <c r="R12" i="51"/>
  <c r="Q12" i="51"/>
  <c r="P12" i="51"/>
  <c r="O12" i="51"/>
  <c r="N12" i="51"/>
  <c r="M12" i="51"/>
  <c r="L12" i="51"/>
  <c r="K12" i="51"/>
  <c r="J12" i="51"/>
  <c r="I12" i="51"/>
  <c r="H12" i="51"/>
  <c r="G12" i="51"/>
  <c r="F12" i="51"/>
  <c r="E12" i="51"/>
  <c r="D12" i="51"/>
  <c r="C12" i="51"/>
  <c r="B12" i="51"/>
  <c r="B7" i="51"/>
  <c r="B6" i="51"/>
  <c r="B5" i="51"/>
  <c r="B13" i="30"/>
  <c r="B57" i="39" l="1"/>
  <c r="A47" i="25" l="1"/>
  <c r="A48" i="25"/>
  <c r="A49" i="25"/>
  <c r="A50" i="25"/>
  <c r="A19" i="25"/>
  <c r="A20" i="25"/>
  <c r="A21" i="25"/>
  <c r="A22" i="25"/>
  <c r="A28" i="25"/>
  <c r="A29" i="25"/>
  <c r="A30" i="25"/>
  <c r="A31" i="25"/>
  <c r="A38" i="25"/>
  <c r="A39" i="25"/>
  <c r="A40" i="25"/>
  <c r="A41" i="25"/>
  <c r="A56" i="25"/>
  <c r="A57" i="25"/>
  <c r="A58" i="25"/>
  <c r="A59" i="25"/>
  <c r="A65" i="25"/>
  <c r="A66" i="25"/>
  <c r="A67" i="25"/>
  <c r="A68" i="25"/>
  <c r="A64" i="25"/>
  <c r="A55" i="25"/>
  <c r="A46" i="25"/>
  <c r="A37" i="25"/>
  <c r="A27" i="25"/>
  <c r="A18" i="25"/>
  <c r="A6" i="21"/>
  <c r="A7" i="21"/>
  <c r="A8" i="21"/>
  <c r="A9" i="21"/>
  <c r="A10" i="21"/>
  <c r="A15" i="21"/>
  <c r="A16" i="21"/>
  <c r="A17" i="21"/>
  <c r="A18" i="21"/>
  <c r="A19" i="21"/>
  <c r="A17" i="46"/>
  <c r="A16" i="46"/>
  <c r="A15" i="46"/>
  <c r="A14" i="46"/>
  <c r="A13" i="46"/>
  <c r="A9" i="46"/>
  <c r="A8" i="46"/>
  <c r="A7" i="46"/>
  <c r="A6" i="46"/>
  <c r="A5" i="46"/>
  <c r="A14" i="23"/>
  <c r="A15" i="23"/>
  <c r="A16" i="23"/>
  <c r="A17" i="23"/>
  <c r="A13" i="23"/>
  <c r="A6" i="23"/>
  <c r="A7" i="23"/>
  <c r="A8" i="23"/>
  <c r="A9" i="23"/>
  <c r="A5" i="23"/>
  <c r="D12" i="48" l="1"/>
  <c r="F12" i="48"/>
  <c r="H12" i="48"/>
  <c r="J12" i="48"/>
  <c r="L12" i="48"/>
  <c r="N12" i="48"/>
  <c r="P12" i="48"/>
  <c r="R12" i="48"/>
  <c r="T12" i="48"/>
  <c r="V12" i="48"/>
  <c r="C9" i="49"/>
  <c r="D9" i="49"/>
  <c r="F9" i="49"/>
  <c r="H9" i="49"/>
  <c r="J9" i="49"/>
  <c r="L9" i="49"/>
  <c r="N9" i="49"/>
  <c r="P9" i="49"/>
  <c r="R9" i="49"/>
  <c r="T9" i="49"/>
  <c r="V9" i="49"/>
  <c r="C12" i="48"/>
  <c r="E12" i="48"/>
  <c r="G12" i="48"/>
  <c r="I12" i="48"/>
  <c r="K12" i="48"/>
  <c r="M12" i="48"/>
  <c r="O12" i="48"/>
  <c r="Q12" i="48"/>
  <c r="U12" i="48"/>
  <c r="W12" i="48"/>
  <c r="E9" i="49"/>
  <c r="G9" i="49"/>
  <c r="I9" i="49"/>
  <c r="K9" i="49"/>
  <c r="M9" i="49"/>
  <c r="O9" i="49"/>
  <c r="Q9" i="49"/>
  <c r="S9" i="49"/>
  <c r="U9" i="49"/>
  <c r="W9" i="49"/>
  <c r="S12" i="48"/>
  <c r="B39" i="39" l="1"/>
  <c r="A1" i="30" l="1"/>
  <c r="A1" i="23" l="1"/>
  <c r="A1" i="46"/>
  <c r="A1" i="33"/>
  <c r="A1" i="34"/>
  <c r="A1" i="21"/>
  <c r="A1" i="25"/>
  <c r="A1" i="48"/>
  <c r="A1" i="29"/>
  <c r="A1" i="49"/>
  <c r="A1" i="51"/>
  <c r="B41" i="40"/>
  <c r="B35" i="40"/>
  <c r="B27" i="40"/>
  <c r="B19" i="40"/>
  <c r="B11" i="40"/>
  <c r="B3" i="40"/>
  <c r="A1" i="40"/>
  <c r="B21" i="39"/>
  <c r="B3" i="39"/>
  <c r="A1" i="39"/>
  <c r="B75" i="39" l="1"/>
  <c r="B45" i="40"/>
  <c r="B44" i="40"/>
  <c r="B43" i="40"/>
  <c r="A25" i="30" l="1"/>
  <c r="A34" i="30"/>
  <c r="C42" i="40"/>
  <c r="V57" i="29" l="1"/>
  <c r="V48" i="29" s="1"/>
  <c r="U57" i="29"/>
  <c r="U48" i="29" s="1"/>
  <c r="T57" i="29"/>
  <c r="T48" i="29" s="1"/>
  <c r="S57" i="29"/>
  <c r="S48" i="29" s="1"/>
  <c r="R57" i="29"/>
  <c r="R48" i="29" s="1"/>
  <c r="Q57" i="29"/>
  <c r="Q48" i="29" s="1"/>
  <c r="O57" i="29"/>
  <c r="O48" i="29" s="1"/>
  <c r="N57" i="29"/>
  <c r="N48" i="29" s="1"/>
  <c r="M57" i="29"/>
  <c r="M48" i="29" s="1"/>
  <c r="L57" i="29"/>
  <c r="L48" i="29" s="1"/>
  <c r="K57" i="29"/>
  <c r="K48" i="29" s="1"/>
  <c r="J57" i="29"/>
  <c r="J48" i="29" s="1"/>
  <c r="I57" i="29"/>
  <c r="I48" i="29" s="1"/>
  <c r="G57" i="29"/>
  <c r="G48" i="29" s="1"/>
  <c r="F57" i="29"/>
  <c r="F48" i="29" s="1"/>
  <c r="E57" i="29"/>
  <c r="E48" i="29" s="1"/>
  <c r="D57" i="29"/>
  <c r="D48" i="29" s="1"/>
  <c r="C57" i="29"/>
  <c r="C48" i="29" s="1"/>
  <c r="B57" i="29"/>
  <c r="B48" i="29" s="1"/>
  <c r="A57" i="29"/>
  <c r="A48" i="29" s="1"/>
  <c r="W20" i="29"/>
  <c r="W11" i="29" s="1"/>
  <c r="V20" i="29"/>
  <c r="V11" i="29" s="1"/>
  <c r="U20" i="29"/>
  <c r="U11" i="29" s="1"/>
  <c r="T20" i="29"/>
  <c r="T11" i="29" s="1"/>
  <c r="S20" i="29"/>
  <c r="S11" i="29" s="1"/>
  <c r="R20" i="29"/>
  <c r="R11" i="29" s="1"/>
  <c r="Q20" i="29"/>
  <c r="Q11" i="29" s="1"/>
  <c r="P20" i="29"/>
  <c r="P11" i="29" s="1"/>
  <c r="O20" i="29"/>
  <c r="O11" i="29" s="1"/>
  <c r="N20" i="29"/>
  <c r="N11" i="29" s="1"/>
  <c r="M20" i="29"/>
  <c r="M11" i="29" s="1"/>
  <c r="L20" i="29"/>
  <c r="L11" i="29" s="1"/>
  <c r="K20" i="29"/>
  <c r="K11" i="29" s="1"/>
  <c r="J20" i="29"/>
  <c r="J11" i="29" s="1"/>
  <c r="I20" i="29"/>
  <c r="I11" i="29" s="1"/>
  <c r="H20" i="29"/>
  <c r="H11" i="29" s="1"/>
  <c r="G20" i="29"/>
  <c r="G11" i="29" s="1"/>
  <c r="F20" i="29"/>
  <c r="F11" i="29" s="1"/>
  <c r="E20" i="29"/>
  <c r="E11" i="29" s="1"/>
  <c r="D20" i="29"/>
  <c r="D11" i="29" s="1"/>
  <c r="C20" i="29"/>
  <c r="C11" i="29" s="1"/>
  <c r="B20" i="29"/>
  <c r="B11" i="29" s="1"/>
  <c r="A20" i="29"/>
  <c r="A11" i="29" s="1"/>
  <c r="A66" i="29"/>
  <c r="W75" i="29"/>
  <c r="V38" i="29"/>
  <c r="U75" i="29"/>
  <c r="T38" i="29"/>
  <c r="R38" i="29"/>
  <c r="O75" i="29"/>
  <c r="L75" i="29"/>
  <c r="K38" i="29"/>
  <c r="J75" i="29"/>
  <c r="G75" i="29"/>
  <c r="F75" i="29"/>
  <c r="D38" i="29"/>
  <c r="B75" i="29"/>
  <c r="A75" i="29"/>
  <c r="W4" i="25"/>
  <c r="V4" i="25"/>
  <c r="U4" i="25"/>
  <c r="T4" i="25"/>
  <c r="S4" i="25"/>
  <c r="R4" i="25"/>
  <c r="Q4" i="25"/>
  <c r="P4" i="25"/>
  <c r="O4" i="25"/>
  <c r="N4" i="25"/>
  <c r="N5" i="25" s="1"/>
  <c r="N10" i="48" s="1"/>
  <c r="N7" i="49" s="1"/>
  <c r="N11" i="51" s="1"/>
  <c r="M4" i="25"/>
  <c r="L4" i="25"/>
  <c r="K4" i="25"/>
  <c r="J4" i="25"/>
  <c r="I4" i="25"/>
  <c r="H4" i="25"/>
  <c r="G4" i="25"/>
  <c r="G5" i="25" s="1"/>
  <c r="G10" i="48" s="1"/>
  <c r="G7" i="49" s="1"/>
  <c r="G11" i="51" s="1"/>
  <c r="F4" i="25"/>
  <c r="E4" i="25"/>
  <c r="D4" i="25"/>
  <c r="C4" i="25"/>
  <c r="B4" i="25"/>
  <c r="W66" i="29"/>
  <c r="V66" i="29"/>
  <c r="U66" i="29"/>
  <c r="T66" i="29"/>
  <c r="S66" i="29"/>
  <c r="R66" i="29"/>
  <c r="Q66" i="29"/>
  <c r="P66" i="29"/>
  <c r="O66" i="29"/>
  <c r="N66" i="29"/>
  <c r="M66" i="29"/>
  <c r="L66" i="29"/>
  <c r="K66" i="29"/>
  <c r="J66" i="29"/>
  <c r="I66" i="29"/>
  <c r="H66" i="29"/>
  <c r="G66" i="29"/>
  <c r="F66" i="29"/>
  <c r="E66" i="29"/>
  <c r="D66" i="29"/>
  <c r="C66" i="29"/>
  <c r="B66" i="29"/>
  <c r="W57" i="29"/>
  <c r="W48" i="29" s="1"/>
  <c r="P57" i="29"/>
  <c r="P48" i="29" s="1"/>
  <c r="H57" i="29"/>
  <c r="H48" i="29" s="1"/>
  <c r="A49" i="29"/>
  <c r="W29" i="29"/>
  <c r="V29" i="29"/>
  <c r="U29" i="29"/>
  <c r="T29" i="29"/>
  <c r="S29" i="29"/>
  <c r="R29" i="29"/>
  <c r="Q29" i="29"/>
  <c r="P29" i="29"/>
  <c r="O29" i="29"/>
  <c r="N29" i="29"/>
  <c r="M29" i="29"/>
  <c r="L29" i="29"/>
  <c r="K29" i="29"/>
  <c r="J29" i="29"/>
  <c r="I29" i="29"/>
  <c r="H29" i="29"/>
  <c r="G29" i="29"/>
  <c r="F29" i="29"/>
  <c r="E29" i="29"/>
  <c r="D29" i="29"/>
  <c r="C29" i="29"/>
  <c r="B29" i="29"/>
  <c r="A29" i="29" l="1"/>
  <c r="B24" i="40"/>
  <c r="B32" i="40"/>
  <c r="B31" i="40"/>
  <c r="B23" i="40"/>
  <c r="B29" i="40"/>
  <c r="B21" i="40"/>
  <c r="B30" i="40"/>
  <c r="B22" i="40"/>
  <c r="B25" i="40"/>
  <c r="B33" i="40"/>
  <c r="A34" i="29"/>
  <c r="B21" i="29"/>
  <c r="A38" i="29"/>
  <c r="M10" i="25"/>
  <c r="M4" i="48" s="1"/>
  <c r="B38" i="29"/>
  <c r="U38" i="29"/>
  <c r="T10" i="25"/>
  <c r="T4" i="48" s="1"/>
  <c r="B5" i="25"/>
  <c r="B10" i="48" s="1"/>
  <c r="B7" i="49" s="1"/>
  <c r="B11" i="51" s="1"/>
  <c r="J38" i="29"/>
  <c r="A33" i="29"/>
  <c r="A18" i="34"/>
  <c r="A7" i="33"/>
  <c r="A23" i="29" s="1"/>
  <c r="A14" i="29" s="1"/>
  <c r="B8" i="40"/>
  <c r="A43" i="29"/>
  <c r="A32" i="29"/>
  <c r="A9" i="33"/>
  <c r="A25" i="29" s="1"/>
  <c r="A16" i="29" s="1"/>
  <c r="A69" i="29"/>
  <c r="G38" i="29"/>
  <c r="F38" i="29"/>
  <c r="R75" i="29"/>
  <c r="O38" i="29"/>
  <c r="W38" i="29"/>
  <c r="V75" i="29"/>
  <c r="U5" i="25"/>
  <c r="U10" i="48" s="1"/>
  <c r="U7" i="49" s="1"/>
  <c r="U11" i="51" s="1"/>
  <c r="U10" i="25"/>
  <c r="U4" i="48" s="1"/>
  <c r="K75" i="29"/>
  <c r="L38" i="29"/>
  <c r="D5" i="25"/>
  <c r="D10" i="48" s="1"/>
  <c r="D7" i="49" s="1"/>
  <c r="D11" i="51" s="1"/>
  <c r="F10" i="25"/>
  <c r="F4" i="48" s="1"/>
  <c r="R10" i="25"/>
  <c r="R4" i="48" s="1"/>
  <c r="J5" i="25"/>
  <c r="J10" i="48" s="1"/>
  <c r="J7" i="49" s="1"/>
  <c r="J11" i="51" s="1"/>
  <c r="J10" i="25"/>
  <c r="J4" i="48" s="1"/>
  <c r="A31" i="29"/>
  <c r="B5" i="40"/>
  <c r="A35" i="29"/>
  <c r="A10" i="33"/>
  <c r="A26" i="29" s="1"/>
  <c r="A17" i="29" s="1"/>
  <c r="D75" i="29"/>
  <c r="R5" i="25"/>
  <c r="R10" i="48" s="1"/>
  <c r="R7" i="49" s="1"/>
  <c r="R11" i="51" s="1"/>
  <c r="B10" i="25"/>
  <c r="B4" i="48" s="1"/>
  <c r="C75" i="29"/>
  <c r="C38" i="29"/>
  <c r="S75" i="29"/>
  <c r="S38" i="29"/>
  <c r="F5" i="25"/>
  <c r="F10" i="48" s="1"/>
  <c r="F7" i="49" s="1"/>
  <c r="F11" i="51" s="1"/>
  <c r="I38" i="29"/>
  <c r="I75" i="29"/>
  <c r="A6" i="33"/>
  <c r="A22" i="29" s="1"/>
  <c r="A13" i="29" s="1"/>
  <c r="A17" i="33"/>
  <c r="A61" i="29" s="1"/>
  <c r="A52" i="29" s="1"/>
  <c r="V10" i="25"/>
  <c r="V4" i="48" s="1"/>
  <c r="T75" i="29"/>
  <c r="Q10" i="25"/>
  <c r="Q4" i="48" s="1"/>
  <c r="P75" i="29"/>
  <c r="P38" i="29"/>
  <c r="W10" i="25"/>
  <c r="W4" i="48" s="1"/>
  <c r="W5" i="25"/>
  <c r="W10" i="48" s="1"/>
  <c r="W7" i="49" s="1"/>
  <c r="W11" i="51" s="1"/>
  <c r="G10" i="25"/>
  <c r="G4" i="48" s="1"/>
  <c r="H75" i="29"/>
  <c r="H38" i="29"/>
  <c r="E5" i="25"/>
  <c r="E10" i="48" s="1"/>
  <c r="E7" i="49" s="1"/>
  <c r="E11" i="51" s="1"/>
  <c r="E10" i="25"/>
  <c r="E4" i="48" s="1"/>
  <c r="Q5" i="25"/>
  <c r="Q10" i="48" s="1"/>
  <c r="Q7" i="49" s="1"/>
  <c r="Q11" i="51" s="1"/>
  <c r="H10" i="25"/>
  <c r="H4" i="48" s="1"/>
  <c r="H5" i="25"/>
  <c r="H10" i="48" s="1"/>
  <c r="H7" i="49" s="1"/>
  <c r="H11" i="51" s="1"/>
  <c r="I10" i="25"/>
  <c r="I4" i="48" s="1"/>
  <c r="I5" i="25"/>
  <c r="I10" i="48" s="1"/>
  <c r="I7" i="49" s="1"/>
  <c r="I11" i="51" s="1"/>
  <c r="P5" i="25"/>
  <c r="P10" i="48" s="1"/>
  <c r="P7" i="49" s="1"/>
  <c r="P11" i="51" s="1"/>
  <c r="P10" i="25"/>
  <c r="P4" i="48" s="1"/>
  <c r="L5" i="25"/>
  <c r="L10" i="48" s="1"/>
  <c r="L7" i="49" s="1"/>
  <c r="L11" i="51" s="1"/>
  <c r="L10" i="25"/>
  <c r="L4" i="48" s="1"/>
  <c r="T5" i="25"/>
  <c r="T10" i="48" s="1"/>
  <c r="T7" i="49" s="1"/>
  <c r="T11" i="51" s="1"/>
  <c r="O10" i="25"/>
  <c r="O4" i="48" s="1"/>
  <c r="S10" i="25"/>
  <c r="S4" i="48" s="1"/>
  <c r="S5" i="25"/>
  <c r="S10" i="48" s="1"/>
  <c r="S7" i="49" s="1"/>
  <c r="S11" i="51" s="1"/>
  <c r="E75" i="29"/>
  <c r="E38" i="29"/>
  <c r="M38" i="29"/>
  <c r="M75" i="29"/>
  <c r="O5" i="25"/>
  <c r="O10" i="48" s="1"/>
  <c r="O7" i="49" s="1"/>
  <c r="O11" i="51" s="1"/>
  <c r="C10" i="25"/>
  <c r="C4" i="48" s="1"/>
  <c r="C5" i="25"/>
  <c r="C10" i="48" s="1"/>
  <c r="C7" i="49" s="1"/>
  <c r="C11" i="51" s="1"/>
  <c r="K10" i="25"/>
  <c r="K4" i="48" s="1"/>
  <c r="K5" i="25"/>
  <c r="K10" i="48" s="1"/>
  <c r="K7" i="49" s="1"/>
  <c r="K11" i="51" s="1"/>
  <c r="D10" i="25"/>
  <c r="D4" i="48" s="1"/>
  <c r="N38" i="29"/>
  <c r="N75" i="29"/>
  <c r="N10" i="25"/>
  <c r="N4" i="48" s="1"/>
  <c r="V5" i="25"/>
  <c r="V10" i="48" s="1"/>
  <c r="V7" i="49" s="1"/>
  <c r="V11" i="51" s="1"/>
  <c r="Q38" i="29"/>
  <c r="Q75" i="29"/>
  <c r="M5" i="25"/>
  <c r="M10" i="48" s="1"/>
  <c r="M7" i="49" s="1"/>
  <c r="M11" i="51" s="1"/>
  <c r="A7" i="34" l="1"/>
  <c r="A16" i="34"/>
  <c r="A18" i="33"/>
  <c r="A62" i="29" s="1"/>
  <c r="A53" i="29" s="1"/>
  <c r="A71" i="29"/>
  <c r="A16" i="33"/>
  <c r="A60" i="29" s="1"/>
  <c r="A51" i="29" s="1"/>
  <c r="A70" i="29"/>
  <c r="A9" i="34"/>
  <c r="A80" i="29"/>
  <c r="B13" i="40"/>
  <c r="B14" i="40"/>
  <c r="B16" i="40"/>
  <c r="B15" i="40"/>
  <c r="B17" i="40"/>
  <c r="A17" i="34"/>
  <c r="B6" i="40"/>
  <c r="A78" i="29"/>
  <c r="A41" i="29"/>
  <c r="A6" i="34"/>
  <c r="A10" i="34"/>
  <c r="A72" i="29"/>
  <c r="A19" i="34"/>
  <c r="A19" i="33"/>
  <c r="A63" i="29" s="1"/>
  <c r="A54" i="29" s="1"/>
  <c r="A77" i="29"/>
  <c r="A40" i="29"/>
  <c r="A81" i="29"/>
  <c r="A44" i="29"/>
  <c r="B9" i="40"/>
  <c r="A15" i="33"/>
  <c r="A59" i="29" s="1"/>
  <c r="A50" i="29" s="1"/>
  <c r="A68" i="29"/>
  <c r="A67" i="29" s="1"/>
  <c r="A15" i="34"/>
  <c r="B7" i="40"/>
  <c r="A79" i="29"/>
  <c r="A42" i="29"/>
  <c r="A8" i="34"/>
  <c r="A8" i="33"/>
  <c r="A24" i="29" s="1"/>
  <c r="A15" i="29" s="1"/>
  <c r="C9" i="40" l="1"/>
  <c r="C5" i="40"/>
  <c r="C7" i="40"/>
  <c r="C8" i="40"/>
  <c r="C6" i="40"/>
  <c r="B14" i="34" l="1"/>
  <c r="B5" i="34"/>
  <c r="B58" i="29" l="1"/>
  <c r="B14" i="33"/>
  <c r="B5" i="33"/>
  <c r="B14" i="21" l="1"/>
  <c r="B5" i="21"/>
  <c r="B14" i="46" l="1"/>
  <c r="B15" i="46"/>
  <c r="B16" i="46"/>
  <c r="B17" i="46"/>
  <c r="B13" i="46"/>
  <c r="B8" i="46"/>
  <c r="C16" i="40" s="1"/>
  <c r="B9" i="46"/>
  <c r="C17" i="40" s="1"/>
  <c r="B6" i="46"/>
  <c r="C14" i="40" s="1"/>
  <c r="B7" i="46"/>
  <c r="C15" i="40" s="1"/>
  <c r="B5" i="46"/>
  <c r="C13" i="40" s="1"/>
  <c r="B67" i="29"/>
  <c r="C14" i="34"/>
  <c r="B36" i="25"/>
  <c r="B63" i="25"/>
  <c r="B45" i="25"/>
  <c r="B30" i="29"/>
  <c r="B26" i="25"/>
  <c r="B17" i="25"/>
  <c r="B54" i="25"/>
  <c r="C5" i="34"/>
  <c r="B11" i="25" l="1"/>
  <c r="B12" i="25"/>
  <c r="B8" i="25"/>
  <c r="B13" i="25" l="1"/>
  <c r="C14" i="23" l="1"/>
  <c r="C16" i="23"/>
  <c r="C13" i="23"/>
  <c r="C14" i="33"/>
  <c r="C17" i="23"/>
  <c r="C15" i="23"/>
  <c r="C8" i="23" l="1"/>
  <c r="C5" i="23"/>
  <c r="C5" i="33"/>
  <c r="C9" i="23"/>
  <c r="C58" i="29"/>
  <c r="C7" i="23"/>
  <c r="C6" i="23"/>
  <c r="C21" i="29" l="1"/>
  <c r="B12" i="29" l="1"/>
  <c r="B39" i="29"/>
  <c r="B49" i="29" l="1"/>
  <c r="B76" i="29"/>
  <c r="C14" i="21" l="1"/>
  <c r="C15" i="46" s="1"/>
  <c r="C31" i="40" s="1"/>
  <c r="C5" i="21"/>
  <c r="C7" i="46" s="1"/>
  <c r="C23" i="40" s="1"/>
  <c r="C16" i="46"/>
  <c r="C32" i="40" s="1"/>
  <c r="C67" i="29" l="1"/>
  <c r="D14" i="34"/>
  <c r="C36" i="25"/>
  <c r="C45" i="25"/>
  <c r="C63" i="25"/>
  <c r="C12" i="25" s="1"/>
  <c r="C54" i="25"/>
  <c r="C11" i="25" s="1"/>
  <c r="D5" i="34"/>
  <c r="C5" i="46"/>
  <c r="C21" i="40" s="1"/>
  <c r="C8" i="46"/>
  <c r="C24" i="40" s="1"/>
  <c r="C9" i="46"/>
  <c r="C25" i="40" s="1"/>
  <c r="C17" i="25"/>
  <c r="C30" i="29"/>
  <c r="C17" i="46"/>
  <c r="C33" i="40" s="1"/>
  <c r="C13" i="46"/>
  <c r="C29" i="40" s="1"/>
  <c r="C14" i="46"/>
  <c r="C30" i="40" s="1"/>
  <c r="C6" i="46"/>
  <c r="C22" i="40" s="1"/>
  <c r="C26" i="25" l="1"/>
  <c r="C76" i="29"/>
  <c r="D7" i="23"/>
  <c r="D17" i="23"/>
  <c r="C13" i="25"/>
  <c r="D15" i="23"/>
  <c r="D9" i="23"/>
  <c r="D13" i="23"/>
  <c r="D14" i="33"/>
  <c r="C49" i="29"/>
  <c r="C8" i="25"/>
  <c r="D6" i="23"/>
  <c r="D8" i="23"/>
  <c r="D5" i="23"/>
  <c r="D5" i="33"/>
  <c r="D14" i="23"/>
  <c r="D16" i="23"/>
  <c r="C39" i="29"/>
  <c r="C12" i="29"/>
  <c r="C37" i="40"/>
  <c r="D14" i="21" l="1"/>
  <c r="D14" i="46" s="1"/>
  <c r="D21" i="29"/>
  <c r="D5" i="21"/>
  <c r="D9" i="46" s="1"/>
  <c r="D16" i="46"/>
  <c r="D58" i="29"/>
  <c r="D15" i="46" l="1"/>
  <c r="D67" i="29"/>
  <c r="D17" i="46"/>
  <c r="D8" i="46"/>
  <c r="D5" i="46"/>
  <c r="D13" i="46"/>
  <c r="D17" i="25"/>
  <c r="D54" i="25"/>
  <c r="D11" i="25" s="1"/>
  <c r="D45" i="25"/>
  <c r="D30" i="29"/>
  <c r="E14" i="34"/>
  <c r="C38" i="40"/>
  <c r="C39" i="40"/>
  <c r="D7" i="46"/>
  <c r="D36" i="25"/>
  <c r="D63" i="25"/>
  <c r="D12" i="25" s="1"/>
  <c r="E5" i="34"/>
  <c r="D6" i="46"/>
  <c r="D13" i="25" l="1"/>
  <c r="E16" i="23"/>
  <c r="D76" i="29"/>
  <c r="E5" i="23"/>
  <c r="E5" i="33"/>
  <c r="E8" i="23"/>
  <c r="E7" i="23"/>
  <c r="E9" i="23"/>
  <c r="E15" i="23"/>
  <c r="E14" i="23"/>
  <c r="D39" i="29"/>
  <c r="D8" i="25"/>
  <c r="D26" i="25"/>
  <c r="D12" i="29"/>
  <c r="E6" i="23"/>
  <c r="E17" i="23"/>
  <c r="E14" i="33"/>
  <c r="E13" i="23"/>
  <c r="D49" i="29"/>
  <c r="E5" i="21" l="1"/>
  <c r="E5" i="46" s="1"/>
  <c r="E14" i="21"/>
  <c r="E16" i="46" s="1"/>
  <c r="E14" i="46"/>
  <c r="E21" i="29"/>
  <c r="E9" i="46"/>
  <c r="E17" i="46"/>
  <c r="E15" i="46"/>
  <c r="E58" i="29"/>
  <c r="E63" i="25" l="1"/>
  <c r="E12" i="25" s="1"/>
  <c r="E8" i="46"/>
  <c r="E17" i="25"/>
  <c r="E30" i="29"/>
  <c r="E67" i="29"/>
  <c r="E13" i="46"/>
  <c r="E6" i="46"/>
  <c r="E54" i="25"/>
  <c r="E11" i="25" s="1"/>
  <c r="E36" i="25"/>
  <c r="E45" i="25"/>
  <c r="F5" i="34"/>
  <c r="F14" i="34"/>
  <c r="E7" i="46"/>
  <c r="E13" i="25" l="1"/>
  <c r="F7" i="23"/>
  <c r="F17" i="23"/>
  <c r="E39" i="29"/>
  <c r="F9" i="23"/>
  <c r="E49" i="29"/>
  <c r="E76" i="29"/>
  <c r="F6" i="23"/>
  <c r="F5" i="23"/>
  <c r="F5" i="33"/>
  <c r="F13" i="23"/>
  <c r="F14" i="33"/>
  <c r="F14" i="23"/>
  <c r="F15" i="23"/>
  <c r="F16" i="23"/>
  <c r="E12" i="29"/>
  <c r="E8" i="25"/>
  <c r="E26" i="25"/>
  <c r="F8" i="23"/>
  <c r="F5" i="21" l="1"/>
  <c r="F5" i="46" s="1"/>
  <c r="F58" i="29"/>
  <c r="F14" i="21"/>
  <c r="F16" i="46" s="1"/>
  <c r="F21" i="29"/>
  <c r="F9" i="46" l="1"/>
  <c r="F8" i="46"/>
  <c r="F7" i="46"/>
  <c r="F6" i="46"/>
  <c r="F36" i="25"/>
  <c r="F13" i="46"/>
  <c r="F15" i="46"/>
  <c r="F17" i="25"/>
  <c r="F45" i="25"/>
  <c r="F30" i="29"/>
  <c r="F67" i="29"/>
  <c r="F17" i="46"/>
  <c r="F54" i="25"/>
  <c r="F11" i="25" s="1"/>
  <c r="F63" i="25"/>
  <c r="F12" i="25" s="1"/>
  <c r="G5" i="34"/>
  <c r="G14" i="34"/>
  <c r="F14" i="46"/>
  <c r="G9" i="23" l="1"/>
  <c r="G6" i="23"/>
  <c r="G5" i="23"/>
  <c r="G5" i="33"/>
  <c r="G17" i="23"/>
  <c r="G14" i="23"/>
  <c r="F39" i="29"/>
  <c r="F49" i="29"/>
  <c r="F13" i="25"/>
  <c r="F26" i="25"/>
  <c r="F8" i="25"/>
  <c r="G7" i="23"/>
  <c r="G8" i="23"/>
  <c r="G13" i="23"/>
  <c r="G14" i="33"/>
  <c r="G16" i="23"/>
  <c r="G15" i="23"/>
  <c r="F12" i="29"/>
  <c r="F76" i="29"/>
  <c r="G5" i="21" l="1"/>
  <c r="G7" i="46" s="1"/>
  <c r="G14" i="21"/>
  <c r="G17" i="46" s="1"/>
  <c r="G21" i="29"/>
  <c r="G58" i="29"/>
  <c r="G16" i="46"/>
  <c r="G14" i="46"/>
  <c r="G15" i="46" l="1"/>
  <c r="G9" i="46"/>
  <c r="G45" i="25"/>
  <c r="G36" i="25"/>
  <c r="G17" i="25"/>
  <c r="H5" i="34"/>
  <c r="H14" i="34"/>
  <c r="G13" i="46"/>
  <c r="G5" i="46"/>
  <c r="G8" i="46"/>
  <c r="G54" i="25"/>
  <c r="G11" i="25" s="1"/>
  <c r="G63" i="25"/>
  <c r="G12" i="25" s="1"/>
  <c r="G30" i="29"/>
  <c r="G67" i="29"/>
  <c r="G6" i="46"/>
  <c r="H15" i="23" l="1"/>
  <c r="H9" i="23"/>
  <c r="G13" i="25"/>
  <c r="H17" i="23"/>
  <c r="H5" i="33"/>
  <c r="H5" i="23"/>
  <c r="H7" i="23"/>
  <c r="H14" i="23"/>
  <c r="G39" i="29"/>
  <c r="G49" i="29"/>
  <c r="G26" i="25"/>
  <c r="G8" i="25"/>
  <c r="G12" i="29"/>
  <c r="H6" i="23"/>
  <c r="H8" i="23"/>
  <c r="H16" i="23"/>
  <c r="H14" i="33"/>
  <c r="H13" i="23"/>
  <c r="G76" i="29"/>
  <c r="H58" i="29" l="1"/>
  <c r="H21" i="29"/>
  <c r="H5" i="21"/>
  <c r="H7" i="46" s="1"/>
  <c r="D23" i="40" s="1"/>
  <c r="H14" i="21"/>
  <c r="H13" i="46" s="1"/>
  <c r="D29" i="40" s="1"/>
  <c r="I5" i="34" l="1"/>
  <c r="H36" i="25"/>
  <c r="H30" i="29"/>
  <c r="H9" i="46"/>
  <c r="D25" i="40" s="1"/>
  <c r="H5" i="46"/>
  <c r="D21" i="40" s="1"/>
  <c r="H14" i="46"/>
  <c r="D30" i="40" s="1"/>
  <c r="H16" i="46"/>
  <c r="D32" i="40" s="1"/>
  <c r="H17" i="25"/>
  <c r="H45" i="25"/>
  <c r="H63" i="25"/>
  <c r="H12" i="25" s="1"/>
  <c r="I14" i="34"/>
  <c r="H15" i="46"/>
  <c r="D31" i="40" s="1"/>
  <c r="H8" i="46"/>
  <c r="D24" i="40" s="1"/>
  <c r="H54" i="25"/>
  <c r="H11" i="25" s="1"/>
  <c r="H13" i="25" s="1"/>
  <c r="H67" i="29"/>
  <c r="H49" i="29"/>
  <c r="H17" i="46"/>
  <c r="D33" i="40" s="1"/>
  <c r="H6" i="46"/>
  <c r="D22" i="40" s="1"/>
  <c r="H76" i="29" l="1"/>
  <c r="I16" i="23"/>
  <c r="I5" i="33"/>
  <c r="I5" i="23"/>
  <c r="I6" i="23"/>
  <c r="I14" i="23"/>
  <c r="I15" i="23"/>
  <c r="I17" i="23"/>
  <c r="H39" i="29"/>
  <c r="H12" i="29"/>
  <c r="I8" i="23"/>
  <c r="I7" i="23"/>
  <c r="I9" i="23"/>
  <c r="I14" i="33"/>
  <c r="I13" i="23"/>
  <c r="H26" i="25"/>
  <c r="H8" i="25"/>
  <c r="D37" i="40"/>
  <c r="I14" i="21" l="1"/>
  <c r="I17" i="46" s="1"/>
  <c r="I21" i="29"/>
  <c r="I5" i="21"/>
  <c r="I6" i="46" s="1"/>
  <c r="I58" i="29"/>
  <c r="I67" i="29" l="1"/>
  <c r="J14" i="34"/>
  <c r="I15" i="46"/>
  <c r="I14" i="46"/>
  <c r="I16" i="46"/>
  <c r="I63" i="25"/>
  <c r="I12" i="25" s="1"/>
  <c r="I13" i="46"/>
  <c r="I45" i="25"/>
  <c r="J5" i="34"/>
  <c r="I7" i="46"/>
  <c r="I17" i="25"/>
  <c r="I36" i="25"/>
  <c r="I54" i="25"/>
  <c r="I11" i="25" s="1"/>
  <c r="I30" i="29"/>
  <c r="I5" i="46"/>
  <c r="I8" i="46"/>
  <c r="D38" i="40"/>
  <c r="D39" i="40"/>
  <c r="I9" i="46"/>
  <c r="J17" i="23" l="1"/>
  <c r="I13" i="25"/>
  <c r="J8" i="23"/>
  <c r="I39" i="29"/>
  <c r="J5" i="23"/>
  <c r="J5" i="33"/>
  <c r="J16" i="23"/>
  <c r="I76" i="29"/>
  <c r="I49" i="29"/>
  <c r="J6" i="23"/>
  <c r="J7" i="23"/>
  <c r="J9" i="23"/>
  <c r="J15" i="23"/>
  <c r="J14" i="33"/>
  <c r="J13" i="23"/>
  <c r="J14" i="23"/>
  <c r="I12" i="29"/>
  <c r="I8" i="25"/>
  <c r="I26" i="25"/>
  <c r="J14" i="21" l="1"/>
  <c r="J16" i="46" s="1"/>
  <c r="J21" i="29"/>
  <c r="J5" i="21"/>
  <c r="J7" i="46" s="1"/>
  <c r="J58" i="29"/>
  <c r="J14" i="46" l="1"/>
  <c r="J15" i="46"/>
  <c r="J5" i="46"/>
  <c r="J17" i="46"/>
  <c r="J36" i="25"/>
  <c r="J63" i="25"/>
  <c r="J12" i="25" s="1"/>
  <c r="K5" i="34"/>
  <c r="K14" i="34"/>
  <c r="J6" i="46"/>
  <c r="J13" i="46"/>
  <c r="J9" i="46"/>
  <c r="J17" i="25"/>
  <c r="J54" i="25"/>
  <c r="J11" i="25" s="1"/>
  <c r="J45" i="25"/>
  <c r="J30" i="29"/>
  <c r="J67" i="29"/>
  <c r="J8" i="46"/>
  <c r="K8" i="23" l="1"/>
  <c r="K14" i="23"/>
  <c r="K7" i="23"/>
  <c r="K6" i="23"/>
  <c r="K16" i="23"/>
  <c r="K15" i="23"/>
  <c r="J39" i="29"/>
  <c r="J12" i="29"/>
  <c r="J76" i="29"/>
  <c r="K9" i="23"/>
  <c r="K5" i="23"/>
  <c r="K5" i="33"/>
  <c r="K14" i="33"/>
  <c r="K13" i="23"/>
  <c r="K17" i="23"/>
  <c r="J8" i="25"/>
  <c r="J26" i="25"/>
  <c r="J13" i="25"/>
  <c r="J49" i="29"/>
  <c r="K5" i="21" l="1"/>
  <c r="K5" i="46" s="1"/>
  <c r="K14" i="21"/>
  <c r="K16" i="46" s="1"/>
  <c r="K8" i="46"/>
  <c r="K9" i="46"/>
  <c r="K7" i="46"/>
  <c r="K14" i="46"/>
  <c r="K15" i="46"/>
  <c r="K17" i="46"/>
  <c r="K58" i="29"/>
  <c r="K21" i="29"/>
  <c r="K30" i="29" l="1"/>
  <c r="L5" i="34"/>
  <c r="L14" i="34"/>
  <c r="K36" i="25"/>
  <c r="K17" i="25"/>
  <c r="K63" i="25"/>
  <c r="K12" i="25" s="1"/>
  <c r="K45" i="25"/>
  <c r="K67" i="29"/>
  <c r="K54" i="25"/>
  <c r="K11" i="25" s="1"/>
  <c r="K13" i="46"/>
  <c r="K6" i="46"/>
  <c r="K49" i="29" l="1"/>
  <c r="L16" i="23"/>
  <c r="L6" i="23"/>
  <c r="K39" i="29"/>
  <c r="L7" i="23"/>
  <c r="L8" i="23"/>
  <c r="L14" i="23"/>
  <c r="L15" i="23"/>
  <c r="K8" i="25"/>
  <c r="K26" i="25"/>
  <c r="L9" i="23"/>
  <c r="L5" i="33"/>
  <c r="L5" i="23"/>
  <c r="L17" i="23"/>
  <c r="L14" i="33"/>
  <c r="L13" i="23"/>
  <c r="K76" i="29"/>
  <c r="K12" i="29"/>
  <c r="K13" i="25"/>
  <c r="L5" i="21" l="1"/>
  <c r="L7" i="46" s="1"/>
  <c r="L14" i="21"/>
  <c r="L15" i="46" s="1"/>
  <c r="L58" i="29"/>
  <c r="L8" i="46"/>
  <c r="L14" i="46"/>
  <c r="L16" i="46"/>
  <c r="L21" i="29"/>
  <c r="L9" i="46" l="1"/>
  <c r="L5" i="46"/>
  <c r="L36" i="25"/>
  <c r="L54" i="25"/>
  <c r="L11" i="25" s="1"/>
  <c r="L30" i="29"/>
  <c r="L67" i="29"/>
  <c r="L13" i="46"/>
  <c r="L17" i="46"/>
  <c r="L17" i="25"/>
  <c r="L45" i="25"/>
  <c r="L63" i="25"/>
  <c r="L12" i="25" s="1"/>
  <c r="M5" i="34"/>
  <c r="M14" i="34"/>
  <c r="L6" i="46"/>
  <c r="L13" i="25" l="1"/>
  <c r="M6" i="23"/>
  <c r="M9" i="23"/>
  <c r="M16" i="23"/>
  <c r="M5" i="33"/>
  <c r="M5" i="23"/>
  <c r="M8" i="23"/>
  <c r="M7" i="23"/>
  <c r="M14" i="33"/>
  <c r="M13" i="23"/>
  <c r="M15" i="23"/>
  <c r="L26" i="25"/>
  <c r="L8" i="25"/>
  <c r="M17" i="23"/>
  <c r="M14" i="23"/>
  <c r="L49" i="29"/>
  <c r="L76" i="29"/>
  <c r="M5" i="21" l="1"/>
  <c r="M6" i="46" s="1"/>
  <c r="E22" i="40" s="1"/>
  <c r="M14" i="21"/>
  <c r="M13" i="46" s="1"/>
  <c r="E29" i="40" s="1"/>
  <c r="M58" i="29"/>
  <c r="M21" i="29"/>
  <c r="M9" i="46"/>
  <c r="E25" i="40" s="1"/>
  <c r="M17" i="46"/>
  <c r="E33" i="40" s="1"/>
  <c r="L39" i="29"/>
  <c r="L12" i="29"/>
  <c r="M63" i="25" l="1"/>
  <c r="M12" i="25" s="1"/>
  <c r="M16" i="46"/>
  <c r="E32" i="40" s="1"/>
  <c r="M15" i="46"/>
  <c r="E31" i="40" s="1"/>
  <c r="M8" i="46"/>
  <c r="E24" i="40" s="1"/>
  <c r="M5" i="46"/>
  <c r="E21" i="40" s="1"/>
  <c r="M7" i="46"/>
  <c r="E23" i="40" s="1"/>
  <c r="M54" i="25"/>
  <c r="M11" i="25" s="1"/>
  <c r="M45" i="25"/>
  <c r="N5" i="34"/>
  <c r="N14" i="34"/>
  <c r="M14" i="46"/>
  <c r="E30" i="40" s="1"/>
  <c r="M17" i="25"/>
  <c r="M36" i="25"/>
  <c r="M13" i="25"/>
  <c r="M30" i="29"/>
  <c r="M67" i="29"/>
  <c r="N8" i="23" l="1"/>
  <c r="N17" i="23"/>
  <c r="N7" i="23"/>
  <c r="N6" i="23"/>
  <c r="N16" i="23"/>
  <c r="E37" i="40"/>
  <c r="M76" i="29"/>
  <c r="N9" i="23"/>
  <c r="N5" i="23"/>
  <c r="N5" i="33"/>
  <c r="N14" i="23"/>
  <c r="N14" i="33"/>
  <c r="N13" i="23"/>
  <c r="N15" i="23"/>
  <c r="M39" i="29"/>
  <c r="M26" i="25"/>
  <c r="M8" i="25"/>
  <c r="M49" i="29"/>
  <c r="M12" i="29"/>
  <c r="N21" i="29" l="1"/>
  <c r="N58" i="29"/>
  <c r="N14" i="21"/>
  <c r="N15" i="46" s="1"/>
  <c r="N5" i="21"/>
  <c r="N5" i="46" s="1"/>
  <c r="N67" i="29" l="1"/>
  <c r="O14" i="34"/>
  <c r="N13" i="46"/>
  <c r="N45" i="25"/>
  <c r="N36" i="25"/>
  <c r="N17" i="25"/>
  <c r="N30" i="29"/>
  <c r="N8" i="46"/>
  <c r="N14" i="46"/>
  <c r="N9" i="46"/>
  <c r="N63" i="25"/>
  <c r="N12" i="25" s="1"/>
  <c r="N54" i="25"/>
  <c r="N11" i="25" s="1"/>
  <c r="O5" i="34"/>
  <c r="N6" i="46"/>
  <c r="N7" i="46"/>
  <c r="E38" i="40"/>
  <c r="E39" i="40"/>
  <c r="N17" i="46"/>
  <c r="N16" i="46"/>
  <c r="O14" i="23" l="1"/>
  <c r="O9" i="23"/>
  <c r="N39" i="29"/>
  <c r="O8" i="23"/>
  <c r="O5" i="33"/>
  <c r="O5" i="23"/>
  <c r="O7" i="23"/>
  <c r="O16" i="23"/>
  <c r="N8" i="25"/>
  <c r="N26" i="25"/>
  <c r="N13" i="25"/>
  <c r="O6" i="23"/>
  <c r="O17" i="23"/>
  <c r="O14" i="33"/>
  <c r="O13" i="23"/>
  <c r="O15" i="23"/>
  <c r="N12" i="29"/>
  <c r="N76" i="29"/>
  <c r="N49" i="29"/>
  <c r="O21" i="29" l="1"/>
  <c r="O5" i="21"/>
  <c r="O5" i="46" s="1"/>
  <c r="O9" i="46"/>
  <c r="O7" i="46"/>
  <c r="O14" i="21"/>
  <c r="O16" i="46" s="1"/>
  <c r="O58" i="29"/>
  <c r="O63" i="25" l="1"/>
  <c r="O12" i="25" s="1"/>
  <c r="O8" i="46"/>
  <c r="O14" i="46"/>
  <c r="O17" i="25"/>
  <c r="O54" i="25"/>
  <c r="O11" i="25" s="1"/>
  <c r="O30" i="29"/>
  <c r="O67" i="29"/>
  <c r="O15" i="46"/>
  <c r="O17" i="46"/>
  <c r="O36" i="25"/>
  <c r="O45" i="25"/>
  <c r="P5" i="34"/>
  <c r="P14" i="34"/>
  <c r="O13" i="46"/>
  <c r="O6" i="46"/>
  <c r="O13" i="25" l="1"/>
  <c r="P7" i="23"/>
  <c r="P9" i="23"/>
  <c r="P17" i="23"/>
  <c r="P8" i="23"/>
  <c r="P14" i="33"/>
  <c r="P13" i="23"/>
  <c r="P16" i="23"/>
  <c r="O76" i="29"/>
  <c r="P5" i="23"/>
  <c r="P5" i="33"/>
  <c r="P6" i="23"/>
  <c r="P14" i="23"/>
  <c r="P15" i="23"/>
  <c r="O39" i="29"/>
  <c r="O12" i="29"/>
  <c r="O49" i="29"/>
  <c r="O8" i="25"/>
  <c r="O26" i="25"/>
  <c r="P5" i="21" l="1"/>
  <c r="P6" i="46" s="1"/>
  <c r="P14" i="21"/>
  <c r="P14" i="46" s="1"/>
  <c r="P58" i="29"/>
  <c r="P21" i="29"/>
  <c r="P36" i="25" l="1"/>
  <c r="P54" i="25"/>
  <c r="P11" i="25" s="1"/>
  <c r="Q5" i="34"/>
  <c r="P30" i="29"/>
  <c r="P9" i="46"/>
  <c r="P5" i="46"/>
  <c r="P16" i="46"/>
  <c r="P17" i="25"/>
  <c r="P45" i="25"/>
  <c r="P67" i="29"/>
  <c r="P13" i="46"/>
  <c r="P15" i="46"/>
  <c r="P7" i="46"/>
  <c r="P63" i="25"/>
  <c r="P12" i="25" s="1"/>
  <c r="P13" i="25" s="1"/>
  <c r="Q14" i="34"/>
  <c r="P17" i="46"/>
  <c r="P8" i="46"/>
  <c r="Q7" i="23" l="1"/>
  <c r="Q14" i="23"/>
  <c r="Q5" i="33"/>
  <c r="Q5" i="23"/>
  <c r="Q6" i="23"/>
  <c r="Q15" i="23"/>
  <c r="Q16" i="23"/>
  <c r="P39" i="29"/>
  <c r="P76" i="29"/>
  <c r="Q8" i="23"/>
  <c r="Q9" i="23"/>
  <c r="Q17" i="23"/>
  <c r="Q13" i="23"/>
  <c r="Q14" i="33"/>
  <c r="P49" i="29"/>
  <c r="P12" i="29"/>
  <c r="P26" i="25"/>
  <c r="P8" i="25"/>
  <c r="Q5" i="21" l="1"/>
  <c r="Q8" i="46" s="1"/>
  <c r="Q14" i="21"/>
  <c r="Q15" i="46" s="1"/>
  <c r="Q21" i="29"/>
  <c r="Q14" i="46"/>
  <c r="Q58" i="29"/>
  <c r="Q30" i="29" l="1"/>
  <c r="Q67" i="29"/>
  <c r="R5" i="34"/>
  <c r="Q36" i="25"/>
  <c r="Q16" i="46"/>
  <c r="Q6" i="46"/>
  <c r="Q17" i="46"/>
  <c r="Q13" i="46"/>
  <c r="Q7" i="46"/>
  <c r="Q17" i="25"/>
  <c r="Q63" i="25"/>
  <c r="Q12" i="25" s="1"/>
  <c r="Q45" i="25"/>
  <c r="Q9" i="46"/>
  <c r="Q5" i="46"/>
  <c r="Q54" i="25"/>
  <c r="Q11" i="25" s="1"/>
  <c r="R14" i="34"/>
  <c r="Q49" i="29" l="1"/>
  <c r="R5" i="33"/>
  <c r="R5" i="23"/>
  <c r="R13" i="23"/>
  <c r="R14" i="33"/>
  <c r="R17" i="23"/>
  <c r="R15" i="23"/>
  <c r="Q39" i="29"/>
  <c r="Q8" i="25"/>
  <c r="Q26" i="25"/>
  <c r="R7" i="23"/>
  <c r="R9" i="23"/>
  <c r="R6" i="23"/>
  <c r="R8" i="23"/>
  <c r="R14" i="23"/>
  <c r="R16" i="23"/>
  <c r="Q12" i="29"/>
  <c r="Q13" i="25"/>
  <c r="Q76" i="29"/>
  <c r="R5" i="21" l="1"/>
  <c r="R9" i="46" s="1"/>
  <c r="F25" i="40" s="1"/>
  <c r="R14" i="21"/>
  <c r="R17" i="46" s="1"/>
  <c r="F33" i="40" s="1"/>
  <c r="R58" i="29"/>
  <c r="R21" i="29"/>
  <c r="R63" i="25" l="1"/>
  <c r="R12" i="25" s="1"/>
  <c r="R54" i="25"/>
  <c r="R11" i="25" s="1"/>
  <c r="R45" i="25"/>
  <c r="R14" i="46"/>
  <c r="F30" i="40" s="1"/>
  <c r="R13" i="46"/>
  <c r="F29" i="40" s="1"/>
  <c r="R8" i="46"/>
  <c r="F24" i="40" s="1"/>
  <c r="R7" i="46"/>
  <c r="F23" i="40" s="1"/>
  <c r="R5" i="46"/>
  <c r="F21" i="40" s="1"/>
  <c r="R17" i="25"/>
  <c r="S5" i="34"/>
  <c r="S14" i="34"/>
  <c r="R16" i="46"/>
  <c r="F32" i="40" s="1"/>
  <c r="R36" i="25"/>
  <c r="R13" i="25"/>
  <c r="R30" i="29"/>
  <c r="R67" i="29"/>
  <c r="R15" i="46"/>
  <c r="F31" i="40" s="1"/>
  <c r="R6" i="46"/>
  <c r="F22" i="40" s="1"/>
  <c r="R49" i="29" l="1"/>
  <c r="S7" i="23"/>
  <c r="S6" i="23"/>
  <c r="S9" i="23"/>
  <c r="S14" i="33"/>
  <c r="S13" i="23"/>
  <c r="S14" i="23"/>
  <c r="S15" i="23"/>
  <c r="F37" i="40"/>
  <c r="R76" i="29"/>
  <c r="S5" i="23"/>
  <c r="S5" i="33"/>
  <c r="S8" i="23"/>
  <c r="S17" i="23"/>
  <c r="S16" i="23"/>
  <c r="R26" i="25"/>
  <c r="R8" i="25"/>
  <c r="S21" i="29" l="1"/>
  <c r="R39" i="29"/>
  <c r="R12" i="29"/>
  <c r="S5" i="21"/>
  <c r="S5" i="46" s="1"/>
  <c r="S14" i="21"/>
  <c r="S17" i="46" s="1"/>
  <c r="S58" i="29"/>
  <c r="S30" i="29" l="1"/>
  <c r="T5" i="34"/>
  <c r="S13" i="46"/>
  <c r="S36" i="25"/>
  <c r="S15" i="46"/>
  <c r="S9" i="46"/>
  <c r="S7" i="46"/>
  <c r="S54" i="25"/>
  <c r="S11" i="25" s="1"/>
  <c r="S45" i="25"/>
  <c r="S63" i="25"/>
  <c r="S12" i="25" s="1"/>
  <c r="S14" i="46"/>
  <c r="S8" i="46"/>
  <c r="S16" i="46"/>
  <c r="S17" i="25"/>
  <c r="S67" i="29"/>
  <c r="T14" i="34"/>
  <c r="F38" i="40"/>
  <c r="F39" i="40"/>
  <c r="S6" i="46"/>
  <c r="S13" i="25" l="1"/>
  <c r="T17" i="23"/>
  <c r="T5" i="23"/>
  <c r="T5" i="33"/>
  <c r="T6" i="23"/>
  <c r="T9" i="23"/>
  <c r="T7" i="23"/>
  <c r="T16" i="23"/>
  <c r="T13" i="23"/>
  <c r="T14" i="33"/>
  <c r="S39" i="29"/>
  <c r="S8" i="25"/>
  <c r="S26" i="25"/>
  <c r="T8" i="23"/>
  <c r="T14" i="23"/>
  <c r="T15" i="23"/>
  <c r="S12" i="29"/>
  <c r="S76" i="29"/>
  <c r="S49" i="29"/>
  <c r="T21" i="29" l="1"/>
  <c r="T5" i="21"/>
  <c r="T7" i="46" s="1"/>
  <c r="T14" i="21"/>
  <c r="T17" i="46" s="1"/>
  <c r="T58" i="29"/>
  <c r="U14" i="34" l="1"/>
  <c r="T54" i="25"/>
  <c r="T11" i="25" s="1"/>
  <c r="T13" i="46"/>
  <c r="T14" i="46"/>
  <c r="T6" i="46"/>
  <c r="T36" i="25"/>
  <c r="T45" i="25"/>
  <c r="U5" i="34"/>
  <c r="T9" i="46"/>
  <c r="T5" i="46"/>
  <c r="T15" i="46"/>
  <c r="T17" i="25"/>
  <c r="T63" i="25"/>
  <c r="T12" i="25" s="1"/>
  <c r="T13" i="25" s="1"/>
  <c r="T30" i="29"/>
  <c r="T67" i="29"/>
  <c r="T16" i="46"/>
  <c r="T8" i="46"/>
  <c r="U8" i="23" l="1"/>
  <c r="U7" i="23"/>
  <c r="U14" i="33"/>
  <c r="U13" i="23"/>
  <c r="U15" i="23"/>
  <c r="U16" i="23"/>
  <c r="T39" i="29"/>
  <c r="T76" i="29"/>
  <c r="U9" i="23"/>
  <c r="U5" i="33"/>
  <c r="U5" i="23"/>
  <c r="U6" i="23"/>
  <c r="U17" i="23"/>
  <c r="U14" i="23"/>
  <c r="T49" i="29"/>
  <c r="T26" i="25"/>
  <c r="T8" i="25"/>
  <c r="T12" i="29"/>
  <c r="U5" i="21" l="1"/>
  <c r="U8" i="46" s="1"/>
  <c r="U58" i="29"/>
  <c r="U21" i="29"/>
  <c r="U14" i="21"/>
  <c r="U13" i="46" s="1"/>
  <c r="U36" i="25" l="1"/>
  <c r="U9" i="46"/>
  <c r="U7" i="46"/>
  <c r="U54" i="25"/>
  <c r="U11" i="25" s="1"/>
  <c r="U17" i="25"/>
  <c r="U45" i="25"/>
  <c r="V5" i="34"/>
  <c r="V14" i="34"/>
  <c r="U17" i="46"/>
  <c r="U16" i="46"/>
  <c r="U6" i="46"/>
  <c r="U5" i="46"/>
  <c r="U63" i="25"/>
  <c r="U12" i="25" s="1"/>
  <c r="U30" i="29"/>
  <c r="U67" i="29"/>
  <c r="U15" i="46"/>
  <c r="U14" i="46"/>
  <c r="U13" i="25" l="1"/>
  <c r="V7" i="23"/>
  <c r="U39" i="29"/>
  <c r="V6" i="23"/>
  <c r="U49" i="29"/>
  <c r="V8" i="23"/>
  <c r="V13" i="23"/>
  <c r="V14" i="33"/>
  <c r="V17" i="23"/>
  <c r="V15" i="23"/>
  <c r="U26" i="25"/>
  <c r="U8" i="25"/>
  <c r="V5" i="33"/>
  <c r="V5" i="23"/>
  <c r="V9" i="23"/>
  <c r="V16" i="23"/>
  <c r="V14" i="23"/>
  <c r="U76" i="29"/>
  <c r="U12" i="29"/>
  <c r="V5" i="21" l="1"/>
  <c r="V8" i="46" s="1"/>
  <c r="V14" i="21"/>
  <c r="V15" i="46" s="1"/>
  <c r="V58" i="29"/>
  <c r="V21" i="29"/>
  <c r="V30" i="29" l="1"/>
  <c r="W5" i="34"/>
  <c r="V45" i="25"/>
  <c r="V7" i="46"/>
  <c r="V6" i="46"/>
  <c r="V16" i="46"/>
  <c r="V5" i="46"/>
  <c r="V54" i="25"/>
  <c r="V11" i="25" s="1"/>
  <c r="V36" i="25"/>
  <c r="V63" i="25"/>
  <c r="V12" i="25" s="1"/>
  <c r="W14" i="34"/>
  <c r="V17" i="46"/>
  <c r="V17" i="25"/>
  <c r="V67" i="29"/>
  <c r="V13" i="46"/>
  <c r="V14" i="46"/>
  <c r="V9" i="46"/>
  <c r="V13" i="25" l="1"/>
  <c r="W16" i="23"/>
  <c r="E8" i="40" s="1"/>
  <c r="V39" i="29"/>
  <c r="W7" i="23"/>
  <c r="D7" i="40" s="1"/>
  <c r="W9" i="23"/>
  <c r="D9" i="40" s="1"/>
  <c r="W8" i="23"/>
  <c r="D8" i="40" s="1"/>
  <c r="F8" i="40" s="1"/>
  <c r="W15" i="23"/>
  <c r="E7" i="40" s="1"/>
  <c r="W17" i="23"/>
  <c r="E9" i="40" s="1"/>
  <c r="V49" i="29"/>
  <c r="V8" i="25"/>
  <c r="V26" i="25"/>
  <c r="W5" i="23"/>
  <c r="D5" i="40" s="1"/>
  <c r="W5" i="33"/>
  <c r="W6" i="23"/>
  <c r="D6" i="40" s="1"/>
  <c r="W13" i="23"/>
  <c r="E5" i="40" s="1"/>
  <c r="W14" i="33"/>
  <c r="W14" i="23"/>
  <c r="E6" i="40" s="1"/>
  <c r="V12" i="29"/>
  <c r="V76" i="29"/>
  <c r="F5" i="40" l="1"/>
  <c r="F6" i="40"/>
  <c r="F7" i="40"/>
  <c r="W14" i="21"/>
  <c r="W14" i="46" s="1"/>
  <c r="W21" i="29"/>
  <c r="F9" i="40"/>
  <c r="W5" i="21"/>
  <c r="W6" i="46" s="1"/>
  <c r="W17" i="46"/>
  <c r="W58" i="29"/>
  <c r="W36" i="25" l="1"/>
  <c r="W54" i="25"/>
  <c r="W11" i="25" s="1"/>
  <c r="W63" i="25"/>
  <c r="W12" i="25" s="1"/>
  <c r="W13" i="25" s="1"/>
  <c r="W30" i="29"/>
  <c r="W5" i="46"/>
  <c r="W16" i="46"/>
  <c r="W13" i="46"/>
  <c r="W15" i="46"/>
  <c r="W7" i="46"/>
  <c r="W17" i="25"/>
  <c r="W45" i="25"/>
  <c r="W67" i="29"/>
  <c r="G33" i="40"/>
  <c r="E17" i="40"/>
  <c r="D14" i="40"/>
  <c r="G22" i="40"/>
  <c r="G30" i="40"/>
  <c r="E14" i="40"/>
  <c r="W9" i="46"/>
  <c r="W8" i="46"/>
  <c r="F14" i="40" l="1"/>
  <c r="W39" i="29"/>
  <c r="G25" i="40"/>
  <c r="D17" i="40"/>
  <c r="F17" i="40" s="1"/>
  <c r="W8" i="25"/>
  <c r="W26" i="25"/>
  <c r="G23" i="40"/>
  <c r="D15" i="40"/>
  <c r="E13" i="40"/>
  <c r="G29" i="40"/>
  <c r="G21" i="40"/>
  <c r="D13" i="40"/>
  <c r="G37" i="40"/>
  <c r="G24" i="40"/>
  <c r="D16" i="40"/>
  <c r="W12" i="29"/>
  <c r="W49" i="29"/>
  <c r="W76" i="29"/>
  <c r="G31" i="40"/>
  <c r="E15" i="40"/>
  <c r="G32" i="40"/>
  <c r="E16" i="40"/>
  <c r="F16" i="40" s="1"/>
  <c r="F13" i="40" l="1"/>
  <c r="C7" i="29"/>
  <c r="F15" i="40"/>
  <c r="G38" i="40" l="1"/>
  <c r="G39" i="40"/>
  <c r="C43" i="40" l="1"/>
  <c r="C45" i="40" l="1"/>
  <c r="C44" i="40"/>
</calcChain>
</file>

<file path=xl/sharedStrings.xml><?xml version="1.0" encoding="utf-8"?>
<sst xmlns="http://schemas.openxmlformats.org/spreadsheetml/2006/main" count="228" uniqueCount="139">
  <si>
    <t>Water Heat Ending</t>
  </si>
  <si>
    <t>Existing Market Segment Code</t>
  </si>
  <si>
    <t>2015 Baseline Existing SH</t>
  </si>
  <si>
    <t>2015 Baseline Existing WH</t>
  </si>
  <si>
    <t>Retro WH</t>
  </si>
  <si>
    <t>Water heater size (gals)</t>
  </si>
  <si>
    <t>Dwelling Type</t>
  </si>
  <si>
    <t>Gas FAF</t>
  </si>
  <si>
    <t>Electric Resistance</t>
  </si>
  <si>
    <t>X&lt;=55</t>
  </si>
  <si>
    <t>SF</t>
  </si>
  <si>
    <t>HPWH</t>
  </si>
  <si>
    <t>Gas Tank</t>
  </si>
  <si>
    <t>Instant Gas</t>
  </si>
  <si>
    <t>Condensing Gas</t>
  </si>
  <si>
    <t>State</t>
  </si>
  <si>
    <t>Electric Technology</t>
  </si>
  <si>
    <t>Basement</t>
  </si>
  <si>
    <t>Gas Availability</t>
  </si>
  <si>
    <t>Yes</t>
  </si>
  <si>
    <t>Existing</t>
  </si>
  <si>
    <t>Segments of Interest in ENERGY 2020 Study of Direct Use of Natural Gas</t>
  </si>
  <si>
    <t>and return of principal and on investment (including risk premiums and inflation: 1+ROIN+DRISK+INSM).</t>
  </si>
  <si>
    <t>Note:  Capital charge rate is defined as the annualization of device capital expenses over the life of the device, accounting for taxes, tax credits,</t>
  </si>
  <si>
    <t>Source:  "NPCC_SF_Tables_2013-08-30 with data on market share and electricity and natural gas retail prices.xlsx" from M. Jourabchi.</t>
  </si>
  <si>
    <t>Input</t>
  </si>
  <si>
    <t>Description</t>
  </si>
  <si>
    <t>Variance factor - BAU forecast</t>
  </si>
  <si>
    <t>BAU Case</t>
  </si>
  <si>
    <t>Device lifetime</t>
  </si>
  <si>
    <r>
      <t xml:space="preserve">Water Heating Energy Usage by Type (mmBtu/Yr)  - </t>
    </r>
    <r>
      <rPr>
        <b/>
        <sz val="12"/>
        <color rgb="FFC00000"/>
        <rFont val="Calibri"/>
        <family val="2"/>
        <scheme val="minor"/>
      </rPr>
      <t>BAU Case</t>
    </r>
  </si>
  <si>
    <t>Total</t>
  </si>
  <si>
    <r>
      <t xml:space="preserve">Water Heating Electricity Usage by Type (MWh/Yr) 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</si>
  <si>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Water Heating Gas Usage by Type (mmBtu/Yr)  - </t>
    </r>
    <r>
      <rPr>
        <b/>
        <sz val="12"/>
        <color rgb="FFC00000"/>
        <rFont val="Calibri"/>
        <family val="2"/>
        <scheme val="minor"/>
      </rPr>
      <t>BAU Case</t>
    </r>
  </si>
  <si>
    <t>Water Heating Energy Usage by Fuel and Scenario</t>
  </si>
  <si>
    <t>Discount rate (4% after-tax per M. Jourabchi)</t>
  </si>
  <si>
    <t>Source</t>
  </si>
  <si>
    <t>Source:  Technology usage and cost assumptions from:  "RevisedDUG_HVACDWH_CostUseData_090611.xlsx"</t>
  </si>
  <si>
    <t>2013$</t>
  </si>
  <si>
    <t>2011$</t>
  </si>
  <si>
    <t>2008$</t>
  </si>
  <si>
    <t>Source:  Per M. Jourabchi email (9-19-14) - FROM RTF Workbook: Res_HPWH_v1_3.xlsm, Tab: CostData, 50gal, 0.92EF, added estimated $200 for installation - (2008$)</t>
  </si>
  <si>
    <t>Source: Per M. Jourabchi email (9-19-14) - FROM RTF Workbook: Res_HPWH_v1_3.xlsm, Tab: CostData, Tier 1 50gal, added $200 for baseline installation - (2011$)</t>
  </si>
  <si>
    <t>Source:  Per M. Jourabchi email (9-19-14) - From ETO CPA (2013$)</t>
  </si>
  <si>
    <t>2006$</t>
  </si>
  <si>
    <t>Source:  "RevisedDUG_HVACDWH_CostUseData_090611.xlsx"</t>
  </si>
  <si>
    <t>Capital charge rate</t>
  </si>
  <si>
    <t>Source:  Calculated in ENERGY 2020</t>
  </si>
  <si>
    <t>Units of Dollars</t>
  </si>
  <si>
    <t>User Input - Assumptions</t>
  </si>
  <si>
    <t>Source:  M. Jourabchi email of September 15, 2014</t>
  </si>
  <si>
    <t>Starting water heating system</t>
  </si>
  <si>
    <t>Starting water heating tank size</t>
  </si>
  <si>
    <t>&lt;=55 Gallons</t>
  </si>
  <si>
    <t>Notes:  Variance factor is parameter in market share calculation indicating impact of price on probability of choosing a given technology.  Negative values increase sensitivity to price.</t>
  </si>
  <si>
    <t>Scenario</t>
  </si>
  <si>
    <t>Electricity Usage (tBtu/Yr)</t>
  </si>
  <si>
    <t>Natural Gas Usage (tBtu/Yr)</t>
  </si>
  <si>
    <t>Difference</t>
  </si>
  <si>
    <t>Change  in Market Share</t>
  </si>
  <si>
    <t>Change (%)</t>
  </si>
  <si>
    <t>Water Heating Replacement</t>
  </si>
  <si>
    <t>BAU Case 2035</t>
  </si>
  <si>
    <t>Electric - BAU</t>
  </si>
  <si>
    <t>Gas - BAU</t>
  </si>
  <si>
    <t>Green:  Linked exogenous input</t>
  </si>
  <si>
    <t>Blue:  User-specified exogenous input</t>
  </si>
  <si>
    <r>
      <t xml:space="preserve">Marginal Market Share Forecast (Fraction) - </t>
    </r>
    <r>
      <rPr>
        <b/>
        <sz val="12"/>
        <color rgb="FFC00000"/>
        <rFont val="Calibri"/>
        <family val="2"/>
        <scheme val="minor"/>
      </rPr>
      <t>BAU Case</t>
    </r>
  </si>
  <si>
    <t>Starting space heating system</t>
  </si>
  <si>
    <t>Source:  "Regional Economic Analysis of Residential Fuel Use:  Electricity &amp; Natural Gas.pdf"</t>
  </si>
  <si>
    <t>Non-price factors - BAU forecast</t>
  </si>
  <si>
    <t>See "Non-Price Factors" sheet</t>
  </si>
  <si>
    <t>Electric - Least Cost</t>
  </si>
  <si>
    <t>Least Cost Case</t>
  </si>
  <si>
    <t>Gas - Least Cost</t>
  </si>
  <si>
    <r>
      <t xml:space="preserve">Water Heating Energy Usage by Type (mmBtu/Yr)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</si>
  <si>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Water Heating Electricity Usage by Type (MWh/Yr) 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</si>
  <si>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Water Heating Gas Usage by Type (mmBtu/Yr)  - </t>
    </r>
    <r>
      <rPr>
        <b/>
        <sz val="12"/>
        <color rgb="FFC00000"/>
        <rFont val="Calibri"/>
        <family val="2"/>
        <scheme val="minor"/>
      </rPr>
      <t>Least Cost Case</t>
    </r>
  </si>
  <si>
    <t>Least Cost Case 2035</t>
  </si>
  <si>
    <r>
      <t>Water Heaters Purchased (Number of Water Heaters) -</t>
    </r>
    <r>
      <rPr>
        <b/>
        <sz val="12"/>
        <color rgb="FFC00000"/>
        <rFont val="Calibri"/>
        <family val="2"/>
        <scheme val="minor"/>
      </rPr>
      <t xml:space="preserve"> BAU Case</t>
    </r>
  </si>
  <si>
    <r>
      <t>Water Heaters Purchased (Number of Water Heaters)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</si>
  <si>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r>
      <t xml:space="preserve">Water Heaters Retired (Number of Water Heaters)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</si>
  <si>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Water Heaters Retired (Number of Water Heaters)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</si>
  <si>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Water Heaters Stock by Type (Number of Water Heaters)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</si>
  <si>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Water Heaters Stock by Type (Number of Water Heaters)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</si>
  <si>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Average Market Share (Fraction) - </t>
    </r>
    <r>
      <rPr>
        <b/>
        <sz val="12"/>
        <color rgb="FFC00000"/>
        <rFont val="Calibri"/>
        <family val="2"/>
        <scheme val="minor"/>
      </rPr>
      <t>BAU Case</t>
    </r>
  </si>
  <si>
    <r>
      <t>Average Market Share (Fraction)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</si>
  <si>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t>Existing 2014</t>
  </si>
  <si>
    <r>
      <t xml:space="preserve">Total Consumer Cost (2012 M$)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</si>
  <si>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Capital Cost (2012 M$)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</si>
  <si>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O&amp;M Cost (2012 M$)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</si>
  <si>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Price of Energy Usage (2012 M$) - </t>
    </r>
    <r>
      <rPr>
        <b/>
        <sz val="12"/>
        <color rgb="FFC00000"/>
        <rFont val="Calibri"/>
        <family val="2"/>
        <scheme val="minor"/>
      </rPr>
      <t>BAU Case</t>
    </r>
  </si>
  <si>
    <r>
      <t>Total Consumer Cost (2012 M$)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</si>
  <si>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r>
      <t>Capital Cost (2012 M$)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</si>
  <si>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r>
      <t xml:space="preserve">O&amp;M Cost (2012 M$) - </t>
    </r>
    <r>
      <rPr>
        <b/>
        <sz val="12"/>
        <color rgb="FFC00000"/>
        <rFont val="Calibri"/>
        <family val="2"/>
        <scheme val="minor"/>
      </rPr>
      <t>Least Cost Case</t>
    </r>
  </si>
  <si>
    <r>
      <t>Price of Energy Usage (2012 M$)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</si>
  <si>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t>Source:  "RBSA Metering Final Report (2).docx" pulled out into "Book3.xls" from M. Jourabchi 9-24-14</t>
  </si>
  <si>
    <t>Number of households with access to gas, &lt;=55</t>
  </si>
  <si>
    <t>Heat rate of new CCCT unit (Btu/kWh)</t>
  </si>
  <si>
    <t>Source:  Gillian Charles email of September 24, 2014 per M. Jourabchi (6530 w/ duct firing)</t>
  </si>
  <si>
    <t>NPV (2012M$)</t>
  </si>
  <si>
    <t>Consumer Cost of Water Heating Replacements</t>
  </si>
  <si>
    <t>NPV (2012 M$)</t>
  </si>
  <si>
    <t>Change in Total Resource Costs due to Direct Use of Natural Gas (2012 M$)</t>
  </si>
  <si>
    <t>Capital Cost (Various Real $)</t>
  </si>
  <si>
    <t>O&amp;M Cost (2006$/ device/Yr)</t>
  </si>
  <si>
    <t>Gas Required (mmBtu/ device/Yr)</t>
  </si>
  <si>
    <t>Electricity Required (KWh/ device/Yr)</t>
  </si>
  <si>
    <t>User-Specified Assumptions</t>
  </si>
  <si>
    <r>
      <t xml:space="preserve">Marginal Market Share Forecast (Fraction) - </t>
    </r>
    <r>
      <rPr>
        <b/>
        <sz val="12"/>
        <color rgb="FFC00000"/>
        <rFont val="Calibri"/>
        <family val="2"/>
        <scheme val="minor"/>
      </rPr>
      <t>Least Cost Case</t>
    </r>
  </si>
  <si>
    <t>Cost Savings of Utility - Least Cost vs BAU Case (2012 $/Yr)</t>
  </si>
  <si>
    <t>Cost Savings of Utility - Least Cost vs BAU Case (2012 M$)</t>
  </si>
  <si>
    <t>NPV of Costs Savings to Utility - Least Cost vs BAU Case</t>
  </si>
  <si>
    <t>NPV 2012 M$</t>
  </si>
  <si>
    <t>Consumer's Increase in Natural Gas Usage (tBtu)</t>
  </si>
  <si>
    <t>Utility Reduction in Natural Gas Usage (tBtu)</t>
  </si>
  <si>
    <t>MWh to mmBtu conversion</t>
  </si>
  <si>
    <t>Net Change in Natural Gas Usage (tBtu)</t>
  </si>
  <si>
    <t>Reduction in Natural Gas Usage by Utility - Least Cost vs BAU Case</t>
  </si>
  <si>
    <t>Net Change in Natural Gas Usage</t>
  </si>
  <si>
    <t>Net Change in Natural Gas Usage (tBtu) - Least Cost vs BAU Case</t>
  </si>
  <si>
    <t>Decreased Consumer Cost of Least Cost Case</t>
  </si>
  <si>
    <t>Decreased Utility Cost of Least Cost Case (2012 M$)</t>
  </si>
  <si>
    <t>Total Cost Reduction of Least Cost Case</t>
  </si>
  <si>
    <t>Total Cost Reduction of Least Cost Case (2012 M$)</t>
  </si>
  <si>
    <t>Consumer Cost Reduction</t>
  </si>
  <si>
    <t>Utility Cost Reduction</t>
  </si>
  <si>
    <t>Total Resource Cost Reduction</t>
  </si>
  <si>
    <t>Cost Reduction of Least Cost vs BAU Case</t>
  </si>
  <si>
    <t>Utility Change in Natural Gas Usage</t>
  </si>
  <si>
    <t>Consumer's Change in Natural Gas Usage</t>
  </si>
  <si>
    <t>Reduction in Consumer Electricity Usage (MWh/Yr)</t>
  </si>
  <si>
    <t>Reduction in Utility Natural Gas Usage (tBtu/Yr)</t>
  </si>
  <si>
    <t>Reduction in Natural Gas Usage by Utility (tBtu)</t>
  </si>
  <si>
    <t>Northwest</t>
  </si>
  <si>
    <t>Blue-Green: Linked user-specified input</t>
  </si>
  <si>
    <t>n/a</t>
  </si>
  <si>
    <t>Observed Gas Heat Rate (Btu/kWh)</t>
  </si>
  <si>
    <t>Approximate Wholesale Price of Gas (2012$/mmBtu)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</si>
</sst>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0.0"/>
    <numFmt numFmtId="168" formatCode="0.000"/>
    <numFmt numFmtId="169" formatCode="m/d/\ h:mm"/>
    <numFmt numFmtId="170" formatCode="0_);\(0\)"/>
    <numFmt numFmtId="171" formatCode="0.0000"/>
    <numFmt numFmtId="172" formatCode="#,##0.000"/>
    <numFmt numFmtId="173" formatCode="&quot;$&quot;#,##0.000"/>
    <numFmt numFmtId="174" formatCode="&quot;$&quot;#,##0.000_);[Red]\(&quot;$&quot;#,##0.000\)"/>
    <numFmt numFmtId="175" formatCode="#,##0.00000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rgb="FF0000FF"/>
      <name val="Calibri"/>
      <family val="2"/>
      <scheme val="minor"/>
    </font>
    <font>
      <sz val="12"/>
      <name val="Calibri"/>
      <family val="2"/>
      <scheme val="minor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2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rgb="FF00B05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B050"/>
      <name val="Calibri"/>
      <family val="2"/>
      <scheme val="minor"/>
    </font>
    <font>
      <i/>
      <sz val="12"/>
      <color rgb="FF0000FF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2"/>
      <color rgb="FF0000FF"/>
      <name val="Calibri"/>
      <family val="2"/>
      <scheme val="minor"/>
    </font>
    <font>
      <sz val="12"/>
      <color rgb="FF00645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7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1" applyNumberFormat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0" fillId="17" borderId="2" applyNumberFormat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18" borderId="0" applyNumberFormat="0" applyAlignment="0">
      <alignment horizontal="right"/>
    </xf>
    <xf numFmtId="0" fontId="11" fillId="19" borderId="0" applyNumberFormat="0" applyAlignment="0"/>
    <xf numFmtId="169" fontId="1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7" fillId="0" borderId="0">
      <alignment horizontal="center" wrapText="1"/>
    </xf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>
      <alignment readingOrder="1"/>
    </xf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24" fillId="0" borderId="0"/>
    <xf numFmtId="0" fontId="24" fillId="0" borderId="0"/>
    <xf numFmtId="0" fontId="12" fillId="21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21" borderId="0"/>
    <xf numFmtId="0" fontId="12" fillId="21" borderId="0"/>
    <xf numFmtId="0" fontId="25" fillId="0" borderId="0" applyNumberFormat="0" applyFont="0" applyFill="0" applyBorder="0" applyAlignment="0" applyProtection="0"/>
    <xf numFmtId="0" fontId="24" fillId="0" borderId="0"/>
    <xf numFmtId="0" fontId="11" fillId="0" borderId="0">
      <alignment readingOrder="1"/>
    </xf>
    <xf numFmtId="0" fontId="12" fillId="0" borderId="0"/>
    <xf numFmtId="0" fontId="13" fillId="0" borderId="0"/>
    <xf numFmtId="0" fontId="1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4" borderId="7" applyNumberFormat="0" applyFont="0" applyAlignment="0" applyProtection="0"/>
    <xf numFmtId="0" fontId="12" fillId="4" borderId="7" applyNumberFormat="0" applyFont="0" applyAlignment="0" applyProtection="0"/>
    <xf numFmtId="0" fontId="26" fillId="16" borderId="8" applyNumberFormat="0" applyAlignment="0" applyProtection="0"/>
    <xf numFmtId="0" fontId="26" fillId="16" borderId="8" applyNumberFormat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1" fillId="0" borderId="0"/>
    <xf numFmtId="0" fontId="11" fillId="0" borderId="0"/>
    <xf numFmtId="0" fontId="30" fillId="0" borderId="0"/>
    <xf numFmtId="43" fontId="30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0" applyFont="1" applyFill="1" applyBorder="1"/>
    <xf numFmtId="0" fontId="5" fillId="0" borderId="0" xfId="0" applyFont="1" applyFill="1" applyBorder="1"/>
    <xf numFmtId="0" fontId="2" fillId="0" borderId="0" xfId="0" applyFont="1"/>
    <xf numFmtId="0" fontId="31" fillId="0" borderId="0" xfId="0" applyFont="1"/>
    <xf numFmtId="0" fontId="2" fillId="0" borderId="0" xfId="0" applyFont="1" applyAlignment="1">
      <alignment wrapText="1"/>
    </xf>
    <xf numFmtId="0" fontId="2" fillId="0" borderId="0" xfId="165" applyFont="1"/>
    <xf numFmtId="0" fontId="31" fillId="0" borderId="0" xfId="0" applyFont="1" applyFill="1" applyBorder="1" applyAlignment="1">
      <alignment horizontal="center" wrapText="1"/>
    </xf>
    <xf numFmtId="2" fontId="2" fillId="0" borderId="0" xfId="0" applyNumberFormat="1" applyFont="1" applyAlignment="1">
      <alignment wrapText="1"/>
    </xf>
    <xf numFmtId="0" fontId="31" fillId="0" borderId="0" xfId="0" applyFont="1" applyAlignment="1">
      <alignment vertical="center"/>
    </xf>
    <xf numFmtId="0" fontId="35" fillId="0" borderId="0" xfId="0" applyFont="1"/>
    <xf numFmtId="0" fontId="35" fillId="0" borderId="0" xfId="0" applyFont="1" applyAlignment="1">
      <alignment horizontal="left" vertical="center"/>
    </xf>
    <xf numFmtId="166" fontId="2" fillId="0" borderId="0" xfId="2" applyNumberFormat="1" applyFont="1"/>
    <xf numFmtId="3" fontId="2" fillId="0" borderId="0" xfId="0" applyNumberFormat="1" applyFont="1"/>
    <xf numFmtId="0" fontId="5" fillId="0" borderId="0" xfId="0" applyFont="1" applyAlignment="1">
      <alignment horizontal="left" indent="2"/>
    </xf>
    <xf numFmtId="0" fontId="2" fillId="0" borderId="0" xfId="0" applyFont="1" applyAlignment="1">
      <alignment horizontal="left"/>
    </xf>
    <xf numFmtId="0" fontId="2" fillId="0" borderId="12" xfId="0" applyFont="1" applyBorder="1" applyAlignment="1">
      <alignment wrapText="1"/>
    </xf>
    <xf numFmtId="170" fontId="2" fillId="0" borderId="12" xfId="0" applyNumberFormat="1" applyFont="1" applyBorder="1"/>
    <xf numFmtId="2" fontId="2" fillId="0" borderId="12" xfId="0" applyNumberFormat="1" applyFont="1" applyBorder="1" applyAlignment="1">
      <alignment wrapText="1"/>
    </xf>
    <xf numFmtId="0" fontId="2" fillId="0" borderId="12" xfId="0" applyFont="1" applyBorder="1"/>
    <xf numFmtId="0" fontId="31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 applyBorder="1"/>
    <xf numFmtId="3" fontId="2" fillId="0" borderId="0" xfId="0" applyNumberFormat="1" applyFont="1" applyBorder="1"/>
    <xf numFmtId="3" fontId="35" fillId="0" borderId="0" xfId="0" applyNumberFormat="1" applyFont="1" applyBorder="1"/>
    <xf numFmtId="0" fontId="35" fillId="0" borderId="13" xfId="0" applyFont="1" applyBorder="1" applyAlignment="1">
      <alignment horizontal="left" wrapText="1"/>
    </xf>
    <xf numFmtId="0" fontId="35" fillId="0" borderId="13" xfId="0" applyFont="1" applyBorder="1" applyAlignment="1">
      <alignment wrapText="1"/>
    </xf>
    <xf numFmtId="3" fontId="35" fillId="0" borderId="13" xfId="0" applyNumberFormat="1" applyFont="1" applyBorder="1"/>
    <xf numFmtId="0" fontId="5" fillId="0" borderId="0" xfId="0" applyFont="1" applyBorder="1" applyAlignment="1">
      <alignment horizontal="left" indent="2"/>
    </xf>
    <xf numFmtId="0" fontId="36" fillId="0" borderId="0" xfId="0" applyFont="1" applyAlignment="1">
      <alignment horizontal="left" indent="2"/>
    </xf>
    <xf numFmtId="0" fontId="5" fillId="0" borderId="12" xfId="0" applyFont="1" applyBorder="1" applyAlignment="1">
      <alignment horizontal="left" indent="2"/>
    </xf>
    <xf numFmtId="0" fontId="2" fillId="0" borderId="0" xfId="0" applyFont="1" applyAlignment="1">
      <alignment horizontal="left" indent="1"/>
    </xf>
    <xf numFmtId="0" fontId="38" fillId="0" borderId="0" xfId="0" applyFont="1" applyFill="1" applyAlignment="1">
      <alignment vertical="center"/>
    </xf>
    <xf numFmtId="0" fontId="2" fillId="0" borderId="0" xfId="0" applyFont="1" applyAlignment="1">
      <alignment horizontal="right"/>
    </xf>
    <xf numFmtId="0" fontId="2" fillId="0" borderId="16" xfId="0" applyFont="1" applyBorder="1"/>
    <xf numFmtId="0" fontId="39" fillId="0" borderId="0" xfId="0" applyFont="1" applyFill="1" applyBorder="1"/>
    <xf numFmtId="1" fontId="5" fillId="0" borderId="0" xfId="0" applyNumberFormat="1" applyFont="1" applyFill="1" applyBorder="1"/>
    <xf numFmtId="0" fontId="31" fillId="0" borderId="0" xfId="165" applyFont="1"/>
    <xf numFmtId="0" fontId="31" fillId="22" borderId="17" xfId="0" applyFont="1" applyFill="1" applyBorder="1"/>
    <xf numFmtId="0" fontId="2" fillId="0" borderId="20" xfId="0" applyFont="1" applyBorder="1"/>
    <xf numFmtId="0" fontId="2" fillId="0" borderId="15" xfId="0" applyFont="1" applyBorder="1"/>
    <xf numFmtId="0" fontId="2" fillId="0" borderId="20" xfId="0" applyFont="1" applyBorder="1" applyAlignment="1">
      <alignment wrapText="1"/>
    </xf>
    <xf numFmtId="0" fontId="2" fillId="0" borderId="14" xfId="0" applyFont="1" applyBorder="1"/>
    <xf numFmtId="0" fontId="31" fillId="22" borderId="11" xfId="0" applyFont="1" applyFill="1" applyBorder="1"/>
    <xf numFmtId="0" fontId="4" fillId="0" borderId="21" xfId="0" applyFont="1" applyBorder="1" applyAlignment="1">
      <alignment horizontal="right"/>
    </xf>
    <xf numFmtId="0" fontId="4" fillId="0" borderId="21" xfId="0" applyFont="1" applyBorder="1"/>
    <xf numFmtId="0" fontId="36" fillId="0" borderId="0" xfId="165" applyFont="1"/>
    <xf numFmtId="0" fontId="32" fillId="0" borderId="0" xfId="0" applyFont="1" applyBorder="1" applyAlignment="1">
      <alignment horizontal="left"/>
    </xf>
    <xf numFmtId="0" fontId="36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0" fontId="2" fillId="0" borderId="0" xfId="0" applyFont="1" applyFill="1"/>
    <xf numFmtId="0" fontId="2" fillId="0" borderId="12" xfId="0" applyFont="1" applyFill="1" applyBorder="1"/>
    <xf numFmtId="164" fontId="2" fillId="0" borderId="0" xfId="0" applyNumberFormat="1" applyFont="1" applyBorder="1"/>
    <xf numFmtId="2" fontId="2" fillId="22" borderId="17" xfId="0" applyNumberFormat="1" applyFont="1" applyFill="1" applyBorder="1"/>
    <xf numFmtId="0" fontId="2" fillId="22" borderId="18" xfId="0" applyFont="1" applyFill="1" applyBorder="1"/>
    <xf numFmtId="2" fontId="2" fillId="0" borderId="20" xfId="0" applyNumberFormat="1" applyFont="1" applyBorder="1"/>
    <xf numFmtId="166" fontId="2" fillId="0" borderId="0" xfId="0" applyNumberFormat="1" applyFont="1" applyBorder="1"/>
    <xf numFmtId="166" fontId="2" fillId="0" borderId="15" xfId="0" applyNumberFormat="1" applyFont="1" applyBorder="1"/>
    <xf numFmtId="2" fontId="2" fillId="0" borderId="16" xfId="0" applyNumberFormat="1" applyFont="1" applyBorder="1"/>
    <xf numFmtId="166" fontId="2" fillId="0" borderId="12" xfId="0" applyNumberFormat="1" applyFont="1" applyBorder="1"/>
    <xf numFmtId="166" fontId="2" fillId="0" borderId="14" xfId="0" applyNumberFormat="1" applyFont="1" applyBorder="1"/>
    <xf numFmtId="0" fontId="2" fillId="22" borderId="18" xfId="0" applyFont="1" applyFill="1" applyBorder="1" applyAlignment="1">
      <alignment horizontal="center" wrapText="1"/>
    </xf>
    <xf numFmtId="172" fontId="2" fillId="0" borderId="0" xfId="0" applyNumberFormat="1" applyFont="1" applyBorder="1"/>
    <xf numFmtId="1" fontId="2" fillId="0" borderId="0" xfId="0" applyNumberFormat="1" applyFont="1" applyBorder="1"/>
    <xf numFmtId="172" fontId="2" fillId="0" borderId="12" xfId="0" applyNumberFormat="1" applyFont="1" applyBorder="1"/>
    <xf numFmtId="0" fontId="2" fillId="22" borderId="19" xfId="0" applyFont="1" applyFill="1" applyBorder="1"/>
    <xf numFmtId="0" fontId="2" fillId="22" borderId="19" xfId="0" applyFont="1" applyFill="1" applyBorder="1" applyAlignment="1">
      <alignment horizontal="center" wrapText="1"/>
    </xf>
    <xf numFmtId="0" fontId="33" fillId="0" borderId="0" xfId="0" applyFont="1" applyAlignment="1">
      <alignment vertical="center"/>
    </xf>
    <xf numFmtId="10" fontId="2" fillId="0" borderId="0" xfId="0" applyNumberFormat="1" applyFont="1" applyBorder="1"/>
    <xf numFmtId="2" fontId="2" fillId="0" borderId="0" xfId="0" applyNumberFormat="1" applyFont="1" applyBorder="1"/>
    <xf numFmtId="166" fontId="4" fillId="0" borderId="21" xfId="0" applyNumberFormat="1" applyFont="1" applyBorder="1"/>
    <xf numFmtId="0" fontId="4" fillId="0" borderId="11" xfId="165" applyFont="1" applyBorder="1"/>
    <xf numFmtId="0" fontId="31" fillId="0" borderId="0" xfId="0" applyFont="1" applyAlignment="1">
      <alignment horizontal="left"/>
    </xf>
    <xf numFmtId="0" fontId="2" fillId="22" borderId="12" xfId="0" applyFont="1" applyFill="1" applyBorder="1" applyAlignment="1">
      <alignment horizontal="center" wrapText="1"/>
    </xf>
    <xf numFmtId="0" fontId="2" fillId="22" borderId="12" xfId="0" applyFont="1" applyFill="1" applyBorder="1"/>
    <xf numFmtId="1" fontId="5" fillId="0" borderId="12" xfId="0" applyNumberFormat="1" applyFont="1" applyFill="1" applyBorder="1"/>
    <xf numFmtId="0" fontId="31" fillId="22" borderId="18" xfId="0" applyFont="1" applyFill="1" applyBorder="1"/>
    <xf numFmtId="164" fontId="4" fillId="0" borderId="0" xfId="1" applyNumberFormat="1" applyFont="1" applyFill="1" applyBorder="1"/>
    <xf numFmtId="0" fontId="4" fillId="0" borderId="0" xfId="0" applyFont="1" applyAlignment="1">
      <alignment horizontal="center"/>
    </xf>
    <xf numFmtId="164" fontId="4" fillId="0" borderId="12" xfId="1" applyNumberFormat="1" applyFont="1" applyFill="1" applyBorder="1"/>
    <xf numFmtId="0" fontId="4" fillId="0" borderId="12" xfId="0" applyFont="1" applyBorder="1" applyAlignment="1">
      <alignment horizontal="center"/>
    </xf>
    <xf numFmtId="3" fontId="4" fillId="0" borderId="0" xfId="0" applyNumberFormat="1" applyFont="1" applyFill="1" applyBorder="1"/>
    <xf numFmtId="168" fontId="4" fillId="0" borderId="0" xfId="0" applyNumberFormat="1" applyFont="1" applyFill="1" applyBorder="1"/>
    <xf numFmtId="165" fontId="4" fillId="0" borderId="0" xfId="1" applyNumberFormat="1" applyFont="1" applyFill="1" applyBorder="1"/>
    <xf numFmtId="0" fontId="4" fillId="0" borderId="0" xfId="0" applyFont="1" applyFill="1" applyBorder="1"/>
    <xf numFmtId="3" fontId="4" fillId="0" borderId="12" xfId="0" applyNumberFormat="1" applyFont="1" applyFill="1" applyBorder="1"/>
    <xf numFmtId="168" fontId="4" fillId="0" borderId="12" xfId="0" applyNumberFormat="1" applyFont="1" applyFill="1" applyBorder="1"/>
    <xf numFmtId="165" fontId="4" fillId="0" borderId="12" xfId="1" applyNumberFormat="1" applyFont="1" applyFill="1" applyBorder="1"/>
    <xf numFmtId="0" fontId="4" fillId="0" borderId="12" xfId="0" applyFont="1" applyFill="1" applyBorder="1"/>
    <xf numFmtId="166" fontId="4" fillId="0" borderId="21" xfId="2" applyNumberFormat="1" applyFont="1" applyBorder="1"/>
    <xf numFmtId="166" fontId="4" fillId="0" borderId="22" xfId="2" applyNumberFormat="1" applyFont="1" applyBorder="1"/>
    <xf numFmtId="0" fontId="41" fillId="0" borderId="0" xfId="0" applyFont="1"/>
    <xf numFmtId="173" fontId="2" fillId="0" borderId="0" xfId="0" applyNumberFormat="1" applyFont="1"/>
    <xf numFmtId="173" fontId="2" fillId="0" borderId="0" xfId="0" applyNumberFormat="1" applyFont="1" applyBorder="1"/>
    <xf numFmtId="173" fontId="2" fillId="0" borderId="12" xfId="0" applyNumberFormat="1" applyFont="1" applyBorder="1"/>
    <xf numFmtId="173" fontId="35" fillId="0" borderId="13" xfId="0" applyNumberFormat="1" applyFont="1" applyBorder="1"/>
    <xf numFmtId="0" fontId="4" fillId="0" borderId="11" xfId="165" applyNumberFormat="1" applyFont="1" applyBorder="1" applyAlignment="1">
      <alignment horizontal="left"/>
    </xf>
    <xf numFmtId="168" fontId="2" fillId="0" borderId="0" xfId="0" applyNumberFormat="1" applyFont="1"/>
    <xf numFmtId="168" fontId="2" fillId="0" borderId="12" xfId="0" applyNumberFormat="1" applyFont="1" applyBorder="1"/>
    <xf numFmtId="168" fontId="2" fillId="0" borderId="0" xfId="0" applyNumberFormat="1" applyFont="1" applyBorder="1"/>
    <xf numFmtId="168" fontId="2" fillId="0" borderId="15" xfId="0" applyNumberFormat="1" applyFont="1" applyBorder="1"/>
    <xf numFmtId="168" fontId="2" fillId="0" borderId="14" xfId="0" applyNumberFormat="1" applyFont="1" applyBorder="1"/>
    <xf numFmtId="0" fontId="0" fillId="0" borderId="0" xfId="0" applyAlignment="1">
      <alignment wrapText="1"/>
    </xf>
    <xf numFmtId="0" fontId="31" fillId="22" borderId="19" xfId="0" applyFont="1" applyFill="1" applyBorder="1" applyAlignment="1">
      <alignment horizontal="center" wrapText="1"/>
    </xf>
    <xf numFmtId="0" fontId="5" fillId="22" borderId="10" xfId="165" applyFont="1" applyFill="1" applyBorder="1" applyAlignment="1">
      <alignment wrapText="1"/>
    </xf>
    <xf numFmtId="0" fontId="5" fillId="22" borderId="11" xfId="165" applyFont="1" applyFill="1" applyBorder="1" applyAlignment="1">
      <alignment wrapText="1"/>
    </xf>
    <xf numFmtId="0" fontId="4" fillId="0" borderId="0" xfId="0" applyFont="1" applyBorder="1" applyAlignment="1">
      <alignment horizontal="center"/>
    </xf>
    <xf numFmtId="0" fontId="42" fillId="0" borderId="0" xfId="0" applyFont="1" applyFill="1" applyBorder="1" applyAlignment="1"/>
    <xf numFmtId="0" fontId="2" fillId="0" borderId="0" xfId="0" applyFont="1" applyAlignment="1"/>
    <xf numFmtId="0" fontId="2" fillId="0" borderId="0" xfId="0" applyFont="1" applyBorder="1" applyAlignment="1"/>
    <xf numFmtId="172" fontId="2" fillId="0" borderId="0" xfId="0" applyNumberFormat="1" applyFont="1" applyAlignment="1"/>
    <xf numFmtId="168" fontId="2" fillId="0" borderId="0" xfId="0" applyNumberFormat="1" applyFont="1" applyAlignment="1"/>
    <xf numFmtId="0" fontId="2" fillId="0" borderId="12" xfId="0" applyFont="1" applyBorder="1" applyAlignment="1"/>
    <xf numFmtId="0" fontId="31" fillId="0" borderId="16" xfId="0" applyFont="1" applyBorder="1" applyAlignment="1"/>
    <xf numFmtId="0" fontId="2" fillId="22" borderId="17" xfId="0" applyFont="1" applyFill="1" applyBorder="1"/>
    <xf numFmtId="174" fontId="2" fillId="0" borderId="14" xfId="0" applyNumberFormat="1" applyFont="1" applyBorder="1"/>
    <xf numFmtId="0" fontId="2" fillId="0" borderId="16" xfId="0" applyFont="1" applyBorder="1" applyAlignment="1">
      <alignment wrapText="1"/>
    </xf>
    <xf numFmtId="175" fontId="2" fillId="0" borderId="12" xfId="0" applyNumberFormat="1" applyFont="1" applyBorder="1"/>
    <xf numFmtId="171" fontId="2" fillId="0" borderId="0" xfId="0" applyNumberFormat="1" applyFont="1"/>
    <xf numFmtId="0" fontId="2" fillId="0" borderId="20" xfId="0" applyFont="1" applyBorder="1" applyAlignment="1">
      <alignment horizontal="left" indent="1"/>
    </xf>
    <xf numFmtId="0" fontId="2" fillId="0" borderId="16" xfId="0" applyFont="1" applyBorder="1" applyAlignment="1">
      <alignment horizontal="left" indent="1"/>
    </xf>
    <xf numFmtId="0" fontId="35" fillId="0" borderId="14" xfId="0" applyFont="1" applyBorder="1"/>
    <xf numFmtId="166" fontId="2" fillId="0" borderId="14" xfId="2" applyNumberFormat="1" applyFont="1" applyBorder="1"/>
    <xf numFmtId="171" fontId="2" fillId="0" borderId="12" xfId="0" applyNumberFormat="1" applyFont="1" applyBorder="1"/>
    <xf numFmtId="1" fontId="2" fillId="22" borderId="12" xfId="0" applyNumberFormat="1" applyFont="1" applyFill="1" applyBorder="1"/>
    <xf numFmtId="167" fontId="2" fillId="0" borderId="0" xfId="0" applyNumberFormat="1" applyFont="1" applyFill="1" applyBorder="1"/>
    <xf numFmtId="168" fontId="2" fillId="0" borderId="20" xfId="0" applyNumberFormat="1" applyFont="1" applyBorder="1"/>
    <xf numFmtId="168" fontId="2" fillId="0" borderId="15" xfId="0" applyNumberFormat="1" applyFont="1" applyBorder="1" applyAlignment="1">
      <alignment wrapText="1"/>
    </xf>
    <xf numFmtId="168" fontId="2" fillId="0" borderId="16" xfId="0" applyNumberFormat="1" applyFont="1" applyBorder="1"/>
    <xf numFmtId="0" fontId="2" fillId="0" borderId="16" xfId="0" applyFont="1" applyFill="1" applyBorder="1"/>
    <xf numFmtId="0" fontId="2" fillId="0" borderId="20" xfId="0" applyFont="1" applyFill="1" applyBorder="1"/>
    <xf numFmtId="0" fontId="2" fillId="0" borderId="0" xfId="0" quotePrefix="1" applyFont="1"/>
    <xf numFmtId="0" fontId="40" fillId="0" borderId="0" xfId="0" applyFont="1" applyAlignment="1">
      <alignment horizontal="left" indent="1"/>
    </xf>
    <xf numFmtId="0" fontId="34" fillId="0" borderId="0" xfId="0" applyFont="1" applyAlignment="1">
      <alignment horizontal="left" indent="1"/>
    </xf>
    <xf numFmtId="0" fontId="33" fillId="0" borderId="0" xfId="0" applyFont="1" applyAlignment="1">
      <alignment vertical="center" wrapText="1"/>
    </xf>
    <xf numFmtId="0" fontId="0" fillId="0" borderId="0" xfId="0" applyAlignment="1">
      <alignment wrapText="1"/>
    </xf>
    <xf numFmtId="3" fontId="43" fillId="0" borderId="21" xfId="0" applyNumberFormat="1" applyFont="1" applyFill="1" applyBorder="1"/>
    <xf numFmtId="0" fontId="43" fillId="0" borderId="0" xfId="0" applyFont="1"/>
    <xf numFmtId="166" fontId="5" fillId="0" borderId="0" xfId="2" applyNumberFormat="1" applyFont="1"/>
    <xf numFmtId="0" fontId="3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1" fillId="0" borderId="12" xfId="0" applyFont="1" applyBorder="1" applyAlignment="1">
      <alignment vertical="center" wrapText="1"/>
    </xf>
    <xf numFmtId="0" fontId="0" fillId="0" borderId="12" xfId="0" applyBorder="1" applyAlignment="1">
      <alignment wrapText="1"/>
    </xf>
    <xf numFmtId="0" fontId="31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</cellXfs>
  <cellStyles count="167">
    <cellStyle name="20% - Accent1 2" xfId="3"/>
    <cellStyle name="20% - Accent1 3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3" xfId="10"/>
    <cellStyle name="20% - Accent5 2" xfId="11"/>
    <cellStyle name="20% - Accent5 3" xfId="12"/>
    <cellStyle name="20% - Accent6 2" xfId="13"/>
    <cellStyle name="20% - Accent6 3" xfId="14"/>
    <cellStyle name="40% - Accent1 2" xfId="15"/>
    <cellStyle name="40% - Accent1 3" xfId="16"/>
    <cellStyle name="40% - Accent2 2" xfId="17"/>
    <cellStyle name="40% - Accent2 3" xfId="18"/>
    <cellStyle name="40% - Accent3 2" xfId="19"/>
    <cellStyle name="40% - Accent3 3" xfId="20"/>
    <cellStyle name="40% - Accent4 2" xfId="21"/>
    <cellStyle name="40% - Accent4 3" xfId="22"/>
    <cellStyle name="40% - Accent5 2" xfId="23"/>
    <cellStyle name="40% - Accent5 3" xfId="24"/>
    <cellStyle name="40% - Accent6 2" xfId="25"/>
    <cellStyle name="40% - Accent6 3" xfId="26"/>
    <cellStyle name="60% - Accent1 2" xfId="27"/>
    <cellStyle name="60% - Accent1 3" xfId="28"/>
    <cellStyle name="60% - Accent2 2" xfId="29"/>
    <cellStyle name="60% - Accent2 3" xfId="30"/>
    <cellStyle name="60% - Accent3 2" xfId="31"/>
    <cellStyle name="60% - Accent3 3" xfId="32"/>
    <cellStyle name="60% - Accent4 2" xfId="33"/>
    <cellStyle name="60% - Accent4 3" xfId="34"/>
    <cellStyle name="60% - Accent5 2" xfId="35"/>
    <cellStyle name="60% - Accent5 3" xfId="36"/>
    <cellStyle name="60% - Accent6 2" xfId="37"/>
    <cellStyle name="60% - Accent6 3" xfId="38"/>
    <cellStyle name="Accent1 2" xfId="39"/>
    <cellStyle name="Accent1 3" xfId="40"/>
    <cellStyle name="Accent2 2" xfId="41"/>
    <cellStyle name="Accent2 3" xfId="42"/>
    <cellStyle name="Accent3 2" xfId="43"/>
    <cellStyle name="Accent3 3" xfId="44"/>
    <cellStyle name="Accent4 2" xfId="45"/>
    <cellStyle name="Accent4 3" xfId="46"/>
    <cellStyle name="Accent5 2" xfId="47"/>
    <cellStyle name="Accent5 3" xfId="48"/>
    <cellStyle name="Accent6 2" xfId="49"/>
    <cellStyle name="Accent6 3" xfId="50"/>
    <cellStyle name="Bad 2" xfId="51"/>
    <cellStyle name="Bad 3" xfId="52"/>
    <cellStyle name="Calculation 2" xfId="53"/>
    <cellStyle name="Calculation 3" xfId="54"/>
    <cellStyle name="Check Cell 2" xfId="55"/>
    <cellStyle name="Check Cell 3" xfId="56"/>
    <cellStyle name="Comma 2" xfId="57"/>
    <cellStyle name="Comma 3" xfId="58"/>
    <cellStyle name="Comma 3 2" xfId="59"/>
    <cellStyle name="Comma 4" xfId="60"/>
    <cellStyle name="Comma 5" xfId="61"/>
    <cellStyle name="Comma 6" xfId="62"/>
    <cellStyle name="Comma 7" xfId="166"/>
    <cellStyle name="Currency" xfId="1" builtinId="4"/>
    <cellStyle name="Currency 2" xfId="63"/>
    <cellStyle name="Currency 2 2" xfId="64"/>
    <cellStyle name="Currency 3" xfId="65"/>
    <cellStyle name="Currency 4" xfId="66"/>
    <cellStyle name="Data Field" xfId="67"/>
    <cellStyle name="Data Name" xfId="68"/>
    <cellStyle name="Date/Time" xfId="69"/>
    <cellStyle name="Explanatory Text 2" xfId="70"/>
    <cellStyle name="Explanatory Text 3" xfId="71"/>
    <cellStyle name="Good 2" xfId="72"/>
    <cellStyle name="Good 3" xfId="73"/>
    <cellStyle name="Heading" xfId="74"/>
    <cellStyle name="Heading 1 2" xfId="75"/>
    <cellStyle name="Heading 1 3" xfId="76"/>
    <cellStyle name="Heading 2 2" xfId="77"/>
    <cellStyle name="Heading 2 3" xfId="78"/>
    <cellStyle name="Heading 3 2" xfId="79"/>
    <cellStyle name="Heading 3 3" xfId="80"/>
    <cellStyle name="Heading 4 2" xfId="81"/>
    <cellStyle name="Heading 4 3" xfId="82"/>
    <cellStyle name="Input 2" xfId="83"/>
    <cellStyle name="Input 3" xfId="84"/>
    <cellStyle name="Linked Cell 2" xfId="85"/>
    <cellStyle name="Linked Cell 3" xfId="86"/>
    <cellStyle name="Neutral 2" xfId="87"/>
    <cellStyle name="Neutral 3" xfId="88"/>
    <cellStyle name="Normal" xfId="0" builtinId="0"/>
    <cellStyle name="Normal 10" xfId="89"/>
    <cellStyle name="Normal 11" xfId="90"/>
    <cellStyle name="Normal 12" xfId="91"/>
    <cellStyle name="Normal 13" xfId="92"/>
    <cellStyle name="Normal 14" xfId="93"/>
    <cellStyle name="Normal 15" xfId="94"/>
    <cellStyle name="Normal 16" xfId="95"/>
    <cellStyle name="Normal 17" xfId="96"/>
    <cellStyle name="Normal 18" xfId="97"/>
    <cellStyle name="Normal 19" xfId="98"/>
    <cellStyle name="Normal 2" xfId="99"/>
    <cellStyle name="Normal 2 2" xfId="100"/>
    <cellStyle name="Normal 20" xfId="101"/>
    <cellStyle name="Normal 21" xfId="102"/>
    <cellStyle name="Normal 22" xfId="103"/>
    <cellStyle name="Normal 23" xfId="104"/>
    <cellStyle name="Normal 24" xfId="105"/>
    <cellStyle name="Normal 25" xfId="106"/>
    <cellStyle name="Normal 26" xfId="107"/>
    <cellStyle name="Normal 27" xfId="108"/>
    <cellStyle name="Normal 28" xfId="109"/>
    <cellStyle name="Normal 29" xfId="110"/>
    <cellStyle name="Normal 3" xfId="111"/>
    <cellStyle name="Normal 30" xfId="112"/>
    <cellStyle name="Normal 31" xfId="113"/>
    <cellStyle name="Normal 32" xfId="114"/>
    <cellStyle name="Normal 33" xfId="115"/>
    <cellStyle name="Normal 34" xfId="116"/>
    <cellStyle name="Normal 35" xfId="117"/>
    <cellStyle name="Normal 36" xfId="118"/>
    <cellStyle name="Normal 37" xfId="119"/>
    <cellStyle name="Normal 38" xfId="120"/>
    <cellStyle name="Normal 39" xfId="121"/>
    <cellStyle name="Normal 4" xfId="122"/>
    <cellStyle name="Normal 40" xfId="123"/>
    <cellStyle name="Normal 41" xfId="124"/>
    <cellStyle name="Normal 42" xfId="125"/>
    <cellStyle name="Normal 43" xfId="126"/>
    <cellStyle name="Normal 44" xfId="127"/>
    <cellStyle name="Normal 45" xfId="128"/>
    <cellStyle name="Normal 46" xfId="129"/>
    <cellStyle name="Normal 47" xfId="130"/>
    <cellStyle name="Normal 47 2" xfId="131"/>
    <cellStyle name="Normal 48" xfId="132"/>
    <cellStyle name="Normal 48 2" xfId="133"/>
    <cellStyle name="Normal 49" xfId="134"/>
    <cellStyle name="Normal 5" xfId="135"/>
    <cellStyle name="Normal 50" xfId="136"/>
    <cellStyle name="Normal 51" xfId="137"/>
    <cellStyle name="Normal 52" xfId="138"/>
    <cellStyle name="Normal 53" xfId="139"/>
    <cellStyle name="Normal 54" xfId="165"/>
    <cellStyle name="Normal 6" xfId="140"/>
    <cellStyle name="Normal 7" xfId="141"/>
    <cellStyle name="Normal 8" xfId="142"/>
    <cellStyle name="Normal 9" xfId="143"/>
    <cellStyle name="Note 2" xfId="144"/>
    <cellStyle name="Note 3" xfId="145"/>
    <cellStyle name="Output 2" xfId="146"/>
    <cellStyle name="Output 3" xfId="147"/>
    <cellStyle name="Percent" xfId="2" builtinId="5"/>
    <cellStyle name="Percent 2" xfId="148"/>
    <cellStyle name="Percent 2 2" xfId="149"/>
    <cellStyle name="Percent 3" xfId="150"/>
    <cellStyle name="Percent 3 2" xfId="151"/>
    <cellStyle name="Percent 3 3" xfId="152"/>
    <cellStyle name="Percent 4" xfId="153"/>
    <cellStyle name="Percent 5" xfId="154"/>
    <cellStyle name="Percent 6" xfId="155"/>
    <cellStyle name="Percent 7" xfId="156"/>
    <cellStyle name="Title 2" xfId="157"/>
    <cellStyle name="Title 3" xfId="158"/>
    <cellStyle name="Total 2" xfId="159"/>
    <cellStyle name="Total 3" xfId="160"/>
    <cellStyle name="Warning Text 2" xfId="161"/>
    <cellStyle name="Warning Text 3" xfId="162"/>
    <cellStyle name="표준_ENERGY CONSUMP" xfId="163"/>
    <cellStyle name="常规_海外市场服务网站资料操作BOM" xfId="164"/>
  </cellStyles>
  <dxfs count="0"/>
  <tableStyles count="0" defaultTableStyle="TableStyleMedium2" defaultPivotStyle="PivotStyleLight16"/>
  <colors>
    <mruColors>
      <color rgb="FF0000FF"/>
      <color rgb="FF0064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176145405812887"/>
          <c:y val="3.296678793314415E-2"/>
          <c:w val="0.54370985763674362"/>
          <c:h val="0.90972682883913258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'Summary-Results'!$B$5:$B$9</c:f>
              <c:strCache>
                <c:ptCount val="5"/>
                <c:pt idx="0">
                  <c:v>Electric Resistance</c:v>
                </c:pt>
                <c:pt idx="1">
                  <c:v>HPWH</c:v>
                </c:pt>
                <c:pt idx="2">
                  <c:v>Gas Tank</c:v>
                </c:pt>
                <c:pt idx="3">
                  <c:v>Instant Gas</c:v>
                </c:pt>
                <c:pt idx="4">
                  <c:v>Condensing Gas</c:v>
                </c:pt>
              </c:strCache>
            </c:strRef>
          </c:cat>
          <c:val>
            <c:numRef>
              <c:f>'Summary-Results'!$D$5:$D$9</c:f>
              <c:numCache>
                <c:formatCode>0.0%</c:formatCode>
                <c:ptCount val="5"/>
                <c:pt idx="0">
                  <c:v>0.5429934202460549</c:v>
                </c:pt>
                <c:pt idx="1">
                  <c:v>0.12970437006095098</c:v>
                </c:pt>
                <c:pt idx="2">
                  <c:v>0.15436753215932009</c:v>
                </c:pt>
                <c:pt idx="3">
                  <c:v>3.6455025483883102E-2</c:v>
                </c:pt>
                <c:pt idx="4">
                  <c:v>0.13647965204979076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351880573004458E-2"/>
          <c:y val="0.14265634313752398"/>
          <c:w val="0.66305553558026054"/>
          <c:h val="0.704519044321237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'Summary-Results'!$B$5</c:f>
              <c:strCache>
                <c:ptCount val="1"/>
                <c:pt idx="0">
                  <c:v>Electric Resistance</c:v>
                </c:pt>
              </c:strCache>
            </c:strRef>
          </c:tx>
          <c:invertIfNegative val="0"/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'Summary-Results'!$C$5:$E$5</c:f>
              <c:numCache>
                <c:formatCode>0.0%</c:formatCode>
                <c:ptCount val="3"/>
                <c:pt idx="0">
                  <c:v>1</c:v>
                </c:pt>
                <c:pt idx="1">
                  <c:v>0.5429934202460549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'Summary-Results'!$B$6</c:f>
              <c:strCache>
                <c:ptCount val="1"/>
                <c:pt idx="0">
                  <c:v>HPWH</c:v>
                </c:pt>
              </c:strCache>
            </c:strRef>
          </c:tx>
          <c:invertIfNegative val="0"/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'Summary-Results'!$C$6:$E$6</c:f>
              <c:numCache>
                <c:formatCode>0.0%</c:formatCode>
                <c:ptCount val="3"/>
                <c:pt idx="0">
                  <c:v>0</c:v>
                </c:pt>
                <c:pt idx="1">
                  <c:v>0.12970437006095098</c:v>
                </c:pt>
                <c:pt idx="2">
                  <c:v>0.56572736390573053</c:v>
                </c:pt>
              </c:numCache>
            </c:numRef>
          </c:val>
        </c:ser>
        <c:ser>
          <c:idx val="2"/>
          <c:order val="2"/>
          <c:tx>
            <c:strRef>
              <c:f>'Summary-Results'!$B$7</c:f>
              <c:strCache>
                <c:ptCount val="1"/>
                <c:pt idx="0">
                  <c:v>Gas Tank</c:v>
                </c:pt>
              </c:strCache>
            </c:strRef>
          </c:tx>
          <c:invertIfNegative val="0"/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'Summary-Results'!$C$7:$E$7</c:f>
              <c:numCache>
                <c:formatCode>0.0%</c:formatCode>
                <c:ptCount val="3"/>
                <c:pt idx="0">
                  <c:v>0</c:v>
                </c:pt>
                <c:pt idx="1">
                  <c:v>0.15436753215932009</c:v>
                </c:pt>
                <c:pt idx="2">
                  <c:v>0.43427263609426942</c:v>
                </c:pt>
              </c:numCache>
            </c:numRef>
          </c:val>
        </c:ser>
        <c:ser>
          <c:idx val="3"/>
          <c:order val="3"/>
          <c:tx>
            <c:strRef>
              <c:f>'Summary-Results'!$B$8</c:f>
              <c:strCache>
                <c:ptCount val="1"/>
                <c:pt idx="0">
                  <c:v>Instant Gas</c:v>
                </c:pt>
              </c:strCache>
            </c:strRef>
          </c:tx>
          <c:invertIfNegative val="0"/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'Summary-Results'!$C$8:$E$8</c:f>
              <c:numCache>
                <c:formatCode>0.0%</c:formatCode>
                <c:ptCount val="3"/>
                <c:pt idx="0">
                  <c:v>0</c:v>
                </c:pt>
                <c:pt idx="1">
                  <c:v>3.6455025483883102E-2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'Summary-Results'!$B$9</c:f>
              <c:strCache>
                <c:ptCount val="1"/>
                <c:pt idx="0">
                  <c:v>Condensing Gas</c:v>
                </c:pt>
              </c:strCache>
            </c:strRef>
          </c:tx>
          <c:invertIfNegative val="0"/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'Summary-Results'!$C$9:$E$9</c:f>
              <c:numCache>
                <c:formatCode>0.0%</c:formatCode>
                <c:ptCount val="3"/>
                <c:pt idx="0">
                  <c:v>0</c:v>
                </c:pt>
                <c:pt idx="1">
                  <c:v>0.13647965204979076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120768"/>
        <c:axId val="133122304"/>
      </c:barChart>
      <c:catAx>
        <c:axId val="133120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33122304"/>
        <c:crosses val="autoZero"/>
        <c:auto val="1"/>
        <c:lblAlgn val="ctr"/>
        <c:lblOffset val="100"/>
        <c:noMultiLvlLbl val="0"/>
      </c:catAx>
      <c:valAx>
        <c:axId val="13312230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3120768"/>
        <c:crosses val="autoZero"/>
        <c:crossBetween val="between"/>
      </c:valAx>
      <c:spPr>
        <a:scene3d>
          <a:camera prst="orthographicFront"/>
          <a:lightRig rig="threePt" dir="t"/>
        </a:scene3d>
        <a:sp3d>
          <a:bevelT w="19050"/>
          <a:bevelB/>
        </a:sp3d>
      </c:spPr>
    </c:plotArea>
    <c:legend>
      <c:legendPos val="r"/>
      <c:layout>
        <c:manualLayout>
          <c:xMode val="edge"/>
          <c:yMode val="edge"/>
          <c:x val="0.76521318009640027"/>
          <c:y val="0.29779540120492554"/>
          <c:w val="0.22224763701402234"/>
          <c:h val="0.40440888697828076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449639107611547E-2"/>
          <c:y val="0.12927063506374681"/>
          <c:w val="0.65733054461942253"/>
          <c:h val="0.7425978241269459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'Summary-Results'!$B$13</c:f>
              <c:strCache>
                <c:ptCount val="1"/>
                <c:pt idx="0">
                  <c:v>Electric Resistance</c:v>
                </c:pt>
              </c:strCache>
            </c:strRef>
          </c:tx>
          <c:invertIfNegative val="0"/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'Summary-Results'!$C$13:$E$13</c:f>
              <c:numCache>
                <c:formatCode>0.0%</c:formatCode>
                <c:ptCount val="3"/>
                <c:pt idx="0">
                  <c:v>1</c:v>
                </c:pt>
                <c:pt idx="1">
                  <c:v>0.74951586588672336</c:v>
                </c:pt>
                <c:pt idx="2">
                  <c:v>0.2109218875508691</c:v>
                </c:pt>
              </c:numCache>
            </c:numRef>
          </c:val>
        </c:ser>
        <c:ser>
          <c:idx val="1"/>
          <c:order val="1"/>
          <c:tx>
            <c:strRef>
              <c:f>'Summary-Results'!$B$14</c:f>
              <c:strCache>
                <c:ptCount val="1"/>
                <c:pt idx="0">
                  <c:v>HPWH</c:v>
                </c:pt>
              </c:strCache>
            </c:strRef>
          </c:tx>
          <c:invertIfNegative val="0"/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'Summary-Results'!$C$14:$E$14</c:f>
              <c:numCache>
                <c:formatCode>0.0%</c:formatCode>
                <c:ptCount val="3"/>
                <c:pt idx="0">
                  <c:v>0</c:v>
                </c:pt>
                <c:pt idx="1">
                  <c:v>4.2098503546723835E-2</c:v>
                </c:pt>
                <c:pt idx="2">
                  <c:v>0.27536184958565696</c:v>
                </c:pt>
              </c:numCache>
            </c:numRef>
          </c:val>
        </c:ser>
        <c:ser>
          <c:idx val="2"/>
          <c:order val="2"/>
          <c:tx>
            <c:strRef>
              <c:f>'Summary-Results'!$B$15</c:f>
              <c:strCache>
                <c:ptCount val="1"/>
                <c:pt idx="0">
                  <c:v>Gas Tank</c:v>
                </c:pt>
              </c:strCache>
            </c:strRef>
          </c:tx>
          <c:invertIfNegative val="0"/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'Summary-Results'!$C$15:$E$15</c:f>
              <c:numCache>
                <c:formatCode>0.0%</c:formatCode>
                <c:ptCount val="3"/>
                <c:pt idx="0">
                  <c:v>0</c:v>
                </c:pt>
                <c:pt idx="1">
                  <c:v>0.15274156629603261</c:v>
                </c:pt>
                <c:pt idx="2">
                  <c:v>0.51371626286347394</c:v>
                </c:pt>
              </c:numCache>
            </c:numRef>
          </c:val>
        </c:ser>
        <c:ser>
          <c:idx val="3"/>
          <c:order val="3"/>
          <c:tx>
            <c:strRef>
              <c:f>'Summary-Results'!$B$16</c:f>
              <c:strCache>
                <c:ptCount val="1"/>
                <c:pt idx="0">
                  <c:v>Instant Gas</c:v>
                </c:pt>
              </c:strCache>
            </c:strRef>
          </c:tx>
          <c:invertIfNegative val="0"/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'Summary-Results'!$C$16:$E$16</c:f>
              <c:numCache>
                <c:formatCode>0.0%</c:formatCode>
                <c:ptCount val="3"/>
                <c:pt idx="0">
                  <c:v>0</c:v>
                </c:pt>
                <c:pt idx="1">
                  <c:v>1.1665114959804199E-2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'Summary-Results'!$B$17</c:f>
              <c:strCache>
                <c:ptCount val="1"/>
                <c:pt idx="0">
                  <c:v>Condensing Gas</c:v>
                </c:pt>
              </c:strCache>
            </c:strRef>
          </c:tx>
          <c:invertIfNegative val="0"/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'Summary-Results'!$C$17:$E$17</c:f>
              <c:numCache>
                <c:formatCode>0.0%</c:formatCode>
                <c:ptCount val="3"/>
                <c:pt idx="0">
                  <c:v>0</c:v>
                </c:pt>
                <c:pt idx="1">
                  <c:v>4.3978949310716192E-2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3239936"/>
        <c:axId val="133241472"/>
      </c:barChart>
      <c:catAx>
        <c:axId val="133239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33241472"/>
        <c:crosses val="autoZero"/>
        <c:auto val="1"/>
        <c:lblAlgn val="ctr"/>
        <c:lblOffset val="100"/>
        <c:noMultiLvlLbl val="0"/>
      </c:catAx>
      <c:valAx>
        <c:axId val="13324147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323993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75226817120301E-2"/>
          <c:y val="0.10445850439979637"/>
          <c:w val="0.6908227416454833"/>
          <c:h val="0.811404959770456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'Summary-Results'!$B$21</c:f>
              <c:strCache>
                <c:ptCount val="1"/>
                <c:pt idx="0">
                  <c:v>Electric Resistance</c:v>
                </c:pt>
              </c:strCache>
            </c:strRef>
          </c:tx>
          <c:invertIfNegative val="0"/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'Summary-Results'!$C$21:$G$21</c:f>
              <c:numCache>
                <c:formatCode>0.0%</c:formatCode>
                <c:ptCount val="5"/>
                <c:pt idx="0">
                  <c:v>0.98435134726370466</c:v>
                </c:pt>
                <c:pt idx="1">
                  <c:v>0.92061253816878375</c:v>
                </c:pt>
                <c:pt idx="2">
                  <c:v>0.87169862458055347</c:v>
                </c:pt>
                <c:pt idx="3">
                  <c:v>0.82006871627062439</c:v>
                </c:pt>
                <c:pt idx="4">
                  <c:v>0.74951586588672336</c:v>
                </c:pt>
              </c:numCache>
            </c:numRef>
          </c:val>
        </c:ser>
        <c:ser>
          <c:idx val="1"/>
          <c:order val="1"/>
          <c:tx>
            <c:strRef>
              <c:f>'Summary-Results'!$B$22</c:f>
              <c:strCache>
                <c:ptCount val="1"/>
                <c:pt idx="0">
                  <c:v>HPWH</c:v>
                </c:pt>
              </c:strCache>
            </c:strRef>
          </c:tx>
          <c:invertIfNegative val="0"/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'Summary-Results'!$C$22:$G$22</c:f>
              <c:numCache>
                <c:formatCode>0.0%</c:formatCode>
                <c:ptCount val="5"/>
                <c:pt idx="0">
                  <c:v>7.6251488918523816E-6</c:v>
                </c:pt>
                <c:pt idx="1">
                  <c:v>3.2200582615996248E-4</c:v>
                </c:pt>
                <c:pt idx="2">
                  <c:v>3.1116994492773938E-3</c:v>
                </c:pt>
                <c:pt idx="3">
                  <c:v>1.484858673592504E-2</c:v>
                </c:pt>
                <c:pt idx="4">
                  <c:v>4.2098503546723835E-2</c:v>
                </c:pt>
              </c:numCache>
            </c:numRef>
          </c:val>
        </c:ser>
        <c:ser>
          <c:idx val="2"/>
          <c:order val="2"/>
          <c:tx>
            <c:strRef>
              <c:f>'Summary-Results'!$B$23</c:f>
              <c:strCache>
                <c:ptCount val="1"/>
                <c:pt idx="0">
                  <c:v>Gas Tank</c:v>
                </c:pt>
              </c:strCache>
            </c:strRef>
          </c:tx>
          <c:invertIfNegative val="0"/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'Summary-Results'!$C$23:$G$23</c:f>
              <c:numCache>
                <c:formatCode>0.0%</c:formatCode>
                <c:ptCount val="5"/>
                <c:pt idx="0">
                  <c:v>1.5631508427968347E-2</c:v>
                </c:pt>
                <c:pt idx="1">
                  <c:v>7.8657684905576661E-2</c:v>
                </c:pt>
                <c:pt idx="2">
                  <c:v>0.12118755003174382</c:v>
                </c:pt>
                <c:pt idx="3">
                  <c:v>0.14570779991753055</c:v>
                </c:pt>
                <c:pt idx="4">
                  <c:v>0.15274156629603261</c:v>
                </c:pt>
              </c:numCache>
            </c:numRef>
          </c:val>
        </c:ser>
        <c:ser>
          <c:idx val="3"/>
          <c:order val="3"/>
          <c:tx>
            <c:strRef>
              <c:f>'Summary-Results'!$B$24</c:f>
              <c:strCache>
                <c:ptCount val="1"/>
                <c:pt idx="0">
                  <c:v>Instant Gas</c:v>
                </c:pt>
              </c:strCache>
            </c:strRef>
          </c:tx>
          <c:invertIfNegative val="0"/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'Summary-Results'!$C$24:$G$24</c:f>
              <c:numCache>
                <c:formatCode>0.0%</c:formatCode>
                <c:ptCount val="5"/>
                <c:pt idx="0">
                  <c:v>1.934487750826689E-6</c:v>
                </c:pt>
                <c:pt idx="1">
                  <c:v>8.3450856109364629E-5</c:v>
                </c:pt>
                <c:pt idx="2">
                  <c:v>8.2563056345271867E-4</c:v>
                </c:pt>
                <c:pt idx="3">
                  <c:v>4.0294237031187133E-3</c:v>
                </c:pt>
                <c:pt idx="4">
                  <c:v>1.1665114959804199E-2</c:v>
                </c:pt>
              </c:numCache>
            </c:numRef>
          </c:val>
        </c:ser>
        <c:ser>
          <c:idx val="4"/>
          <c:order val="4"/>
          <c:tx>
            <c:strRef>
              <c:f>'Summary-Results'!$B$25</c:f>
              <c:strCache>
                <c:ptCount val="1"/>
                <c:pt idx="0">
                  <c:v>Condensing Gas</c:v>
                </c:pt>
              </c:strCache>
            </c:strRef>
          </c:tx>
          <c:invertIfNegative val="0"/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'Summary-Results'!$C$25:$G$25</c:f>
              <c:numCache>
                <c:formatCode>0.0%</c:formatCode>
                <c:ptCount val="5"/>
                <c:pt idx="0">
                  <c:v>7.5846716842305511E-6</c:v>
                </c:pt>
                <c:pt idx="1">
                  <c:v>3.2432024337044447E-4</c:v>
                </c:pt>
                <c:pt idx="2">
                  <c:v>3.176495374972737E-3</c:v>
                </c:pt>
                <c:pt idx="3">
                  <c:v>1.5345473372801342E-2</c:v>
                </c:pt>
                <c:pt idx="4">
                  <c:v>4.3978949310716192E-2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268992"/>
        <c:axId val="133270528"/>
      </c:barChart>
      <c:catAx>
        <c:axId val="13326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33270528"/>
        <c:crosses val="autoZero"/>
        <c:auto val="1"/>
        <c:lblAlgn val="ctr"/>
        <c:lblOffset val="100"/>
        <c:noMultiLvlLbl val="0"/>
      </c:catAx>
      <c:valAx>
        <c:axId val="1332705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332689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5049136299822E-2"/>
          <c:y val="0.11366526552601977"/>
          <c:w val="0.63835846100632765"/>
          <c:h val="0.806913609483025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'Summary-Results'!$B$37</c:f>
              <c:strCache>
                <c:ptCount val="1"/>
                <c:pt idx="0">
                  <c:v>Consumer's Change in Natural Gas Usage</c:v>
                </c:pt>
              </c:strCache>
            </c:strRef>
          </c:tx>
          <c:invertIfNegative val="0"/>
          <c:cat>
            <c:numRef>
              <c:f>'Summary-Results'!$C$36:$G$36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'Summary-Results'!$C$37:$G$37</c:f>
              <c:numCache>
                <c:formatCode>0.000</c:formatCode>
                <c:ptCount val="5"/>
                <c:pt idx="0">
                  <c:v>0.71064773792904512</c:v>
                </c:pt>
                <c:pt idx="1">
                  <c:v>3.5672413889918517</c:v>
                </c:pt>
                <c:pt idx="2">
                  <c:v>5.52742172185682</c:v>
                </c:pt>
                <c:pt idx="3">
                  <c:v>4.9989067202489501</c:v>
                </c:pt>
                <c:pt idx="4">
                  <c:v>4.1884659445415231</c:v>
                </c:pt>
              </c:numCache>
            </c:numRef>
          </c:val>
        </c:ser>
        <c:ser>
          <c:idx val="1"/>
          <c:order val="1"/>
          <c:tx>
            <c:strRef>
              <c:f>'Summary-Results'!$B$38</c:f>
              <c:strCache>
                <c:ptCount val="1"/>
                <c:pt idx="0">
                  <c:v>Utility Change in Natural Gas Usage</c:v>
                </c:pt>
              </c:strCache>
            </c:strRef>
          </c:tx>
          <c:invertIfNegative val="0"/>
          <c:cat>
            <c:numRef>
              <c:f>'Summary-Results'!$C$36:$G$36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'Summary-Results'!$C$38:$G$38</c:f>
              <c:numCache>
                <c:formatCode>0.000</c:formatCode>
                <c:ptCount val="5"/>
                <c:pt idx="0">
                  <c:v>-0.88926460214022107</c:v>
                </c:pt>
                <c:pt idx="1">
                  <c:v>-4.4590409312647301</c:v>
                </c:pt>
                <c:pt idx="2">
                  <c:v>-6.8646682973214848</c:v>
                </c:pt>
                <c:pt idx="3">
                  <c:v>-7.2160423139425252</c:v>
                </c:pt>
                <c:pt idx="4">
                  <c:v>-6.8196094783455683</c:v>
                </c:pt>
              </c:numCache>
            </c:numRef>
          </c:val>
        </c:ser>
        <c:ser>
          <c:idx val="2"/>
          <c:order val="2"/>
          <c:tx>
            <c:strRef>
              <c:f>'Summary-Results'!$B$39</c:f>
              <c:strCache>
                <c:ptCount val="1"/>
                <c:pt idx="0">
                  <c:v>Net Change in Natural Gas Usage</c:v>
                </c:pt>
              </c:strCache>
            </c:strRef>
          </c:tx>
          <c:invertIfNegative val="0"/>
          <c:cat>
            <c:numRef>
              <c:f>'Summary-Results'!$C$36:$G$36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'Summary-Results'!$C$39:$G$39</c:f>
              <c:numCache>
                <c:formatCode>0.000</c:formatCode>
                <c:ptCount val="5"/>
                <c:pt idx="0">
                  <c:v>-0.17861686421117598</c:v>
                </c:pt>
                <c:pt idx="1">
                  <c:v>-0.89179954227287817</c:v>
                </c:pt>
                <c:pt idx="2">
                  <c:v>-1.3372465754646643</c:v>
                </c:pt>
                <c:pt idx="3">
                  <c:v>-2.2171355936935759</c:v>
                </c:pt>
                <c:pt idx="4">
                  <c:v>-2.6311435338040452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298048"/>
        <c:axId val="133299584"/>
      </c:barChart>
      <c:catAx>
        <c:axId val="13329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 anchor="ctr" anchorCtr="1"/>
          <a:lstStyle/>
          <a:p>
            <a:pPr>
              <a:defRPr sz="1200"/>
            </a:pPr>
            <a:endParaRPr lang="en-US"/>
          </a:p>
        </c:txPr>
        <c:crossAx val="133299584"/>
        <c:crosses val="autoZero"/>
        <c:auto val="1"/>
        <c:lblAlgn val="ctr"/>
        <c:lblOffset val="100"/>
        <c:noMultiLvlLbl val="0"/>
      </c:catAx>
      <c:valAx>
        <c:axId val="133299584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332980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110439683411665"/>
          <c:y val="0.30648932041389565"/>
          <c:w val="0.27889560316588335"/>
          <c:h val="0.4110986126734158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57</xdr:row>
      <xdr:rowOff>9523</xdr:rowOff>
    </xdr:from>
    <xdr:to>
      <xdr:col>11</xdr:col>
      <xdr:colOff>0</xdr:colOff>
      <xdr:row>73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28574</xdr:colOff>
      <xdr:row>3</xdr:row>
      <xdr:rowOff>9524</xdr:rowOff>
    </xdr:from>
    <xdr:to>
      <xdr:col>11</xdr:col>
      <xdr:colOff>9525</xdr:colOff>
      <xdr:row>18</xdr:row>
      <xdr:rowOff>190500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21</xdr:row>
      <xdr:rowOff>0</xdr:rowOff>
    </xdr:from>
    <xdr:to>
      <xdr:col>11</xdr:col>
      <xdr:colOff>28575</xdr:colOff>
      <xdr:row>36</xdr:row>
      <xdr:rowOff>171450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28574</xdr:colOff>
      <xdr:row>39</xdr:row>
      <xdr:rowOff>9525</xdr:rowOff>
    </xdr:from>
    <xdr:to>
      <xdr:col>10</xdr:col>
      <xdr:colOff>590549</xdr:colOff>
      <xdr:row>54</xdr:row>
      <xdr:rowOff>219075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19049</xdr:colOff>
      <xdr:row>75</xdr:row>
      <xdr:rowOff>19049</xdr:rowOff>
    </xdr:from>
    <xdr:to>
      <xdr:col>11</xdr:col>
      <xdr:colOff>66674</xdr:colOff>
      <xdr:row>91</xdr:row>
      <xdr:rowOff>9524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0.22819</cdr:x>
      <cdr:y>0.12722</cdr:y>
    </cdr:from>
    <cdr:to>
      <cdr:x>0.74664</cdr:x>
      <cdr:y>0.23373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95400" y="409575"/>
          <a:ext cx="29432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UG%20Market%20Share%20Forecast%20Idaho_lt_5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UG%20Market%20Share%20Forecast%20Montana_lt_5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UG%20Market%20Share%20Forecast%20Oregon_lt_5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UG%20Market%20Share%20Forecast%20Washington_lt_5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Charts"/>
      <sheetName val="Summary-Results"/>
      <sheetName val="Input Assumptions"/>
      <sheetName val="Non-Price Factors"/>
      <sheetName val="Retail Rates"/>
      <sheetName val="Wholesale Price"/>
      <sheetName val="Inflation"/>
      <sheetName val="Total Resource Cost"/>
      <sheetName val="Utility Cost"/>
      <sheetName val="Consumer Cost"/>
      <sheetName val="Net Reduction in Gas"/>
      <sheetName val="Energy Usage"/>
      <sheetName val="Water Heater Stock"/>
      <sheetName val="Water Heaters Retired"/>
      <sheetName val="Water Heaters Purchased"/>
      <sheetName val="Average Market Share"/>
      <sheetName val="Marginal Market Share"/>
      <sheetName val="Total Allocation Weight"/>
      <sheetName val="Marginal Allocation Weight"/>
      <sheetName val="Levelized Costs"/>
      <sheetName val="Fuel Cost"/>
      <sheetName val="Device Energy Use"/>
      <sheetName val="Capital Cost"/>
      <sheetName val="O&amp;M Cost"/>
    </sheetNames>
    <definedNames>
      <definedName name="Households" refersTo="='Input Assumptions'!$B$13"/>
    </definedNames>
    <sheetDataSet>
      <sheetData sheetId="0"/>
      <sheetData sheetId="1"/>
      <sheetData sheetId="2">
        <row r="13">
          <cell r="B13">
            <v>101415</v>
          </cell>
        </row>
      </sheetData>
      <sheetData sheetId="3"/>
      <sheetData sheetId="4"/>
      <sheetData sheetId="5"/>
      <sheetData sheetId="6"/>
      <sheetData sheetId="7">
        <row r="5">
          <cell r="B5">
            <v>70.832481129269354</v>
          </cell>
        </row>
        <row r="6">
          <cell r="B6">
            <v>53.173823614633747</v>
          </cell>
        </row>
        <row r="7">
          <cell r="B7">
            <v>124.0063047439031</v>
          </cell>
        </row>
        <row r="12">
          <cell r="B12">
            <v>0</v>
          </cell>
          <cell r="C12">
            <v>0.48983101359966413</v>
          </cell>
          <cell r="D12">
            <v>0.94418024658501276</v>
          </cell>
          <cell r="E12">
            <v>1.3815119353016505</v>
          </cell>
          <cell r="F12">
            <v>1.8054651240072321</v>
          </cell>
          <cell r="G12">
            <v>2.2171916598541213</v>
          </cell>
          <cell r="H12">
            <v>2.6770002700722038</v>
          </cell>
          <cell r="I12">
            <v>3.0731566473063303</v>
          </cell>
          <cell r="J12">
            <v>3.4623236428419673</v>
          </cell>
          <cell r="K12">
            <v>3.838356241981816</v>
          </cell>
          <cell r="L12">
            <v>4.1923684788231128</v>
          </cell>
          <cell r="M12">
            <v>4.6545607247506906</v>
          </cell>
          <cell r="N12">
            <v>5.0205808017281157</v>
          </cell>
          <cell r="O12">
            <v>5.3721623681545587</v>
          </cell>
          <cell r="P12">
            <v>5.7178793958192111</v>
          </cell>
          <cell r="Q12">
            <v>6.0467949378134662</v>
          </cell>
          <cell r="R12">
            <v>6.4749011371079215</v>
          </cell>
          <cell r="S12">
            <v>6.7792545159390949</v>
          </cell>
          <cell r="T12">
            <v>7.0627309731856576</v>
          </cell>
          <cell r="U12">
            <v>7.3357212317191314</v>
          </cell>
          <cell r="V12">
            <v>7.598059440663345</v>
          </cell>
          <cell r="W12">
            <v>7.8268868079498315</v>
          </cell>
        </row>
        <row r="13">
          <cell r="B13">
            <v>0</v>
          </cell>
          <cell r="C13">
            <v>8.7711012234166219E-3</v>
          </cell>
          <cell r="D13">
            <v>0.7421893633044121</v>
          </cell>
          <cell r="E13">
            <v>1.4414478428965154</v>
          </cell>
          <cell r="F13">
            <v>2.1096813366190261</v>
          </cell>
          <cell r="G13">
            <v>2.7502302459398962</v>
          </cell>
          <cell r="H13">
            <v>3.3666761443237831</v>
          </cell>
          <cell r="I13">
            <v>3.9628307810892878</v>
          </cell>
          <cell r="J13">
            <v>4.5426589147219048</v>
          </cell>
          <cell r="K13">
            <v>5.1101196938441262</v>
          </cell>
          <cell r="L13">
            <v>5.6689212981888915</v>
          </cell>
          <cell r="M13">
            <v>6.2221996639474213</v>
          </cell>
          <cell r="N13">
            <v>6.7721529622913899</v>
          </cell>
          <cell r="O13">
            <v>7.3196849413898022</v>
          </cell>
          <cell r="P13">
            <v>7.8641254080704073</v>
          </cell>
          <cell r="Q13">
            <v>8.4030971904358438</v>
          </cell>
          <cell r="R13">
            <v>8.9325806695372769</v>
          </cell>
          <cell r="S13">
            <v>9.4471906053025236</v>
          </cell>
          <cell r="T13">
            <v>9.9406346213809549</v>
          </cell>
          <cell r="U13">
            <v>10.406282626832031</v>
          </cell>
          <cell r="V13">
            <v>10.837754887618086</v>
          </cell>
          <cell r="W13">
            <v>11.229439501802091</v>
          </cell>
        </row>
        <row r="14">
          <cell r="B14">
            <v>0</v>
          </cell>
          <cell r="C14">
            <v>0.49860211482308076</v>
          </cell>
          <cell r="D14">
            <v>1.6863696098894247</v>
          </cell>
          <cell r="E14">
            <v>2.8229597781981659</v>
          </cell>
          <cell r="F14">
            <v>3.915146460626258</v>
          </cell>
          <cell r="G14">
            <v>4.9674219057940174</v>
          </cell>
          <cell r="H14">
            <v>6.0436764143959874</v>
          </cell>
          <cell r="I14">
            <v>7.0359874283956181</v>
          </cell>
          <cell r="J14">
            <v>8.0049825575638724</v>
          </cell>
          <cell r="K14">
            <v>8.9484759358259431</v>
          </cell>
          <cell r="L14">
            <v>9.8612897770120043</v>
          </cell>
          <cell r="M14">
            <v>10.876760388698113</v>
          </cell>
          <cell r="N14">
            <v>11.792733764019506</v>
          </cell>
          <cell r="O14">
            <v>12.691847309544361</v>
          </cell>
          <cell r="P14">
            <v>13.582004803889618</v>
          </cell>
          <cell r="Q14">
            <v>14.44989212824931</v>
          </cell>
          <cell r="R14">
            <v>15.407481806645198</v>
          </cell>
          <cell r="S14">
            <v>16.226445121241618</v>
          </cell>
          <cell r="T14">
            <v>17.003365594566613</v>
          </cell>
          <cell r="U14">
            <v>17.742003858551161</v>
          </cell>
          <cell r="V14">
            <v>18.435814328281431</v>
          </cell>
          <cell r="W14">
            <v>19.056326309751924</v>
          </cell>
        </row>
      </sheetData>
      <sheetData sheetId="8">
        <row r="4">
          <cell r="B4">
            <v>53.173823614633747</v>
          </cell>
        </row>
        <row r="8">
          <cell r="B8">
            <v>0</v>
          </cell>
          <cell r="C8">
            <v>0.11471452309125625</v>
          </cell>
          <cell r="D8">
            <v>0.22111949568735664</v>
          </cell>
          <cell r="E8">
            <v>0.31979442946797465</v>
          </cell>
          <cell r="F8">
            <v>0.41126768200620323</v>
          </cell>
          <cell r="G8">
            <v>0.49601603128727551</v>
          </cell>
          <cell r="H8">
            <v>0.57446357726871322</v>
          </cell>
          <cell r="I8">
            <v>0.64698034680133265</v>
          </cell>
          <cell r="J8">
            <v>0.71388116347257058</v>
          </cell>
          <cell r="K8">
            <v>0.77542550343066985</v>
          </cell>
          <cell r="L8">
            <v>0.83181914262363355</v>
          </cell>
          <cell r="M8">
            <v>0.88321835384263592</v>
          </cell>
          <cell r="N8">
            <v>0.92973718550520656</v>
          </cell>
          <cell r="O8">
            <v>0.97145793275850967</v>
          </cell>
          <cell r="P8">
            <v>1.0084443378869861</v>
          </cell>
          <cell r="Q8">
            <v>1.0407564436856225</v>
          </cell>
          <cell r="R8">
            <v>1.0684655341762248</v>
          </cell>
          <cell r="S8">
            <v>1.0916673938710297</v>
          </cell>
          <cell r="T8">
            <v>1.1104922913813926</v>
          </cell>
          <cell r="U8">
            <v>1.12511061836183</v>
          </cell>
          <cell r="V8">
            <v>1.135733847632787</v>
          </cell>
          <cell r="W8">
            <v>1.1426112128393915</v>
          </cell>
        </row>
        <row r="10">
          <cell r="B10">
            <v>0</v>
          </cell>
          <cell r="C10">
            <v>0.48983101359966413</v>
          </cell>
          <cell r="D10">
            <v>0.94418024658501276</v>
          </cell>
          <cell r="E10">
            <v>1.3815119353016505</v>
          </cell>
          <cell r="F10">
            <v>1.8054651240072321</v>
          </cell>
          <cell r="G10">
            <v>2.2171916598541213</v>
          </cell>
          <cell r="H10">
            <v>2.6770002700722038</v>
          </cell>
          <cell r="I10">
            <v>3.0731566473063303</v>
          </cell>
          <cell r="J10">
            <v>3.4623236428419673</v>
          </cell>
          <cell r="K10">
            <v>3.838356241981816</v>
          </cell>
          <cell r="L10">
            <v>4.1923684788231128</v>
          </cell>
          <cell r="M10">
            <v>4.6545607247506906</v>
          </cell>
          <cell r="N10">
            <v>5.0205808017281157</v>
          </cell>
          <cell r="O10">
            <v>5.3721623681545587</v>
          </cell>
          <cell r="P10">
            <v>5.7178793958192111</v>
          </cell>
          <cell r="Q10">
            <v>6.0467949378134662</v>
          </cell>
          <cell r="R10">
            <v>6.4749011371079215</v>
          </cell>
          <cell r="S10">
            <v>6.7792545159390949</v>
          </cell>
          <cell r="T10">
            <v>7.0627309731856576</v>
          </cell>
          <cell r="U10">
            <v>7.3357212317191314</v>
          </cell>
          <cell r="V10">
            <v>7.598059440663345</v>
          </cell>
          <cell r="W10">
            <v>7.8268868079498315</v>
          </cell>
        </row>
      </sheetData>
      <sheetData sheetId="9">
        <row r="5">
          <cell r="B5">
            <v>540.31493838512438</v>
          </cell>
        </row>
        <row r="6">
          <cell r="B6">
            <v>469.48245725585502</v>
          </cell>
        </row>
        <row r="7">
          <cell r="B7">
            <v>70.832481129269354</v>
          </cell>
        </row>
        <row r="13">
          <cell r="B13">
            <v>30.718080563362811</v>
          </cell>
          <cell r="C13">
            <v>33.823183779490314</v>
          </cell>
          <cell r="D13">
            <v>33.643157059687574</v>
          </cell>
          <cell r="E13">
            <v>33.492072487263094</v>
          </cell>
          <cell r="F13">
            <v>33.367520180802167</v>
          </cell>
          <cell r="G13">
            <v>33.266754672648524</v>
          </cell>
          <cell r="H13">
            <v>33.186565885086949</v>
          </cell>
          <cell r="I13">
            <v>33.123155122402608</v>
          </cell>
          <cell r="J13">
            <v>33.072035453989351</v>
          </cell>
          <cell r="K13">
            <v>33.027979842189083</v>
          </cell>
          <cell r="L13">
            <v>32.985041143065118</v>
          </cell>
          <cell r="M13">
            <v>32.936663883173544</v>
          </cell>
          <cell r="N13">
            <v>32.875897286305289</v>
          </cell>
          <cell r="O13">
            <v>32.795702722749311</v>
          </cell>
          <cell r="P13">
            <v>32.689329237579969</v>
          </cell>
          <cell r="Q13">
            <v>32.550713035776923</v>
          </cell>
          <cell r="R13">
            <v>32.374846654165928</v>
          </cell>
          <cell r="S13">
            <v>32.158065430152085</v>
          </cell>
          <cell r="T13">
            <v>31.898213337657733</v>
          </cell>
          <cell r="U13">
            <v>31.594673270440609</v>
          </cell>
          <cell r="V13">
            <v>31.248271375951269</v>
          </cell>
          <cell r="W13">
            <v>30.86108412710383</v>
          </cell>
        </row>
        <row r="14">
          <cell r="B14">
            <v>0</v>
          </cell>
          <cell r="C14">
            <v>1.2718377715376001E-3</v>
          </cell>
          <cell r="D14">
            <v>2.6464373980978001E-3</v>
          </cell>
          <cell r="E14">
            <v>5.1420607556982474E-3</v>
          </cell>
          <cell r="F14">
            <v>9.4650800171014928E-3</v>
          </cell>
          <cell r="G14">
            <v>1.6630354559357505E-2</v>
          </cell>
          <cell r="H14">
            <v>2.8025093514900415E-2</v>
          </cell>
          <cell r="I14">
            <v>4.5454702003488896E-2</v>
          </cell>
          <cell r="J14">
            <v>7.1155477774297815E-2</v>
          </cell>
          <cell r="K14">
            <v>0.10775885675394642</v>
          </cell>
          <cell r="L14">
            <v>0.15819505355600336</v>
          </cell>
          <cell r="M14">
            <v>0.22553129926437185</v>
          </cell>
          <cell r="N14">
            <v>0.3127514516992928</v>
          </cell>
          <cell r="O14">
            <v>0.42249796651938643</v>
          </cell>
          <cell r="P14">
            <v>0.55681060065321852</v>
          </cell>
          <cell r="Q14">
            <v>0.71690404802347008</v>
          </cell>
          <cell r="R14">
            <v>0.90302478328736147</v>
          </cell>
          <cell r="S14">
            <v>1.1144143364908141</v>
          </cell>
          <cell r="T14">
            <v>1.3493849267077618</v>
          </cell>
          <cell r="U14">
            <v>1.605490337550096</v>
          </cell>
          <cell r="V14">
            <v>1.8797574660340695</v>
          </cell>
          <cell r="W14">
            <v>2.1689369920175521</v>
          </cell>
        </row>
        <row r="15">
          <cell r="B15">
            <v>0</v>
          </cell>
          <cell r="C15">
            <v>1.8264453147881139</v>
          </cell>
          <cell r="D15">
            <v>2.1318287441856567</v>
          </cell>
          <cell r="E15">
            <v>2.4241094189125305</v>
          </cell>
          <cell r="F15">
            <v>2.7038305393723849</v>
          </cell>
          <cell r="G15">
            <v>2.9713564951791147</v>
          </cell>
          <cell r="H15">
            <v>3.2268422642337224</v>
          </cell>
          <cell r="I15">
            <v>3.4702065151333592</v>
          </cell>
          <cell r="J15">
            <v>3.7011146037395397</v>
          </cell>
          <cell r="K15">
            <v>3.9189784413078428</v>
          </cell>
          <cell r="L15">
            <v>4.1229798281508696</v>
          </cell>
          <cell r="M15">
            <v>4.3121217924876243</v>
          </cell>
          <cell r="N15">
            <v>4.4853085117341829</v>
          </cell>
          <cell r="O15">
            <v>4.6414488552643256</v>
          </cell>
          <cell r="P15">
            <v>4.7795725853403868</v>
          </cell>
          <cell r="Q15">
            <v>4.8989435628770233</v>
          </cell>
          <cell r="R15">
            <v>4.9991527943650018</v>
          </cell>
          <cell r="S15">
            <v>5.0801769052058612</v>
          </cell>
          <cell r="T15">
            <v>5.1423942120504451</v>
          </cell>
          <cell r="U15">
            <v>5.1865590449238317</v>
          </cell>
          <cell r="V15">
            <v>5.2137426662806057</v>
          </cell>
          <cell r="W15">
            <v>5.2252538503608985</v>
          </cell>
        </row>
        <row r="16">
          <cell r="B16">
            <v>0</v>
          </cell>
          <cell r="C16">
            <v>7.5971783153874468E-4</v>
          </cell>
          <cell r="D16">
            <v>1.5632675139105616E-3</v>
          </cell>
          <cell r="E16">
            <v>3.0273819741850057E-3</v>
          </cell>
          <cell r="F16">
            <v>5.5712474585411838E-3</v>
          </cell>
          <cell r="G16">
            <v>9.7986323518449124E-3</v>
          </cell>
          <cell r="H16">
            <v>1.6536497234019194E-2</v>
          </cell>
          <cell r="I16">
            <v>2.6862613572083013E-2</v>
          </cell>
          <cell r="J16">
            <v>4.2112763096576918E-2</v>
          </cell>
          <cell r="K16">
            <v>6.3857893583195199E-2</v>
          </cell>
          <cell r="L16">
            <v>9.3843495547186143E-2</v>
          </cell>
          <cell r="M16">
            <v>0.13388804487507774</v>
          </cell>
          <cell r="N16">
            <v>0.18574468401579389</v>
          </cell>
          <cell r="O16">
            <v>0.25093942696257299</v>
          </cell>
          <cell r="P16">
            <v>0.33060786153598343</v>
          </cell>
          <cell r="Q16">
            <v>0.42535751027730717</v>
          </cell>
          <cell r="R16">
            <v>0.53518189744578848</v>
          </cell>
          <cell r="S16">
            <v>0.65944394829569664</v>
          </cell>
          <cell r="T16">
            <v>0.79693241210533816</v>
          </cell>
          <cell r="U16">
            <v>0.945979785316169</v>
          </cell>
          <cell r="V16">
            <v>1.1046186074899722</v>
          </cell>
          <cell r="W16">
            <v>1.2707483365191734</v>
          </cell>
        </row>
        <row r="17">
          <cell r="B17">
            <v>0</v>
          </cell>
          <cell r="C17">
            <v>1.7247493274344296E-3</v>
          </cell>
          <cell r="D17">
            <v>3.535439542608211E-3</v>
          </cell>
          <cell r="E17">
            <v>6.8274916942226271E-3</v>
          </cell>
          <cell r="F17">
            <v>1.2534404183407719E-2</v>
          </cell>
          <cell r="G17">
            <v>2.1996051864772312E-2</v>
          </cell>
          <cell r="H17">
            <v>3.7040804566760462E-2</v>
          </cell>
          <cell r="I17">
            <v>6.0041997356978925E-2</v>
          </cell>
          <cell r="J17">
            <v>9.3928103820682077E-2</v>
          </cell>
          <cell r="K17">
            <v>0.14212589068280915</v>
          </cell>
          <cell r="L17">
            <v>0.20842040082150481</v>
          </cell>
          <cell r="M17">
            <v>0.2967260683231519</v>
          </cell>
          <cell r="N17">
            <v>0.41077960643845024</v>
          </cell>
          <cell r="O17">
            <v>0.55378526639594838</v>
          </cell>
          <cell r="P17">
            <v>0.72806167940099098</v>
          </cell>
          <cell r="Q17">
            <v>0.93475001326541862</v>
          </cell>
          <cell r="R17">
            <v>1.1736396195246996</v>
          </cell>
          <cell r="S17">
            <v>1.4431478305558816</v>
          </cell>
          <cell r="T17">
            <v>1.7404593886719688</v>
          </cell>
          <cell r="U17">
            <v>2.0617976759570698</v>
          </cell>
          <cell r="V17">
            <v>2.4027751854543635</v>
          </cell>
          <cell r="W17">
            <v>2.7587615664069176</v>
          </cell>
        </row>
        <row r="22">
          <cell r="B22">
            <v>0</v>
          </cell>
          <cell r="C22">
            <v>3.313032284074886</v>
          </cell>
          <cell r="D22">
            <v>3.309482060026256</v>
          </cell>
          <cell r="E22">
            <v>3.3053585091616027</v>
          </cell>
          <cell r="F22">
            <v>3.3002771570437717</v>
          </cell>
          <cell r="G22">
            <v>3.2936936181813876</v>
          </cell>
          <cell r="H22">
            <v>3.28487648333765</v>
          </cell>
          <cell r="I22">
            <v>3.2728932937377109</v>
          </cell>
          <cell r="J22">
            <v>3.2566178910245611</v>
          </cell>
          <cell r="K22">
            <v>3.2347668838596362</v>
          </cell>
          <cell r="L22">
            <v>3.2059704115785244</v>
          </cell>
          <cell r="M22">
            <v>3.1688774181047124</v>
          </cell>
          <cell r="N22">
            <v>3.1222884640425694</v>
          </cell>
          <cell r="O22">
            <v>3.0653008618707211</v>
          </cell>
          <cell r="P22">
            <v>2.9974438657095845</v>
          </cell>
          <cell r="Q22">
            <v>2.9187786315806679</v>
          </cell>
          <cell r="R22">
            <v>2.8299409753202518</v>
          </cell>
          <cell r="S22">
            <v>2.7321149321791829</v>
          </cell>
          <cell r="T22">
            <v>2.6269394080334236</v>
          </cell>
          <cell r="U22">
            <v>2.5163643839364336</v>
          </cell>
          <cell r="V22">
            <v>2.4024825985832576</v>
          </cell>
          <cell r="W22">
            <v>2.2873647239181469</v>
          </cell>
        </row>
        <row r="23">
          <cell r="B23">
            <v>0</v>
          </cell>
          <cell r="C23">
            <v>1.1635608170827703E-3</v>
          </cell>
          <cell r="D23">
            <v>2.3256260289229763E-3</v>
          </cell>
          <cell r="E23">
            <v>4.4192355252452914E-3</v>
          </cell>
          <cell r="F23">
            <v>8.0125395460832124E-3</v>
          </cell>
          <cell r="G23">
            <v>1.3906829072465187E-2</v>
          </cell>
          <cell r="H23">
            <v>2.3174192227906985E-2</v>
          </cell>
          <cell r="I23">
            <v>3.7175195319329474E-2</v>
          </cell>
          <cell r="J23">
            <v>5.7544611481743314E-2</v>
          </cell>
          <cell r="K23">
            <v>8.6134253154195761E-2</v>
          </cell>
          <cell r="L23">
            <v>0.1249059518919928</v>
          </cell>
          <cell r="M23">
            <v>0.17577518227535813</v>
          </cell>
          <cell r="N23">
            <v>0.24041638666235907</v>
          </cell>
          <cell r="O23">
            <v>0.32005294794600164</v>
          </cell>
          <cell r="P23">
            <v>0.41526465641859955</v>
          </cell>
          <cell r="Q23">
            <v>0.52584931004199431</v>
          </cell>
          <cell r="R23">
            <v>0.65076958151582065</v>
          </cell>
          <cell r="S23">
            <v>0.78820120408172167</v>
          </cell>
          <cell r="T23">
            <v>0.93567751118598963</v>
          </cell>
          <cell r="U23">
            <v>1.0903049508065183</v>
          </cell>
          <cell r="V23">
            <v>1.249011003172239</v>
          </cell>
          <cell r="W23">
            <v>1.4087836303859671</v>
          </cell>
        </row>
        <row r="24">
          <cell r="B24">
            <v>0</v>
          </cell>
          <cell r="C24">
            <v>1.5105555791236638</v>
          </cell>
          <cell r="D24">
            <v>1.5136100241578845</v>
          </cell>
          <cell r="E24">
            <v>1.5163099709278587</v>
          </cell>
          <cell r="F24">
            <v>1.5184755720182916</v>
          </cell>
          <cell r="G24">
            <v>1.5198512545082825</v>
          </cell>
          <cell r="H24">
            <v>1.5200922237051899</v>
          </cell>
          <cell r="I24">
            <v>1.5187568936682132</v>
          </cell>
          <cell r="J24">
            <v>1.5153092326562936</v>
          </cell>
          <cell r="K24">
            <v>1.5091348285088984</v>
          </cell>
          <cell r="L24">
            <v>1.4995733404320593</v>
          </cell>
          <cell r="M24">
            <v>1.4859677015749262</v>
          </cell>
          <cell r="N24">
            <v>1.4677270349709683</v>
          </cell>
          <cell r="O24">
            <v>1.4443962715809333</v>
          </cell>
          <cell r="P24">
            <v>1.415721971872778</v>
          </cell>
          <cell r="Q24">
            <v>1.3817022230174605</v>
          </cell>
          <cell r="R24">
            <v>1.3426098495514986</v>
          </cell>
          <cell r="S24">
            <v>1.2989827659468709</v>
          </cell>
          <cell r="T24">
            <v>1.2515820545066072</v>
          </cell>
          <cell r="U24">
            <v>1.2013251890931651</v>
          </cell>
          <cell r="V24">
            <v>1.1492065275735099</v>
          </cell>
          <cell r="W24">
            <v>1.0962184264612145</v>
          </cell>
        </row>
        <row r="25">
          <cell r="B25">
            <v>0</v>
          </cell>
          <cell r="C25">
            <v>7.2317988532075335E-4</v>
          </cell>
          <cell r="D25">
            <v>1.4548675167184721E-3</v>
          </cell>
          <cell r="E25">
            <v>2.7826746582915868E-3</v>
          </cell>
          <cell r="F25">
            <v>5.0783463554235119E-3</v>
          </cell>
          <cell r="G25">
            <v>8.8720085461953171E-3</v>
          </cell>
          <cell r="H25">
            <v>1.4881431956433103E-2</v>
          </cell>
          <cell r="I25">
            <v>2.4029457164586564E-2</v>
          </cell>
          <cell r="J25">
            <v>3.7441217547646899E-2</v>
          </cell>
          <cell r="K25">
            <v>5.641304251930012E-2</v>
          </cell>
          <cell r="L25">
            <v>8.2347142625118386E-2</v>
          </cell>
          <cell r="M25">
            <v>0.1166508411552762</v>
          </cell>
          <cell r="N25">
            <v>0.1606061426584493</v>
          </cell>
          <cell r="O25">
            <v>0.21522377158825415</v>
          </cell>
          <cell r="P25">
            <v>0.28110330075055889</v>
          </cell>
          <cell r="Q25">
            <v>0.35832474352129184</v>
          </cell>
          <cell r="R25">
            <v>0.44639455298893588</v>
          </cell>
          <cell r="S25">
            <v>0.54425974491617057</v>
          </cell>
          <cell r="T25">
            <v>0.65038992121327477</v>
          </cell>
          <cell r="U25">
            <v>0.76291259406678924</v>
          </cell>
          <cell r="V25">
            <v>0.87977705831869757</v>
          </cell>
          <cell r="W25">
            <v>0.99891904288425681</v>
          </cell>
        </row>
        <row r="26">
          <cell r="B26">
            <v>0</v>
          </cell>
          <cell r="C26">
            <v>1.6496926208976258E-3</v>
          </cell>
          <cell r="D26">
            <v>3.312313982174729E-3</v>
          </cell>
          <cell r="E26">
            <v>6.3228815814774138E-3</v>
          </cell>
          <cell r="F26">
            <v>1.151629335429972E-2</v>
          </cell>
          <cell r="G26">
            <v>2.0079059964646467E-2</v>
          </cell>
          <cell r="H26">
            <v>3.3611695939863753E-2</v>
          </cell>
          <cell r="I26">
            <v>5.4163561646861827E-2</v>
          </cell>
          <cell r="J26">
            <v>8.4221711622273321E-2</v>
          </cell>
          <cell r="K26">
            <v>0.12663617538031721</v>
          </cell>
          <cell r="L26">
            <v>0.18446938512747513</v>
          </cell>
          <cell r="M26">
            <v>0.26076812949945638</v>
          </cell>
          <cell r="N26">
            <v>0.35827215425652059</v>
          </cell>
          <cell r="O26">
            <v>0.4790919054207512</v>
          </cell>
          <cell r="P26">
            <v>0.6244040194591064</v>
          </cell>
          <cell r="Q26">
            <v>0.79422066727196916</v>
          </cell>
          <cell r="R26">
            <v>0.98728250086613711</v>
          </cell>
          <cell r="S26">
            <v>1.2011036823300576</v>
          </cell>
          <cell r="T26">
            <v>1.4321662104762032</v>
          </cell>
          <cell r="U26">
            <v>1.6762291392988404</v>
          </cell>
          <cell r="V26">
            <v>1.9286965562318412</v>
          </cell>
          <cell r="W26">
            <v>2.1849825321992711</v>
          </cell>
        </row>
        <row r="31">
          <cell r="B31">
            <v>0.45503913829745152</v>
          </cell>
          <cell r="C31">
            <v>0.44624376839211738</v>
          </cell>
          <cell r="D31">
            <v>0.43805123446969546</v>
          </cell>
          <cell r="E31">
            <v>0.43041437420002554</v>
          </cell>
          <cell r="F31">
            <v>0.42328664276524175</v>
          </cell>
          <cell r="G31">
            <v>0.41662092445881738</v>
          </cell>
          <cell r="H31">
            <v>0.41036823515715654</v>
          </cell>
          <cell r="I31">
            <v>0.40447641710589544</v>
          </cell>
          <cell r="J31">
            <v>0.39888897953063318</v>
          </cell>
          <cell r="K31">
            <v>0.39354428300920496</v>
          </cell>
          <cell r="L31">
            <v>0.38837528847427022</v>
          </cell>
          <cell r="M31">
            <v>0.3833100774642903</v>
          </cell>
          <cell r="N31">
            <v>0.37827328559166989</v>
          </cell>
          <cell r="O31">
            <v>0.373188472180016</v>
          </cell>
          <cell r="P31">
            <v>0.36798128803372532</v>
          </cell>
          <cell r="Q31">
            <v>0.36258313223482275</v>
          </cell>
          <cell r="R31">
            <v>0.35693485370748063</v>
          </cell>
          <cell r="S31">
            <v>0.35098999918262497</v>
          </cell>
          <cell r="T31">
            <v>0.34471716117897588</v>
          </cell>
          <cell r="U31">
            <v>0.3381011292984229</v>
          </cell>
          <cell r="V31">
            <v>0.33114275483790567</v>
          </cell>
          <cell r="W31">
            <v>0.32385764562003178</v>
          </cell>
        </row>
        <row r="32">
          <cell r="B32">
            <v>0</v>
          </cell>
          <cell r="C32">
            <v>7.0083083330992815E-6</v>
          </cell>
          <cell r="D32">
            <v>2.0515323283222254E-5</v>
          </cell>
          <cell r="E32">
            <v>4.5667688079993219E-5</v>
          </cell>
          <cell r="F32">
            <v>9.0666486114621025E-5</v>
          </cell>
          <cell r="G32">
            <v>1.679533096988817E-4</v>
          </cell>
          <cell r="H32">
            <v>2.9553842000814624E-4</v>
          </cell>
          <cell r="I32">
            <v>4.9834053412498773E-4</v>
          </cell>
          <cell r="J32">
            <v>8.0934495440864861E-4</v>
          </cell>
          <cell r="K32">
            <v>1.2703346454218107E-3</v>
          </cell>
          <cell r="L32">
            <v>1.9319244917892437E-3</v>
          </cell>
          <cell r="M32">
            <v>2.8526512314715393E-3</v>
          </cell>
          <cell r="N32">
            <v>4.0969558344198121E-3</v>
          </cell>
          <cell r="O32">
            <v>5.7320449701895671E-3</v>
          </cell>
          <cell r="P32">
            <v>7.8238169993255068E-3</v>
          </cell>
          <cell r="Q32">
            <v>1.0432245362196965E-2</v>
          </cell>
          <cell r="R32">
            <v>1.3606771697836318E-2</v>
          </cell>
          <cell r="S32">
            <v>1.738231825633399E-2</v>
          </cell>
          <cell r="T32">
            <v>2.1776455723857814E-2</v>
          </cell>
          <cell r="U32">
            <v>2.6788071422299768E-2</v>
          </cell>
          <cell r="V32">
            <v>3.2397625884622222E-2</v>
          </cell>
          <cell r="W32">
            <v>3.8568833345829619E-2</v>
          </cell>
        </row>
        <row r="33">
          <cell r="B33">
            <v>0</v>
          </cell>
          <cell r="C33">
            <v>2.7064875646231324E-2</v>
          </cell>
          <cell r="D33">
            <v>5.2251272889054977E-2</v>
          </cell>
          <cell r="E33">
            <v>7.5687017152901798E-2</v>
          </cell>
          <cell r="F33">
            <v>9.7487581118679376E-2</v>
          </cell>
          <cell r="G33">
            <v>0.11775561027611151</v>
          </cell>
          <cell r="H33">
            <v>0.13658024055035048</v>
          </cell>
          <cell r="I33">
            <v>0.15403632904597703</v>
          </cell>
          <cell r="J33">
            <v>0.17018378176163765</v>
          </cell>
          <cell r="K33">
            <v>0.18506721717116589</v>
          </cell>
          <cell r="L33">
            <v>0.19871623527867308</v>
          </cell>
          <cell r="M33">
            <v>0.21114654902616928</v>
          </cell>
          <cell r="N33">
            <v>0.22236216216174104</v>
          </cell>
          <cell r="O33">
            <v>0.2323586389037752</v>
          </cell>
          <cell r="P33">
            <v>0.24112731939393819</v>
          </cell>
          <cell r="Q33">
            <v>0.24866012806272975</v>
          </cell>
          <cell r="R33">
            <v>0.25495445440965731</v>
          </cell>
          <cell r="S33">
            <v>0.26001751230164522</v>
          </cell>
          <cell r="T33">
            <v>0.26386963676766539</v>
          </cell>
          <cell r="U33">
            <v>0.26654614886646888</v>
          </cell>
          <cell r="V33">
            <v>0.26809766279938813</v>
          </cell>
          <cell r="W33">
            <v>0.26858895768442825</v>
          </cell>
        </row>
        <row r="34">
          <cell r="B34">
            <v>0</v>
          </cell>
          <cell r="C34">
            <v>1.4631912798082379E-5</v>
          </cell>
          <cell r="D34">
            <v>4.3022736806116196E-5</v>
          </cell>
          <cell r="E34">
            <v>9.625082552798688E-5</v>
          </cell>
          <cell r="F34">
            <v>1.921246434860917E-4</v>
          </cell>
          <cell r="G34">
            <v>3.5790652391159478E-4</v>
          </cell>
          <cell r="H34">
            <v>6.3343396118306313E-4</v>
          </cell>
          <cell r="I34">
            <v>1.0743705106655049E-3</v>
          </cell>
          <cell r="J34">
            <v>1.7551682939963707E-3</v>
          </cell>
          <cell r="K34">
            <v>2.7711897240590179E-3</v>
          </cell>
          <cell r="L34">
            <v>4.239356178486078E-3</v>
          </cell>
          <cell r="M34">
            <v>6.2967115184537504E-3</v>
          </cell>
          <cell r="N34">
            <v>9.0964492265326949E-3</v>
          </cell>
          <cell r="O34">
            <v>1.2801270121844994E-2</v>
          </cell>
          <cell r="P34">
            <v>1.7574384538953037E-2</v>
          </cell>
          <cell r="Q34">
            <v>2.3568963821454694E-2</v>
          </cell>
          <cell r="R34">
            <v>3.091725269484738E-2</v>
          </cell>
          <cell r="S34">
            <v>3.9720745073298633E-2</v>
          </cell>
          <cell r="T34">
            <v>5.0042721154365935E-2</v>
          </cell>
          <cell r="U34">
            <v>6.1904055556702919E-2</v>
          </cell>
          <cell r="V34">
            <v>7.5282640464241782E-2</v>
          </cell>
          <cell r="W34">
            <v>9.0116181324192191E-2</v>
          </cell>
        </row>
        <row r="35">
          <cell r="B35">
            <v>0</v>
          </cell>
          <cell r="C35">
            <v>1.3112322660826726E-5</v>
          </cell>
          <cell r="D35">
            <v>3.8503135568745717E-5</v>
          </cell>
          <cell r="E35">
            <v>8.6009342641484395E-5</v>
          </cell>
          <cell r="F35">
            <v>1.7140126689580665E-4</v>
          </cell>
          <cell r="G35">
            <v>3.1875357333825503E-4</v>
          </cell>
          <cell r="H35">
            <v>5.6314274635554007E-4</v>
          </cell>
          <cell r="I35">
            <v>9.5342882612344654E-4</v>
          </cell>
          <cell r="J35">
            <v>1.5547498122619465E-3</v>
          </cell>
          <cell r="K35">
            <v>2.4502440020389787E-3</v>
          </cell>
          <cell r="L35">
            <v>3.741452504259057E-3</v>
          </cell>
          <cell r="M35">
            <v>5.5468804122599776E-3</v>
          </cell>
          <cell r="N35">
            <v>7.9983446086671472E-3</v>
          </cell>
          <cell r="O35">
            <v>1.1235021033184139E-2</v>
          </cell>
          <cell r="P35">
            <v>1.5395496797093932E-2</v>
          </cell>
          <cell r="Q35">
            <v>2.0608556670792019E-2</v>
          </cell>
          <cell r="R35">
            <v>2.6983776782799233E-2</v>
          </cell>
          <cell r="S35">
            <v>3.4603148103152938E-2</v>
          </cell>
          <cell r="T35">
            <v>4.3514842824204938E-2</v>
          </cell>
          <cell r="U35">
            <v>5.3729883774272819E-2</v>
          </cell>
          <cell r="V35">
            <v>6.5221976547695834E-2</v>
          </cell>
          <cell r="W35">
            <v>7.7930254373751229E-2</v>
          </cell>
        </row>
        <row r="40">
          <cell r="B40">
            <v>30.26304142506536</v>
          </cell>
          <cell r="C40">
            <v>30.063907727023313</v>
          </cell>
          <cell r="D40">
            <v>29.895623765191623</v>
          </cell>
          <cell r="E40">
            <v>29.756299603901468</v>
          </cell>
          <cell r="F40">
            <v>29.643956380993156</v>
          </cell>
          <cell r="G40">
            <v>29.556440130008319</v>
          </cell>
          <cell r="H40">
            <v>29.49132116659214</v>
          </cell>
          <cell r="I40">
            <v>29.445785411559005</v>
          </cell>
          <cell r="J40">
            <v>29.416528583434154</v>
          </cell>
          <cell r="K40">
            <v>29.399668675320239</v>
          </cell>
          <cell r="L40">
            <v>29.390695443012323</v>
          </cell>
          <cell r="M40">
            <v>29.38447638760454</v>
          </cell>
          <cell r="N40">
            <v>29.375335536671049</v>
          </cell>
          <cell r="O40">
            <v>29.357213388698575</v>
          </cell>
          <cell r="P40">
            <v>29.323904083836656</v>
          </cell>
          <cell r="Q40">
            <v>29.269351271961433</v>
          </cell>
          <cell r="R40">
            <v>29.187970825138198</v>
          </cell>
          <cell r="S40">
            <v>29.074960498790279</v>
          </cell>
          <cell r="T40">
            <v>28.926556768445334</v>
          </cell>
          <cell r="U40">
            <v>28.740207757205752</v>
          </cell>
          <cell r="V40">
            <v>28.514646022530105</v>
          </cell>
          <cell r="W40">
            <v>28.24986175756565</v>
          </cell>
        </row>
        <row r="41">
          <cell r="B41">
            <v>0</v>
          </cell>
          <cell r="C41">
            <v>1.0126864612173062E-4</v>
          </cell>
          <cell r="D41">
            <v>3.0029604589160142E-4</v>
          </cell>
          <cell r="E41">
            <v>6.7715754237296312E-4</v>
          </cell>
          <cell r="F41">
            <v>1.3618739849036604E-3</v>
          </cell>
          <cell r="G41">
            <v>2.5555721771934356E-3</v>
          </cell>
          <cell r="H41">
            <v>4.5553628669852842E-3</v>
          </cell>
          <cell r="I41">
            <v>7.7811661500344353E-3</v>
          </cell>
          <cell r="J41">
            <v>1.2801521338145857E-2</v>
          </cell>
          <cell r="K41">
            <v>2.0354268954328847E-2</v>
          </cell>
          <cell r="L41">
            <v>3.1357177172221314E-2</v>
          </cell>
          <cell r="M41">
            <v>4.690346575754218E-2</v>
          </cell>
          <cell r="N41">
            <v>6.8238109202513914E-2</v>
          </cell>
          <cell r="O41">
            <v>9.6712973603195196E-2</v>
          </cell>
          <cell r="P41">
            <v>0.1337221272352935</v>
          </cell>
          <cell r="Q41">
            <v>0.18062249261927871</v>
          </cell>
          <cell r="R41">
            <v>0.23864843007370454</v>
          </cell>
          <cell r="S41">
            <v>0.30883081415275854</v>
          </cell>
          <cell r="T41">
            <v>0.39193095979791442</v>
          </cell>
          <cell r="U41">
            <v>0.48839731532127795</v>
          </cell>
          <cell r="V41">
            <v>0.59834883697720831</v>
          </cell>
          <cell r="W41">
            <v>0.72158452828575548</v>
          </cell>
        </row>
        <row r="42">
          <cell r="B42">
            <v>0</v>
          </cell>
          <cell r="C42">
            <v>0.28882486001821878</v>
          </cell>
          <cell r="D42">
            <v>0.56596744713871705</v>
          </cell>
          <cell r="E42">
            <v>0.83211243083177011</v>
          </cell>
          <cell r="F42">
            <v>1.0878673862354142</v>
          </cell>
          <cell r="G42">
            <v>1.3337496303947207</v>
          </cell>
          <cell r="H42">
            <v>1.5701697999781823</v>
          </cell>
          <cell r="I42">
            <v>1.7974132924191693</v>
          </cell>
          <cell r="J42">
            <v>2.0156215893216083</v>
          </cell>
          <cell r="K42">
            <v>2.2247763956277784</v>
          </cell>
          <cell r="L42">
            <v>2.4246902524401368</v>
          </cell>
          <cell r="M42">
            <v>2.6150075418865288</v>
          </cell>
          <cell r="N42">
            <v>2.7952193146014737</v>
          </cell>
          <cell r="O42">
            <v>2.9646939447796168</v>
          </cell>
          <cell r="P42">
            <v>3.1227232940736704</v>
          </cell>
          <cell r="Q42">
            <v>3.2685812117968331</v>
          </cell>
          <cell r="R42">
            <v>3.4015884904038458</v>
          </cell>
          <cell r="S42">
            <v>3.5211766269573452</v>
          </cell>
          <cell r="T42">
            <v>3.6269425207761725</v>
          </cell>
          <cell r="U42">
            <v>3.7186877069641975</v>
          </cell>
          <cell r="V42">
            <v>3.7964384759077077</v>
          </cell>
          <cell r="W42">
            <v>3.8604464662152558</v>
          </cell>
        </row>
        <row r="43">
          <cell r="B43">
            <v>0</v>
          </cell>
          <cell r="C43">
            <v>2.1906033419908879E-5</v>
          </cell>
          <cell r="D43">
            <v>6.5377260385973248E-5</v>
          </cell>
          <cell r="E43">
            <v>1.4845649036543184E-4</v>
          </cell>
          <cell r="F43">
            <v>3.0077645963158035E-4</v>
          </cell>
          <cell r="G43">
            <v>5.6871728173800114E-4</v>
          </cell>
          <cell r="H43">
            <v>1.0216313164030288E-3</v>
          </cell>
          <cell r="I43">
            <v>1.7587858968309438E-3</v>
          </cell>
          <cell r="J43">
            <v>2.9163772549336501E-3</v>
          </cell>
          <cell r="K43">
            <v>4.6736613398360594E-3</v>
          </cell>
          <cell r="L43">
            <v>7.2569967435816779E-3</v>
          </cell>
          <cell r="M43">
            <v>1.0940492201347787E-2</v>
          </cell>
          <cell r="N43">
            <v>1.6042092130811907E-2</v>
          </cell>
          <cell r="O43">
            <v>2.2914385252473839E-2</v>
          </cell>
          <cell r="P43">
            <v>3.1930176246471473E-2</v>
          </cell>
          <cell r="Q43">
            <v>4.3463802934560661E-2</v>
          </cell>
          <cell r="R43">
            <v>5.7870091762005194E-2</v>
          </cell>
          <cell r="S43">
            <v>7.5463458306227443E-2</v>
          </cell>
          <cell r="T43">
            <v>9.6499769737697458E-2</v>
          </cell>
          <cell r="U43">
            <v>0.12116313569267692</v>
          </cell>
          <cell r="V43">
            <v>0.14955890870703273</v>
          </cell>
          <cell r="W43">
            <v>0.18171311231072421</v>
          </cell>
        </row>
        <row r="44">
          <cell r="B44">
            <v>0</v>
          </cell>
          <cell r="C44">
            <v>6.1944383875977232E-5</v>
          </cell>
          <cell r="D44">
            <v>1.8462242486473661E-4</v>
          </cell>
          <cell r="E44">
            <v>4.1860077010372887E-4</v>
          </cell>
          <cell r="F44">
            <v>8.4670956221219028E-4</v>
          </cell>
          <cell r="G44">
            <v>1.5982383267875906E-3</v>
          </cell>
          <cell r="H44">
            <v>2.8659658805411641E-3</v>
          </cell>
          <cell r="I44">
            <v>4.9250068839936491E-3</v>
          </cell>
          <cell r="J44">
            <v>8.1516423861468148E-3</v>
          </cell>
          <cell r="K44">
            <v>1.3039471300452962E-2</v>
          </cell>
          <cell r="L44">
            <v>2.020956318977064E-2</v>
          </cell>
          <cell r="M44">
            <v>3.0411058411435564E-2</v>
          </cell>
          <cell r="N44">
            <v>4.4509107573262478E-2</v>
          </cell>
          <cell r="O44">
            <v>6.3458339942013053E-2</v>
          </cell>
          <cell r="P44">
            <v>8.8262163144790587E-2</v>
          </cell>
          <cell r="Q44">
            <v>0.11992078932265747</v>
          </cell>
          <cell r="R44">
            <v>0.15937334187576324</v>
          </cell>
          <cell r="S44">
            <v>0.20744100012267103</v>
          </cell>
          <cell r="T44">
            <v>0.2647783353715607</v>
          </cell>
          <cell r="U44">
            <v>0.3318386528839567</v>
          </cell>
          <cell r="V44">
            <v>0.40885665267482635</v>
          </cell>
          <cell r="W44">
            <v>0.49584877983389525</v>
          </cell>
        </row>
        <row r="50">
          <cell r="B50">
            <v>30.718080563362811</v>
          </cell>
          <cell r="C50">
            <v>28.889250094610905</v>
          </cell>
          <cell r="D50">
            <v>27.169366132429555</v>
          </cell>
          <cell r="E50">
            <v>25.551933898094823</v>
          </cell>
          <cell r="F50">
            <v>24.030846126203393</v>
          </cell>
          <cell r="G50">
            <v>22.600359920002514</v>
          </cell>
          <cell r="H50">
            <v>21.255074990734684</v>
          </cell>
          <cell r="I50">
            <v>19.989913198116497</v>
          </cell>
          <cell r="J50">
            <v>18.800099314042562</v>
          </cell>
          <cell r="K50">
            <v>17.681142936278409</v>
          </cell>
          <cell r="L50">
            <v>16.628821483298111</v>
          </cell>
          <cell r="M50">
            <v>15.639164205550726</v>
          </cell>
          <cell r="N50">
            <v>14.708437152319441</v>
          </cell>
          <cell r="O50">
            <v>13.833129036984674</v>
          </cell>
          <cell r="P50">
            <v>13.009937946930085</v>
          </cell>
          <cell r="Q50">
            <v>12.235758847552662</v>
          </cell>
          <cell r="R50">
            <v>11.50767183286678</v>
          </cell>
          <cell r="S50">
            <v>10.822931078038762</v>
          </cell>
          <cell r="T50">
            <v>10.178954451864566</v>
          </cell>
          <cell r="U50">
            <v>9.5733137497184284</v>
          </cell>
          <cell r="V50">
            <v>9.0037255098647115</v>
          </cell>
          <cell r="W50">
            <v>8.4680423782477003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>
            <v>0</v>
          </cell>
          <cell r="C52">
            <v>6.7553642033746311</v>
          </cell>
          <cell r="D52">
            <v>7.8711754525938744</v>
          </cell>
          <cell r="E52">
            <v>8.9377970996083889</v>
          </cell>
          <cell r="F52">
            <v>9.9583939890111743</v>
          </cell>
          <cell r="G52">
            <v>10.935946040661207</v>
          </cell>
          <cell r="H52">
            <v>11.873259409577887</v>
          </cell>
          <cell r="I52">
            <v>12.772976971262738</v>
          </cell>
          <cell r="J52">
            <v>13.637588173655981</v>
          </cell>
          <cell r="K52">
            <v>14.46943829439434</v>
          </cell>
          <cell r="L52">
            <v>15.270737139653676</v>
          </cell>
          <cell r="M52">
            <v>16.043567218625626</v>
          </cell>
          <cell r="N52">
            <v>16.78989142558218</v>
          </cell>
          <cell r="O52">
            <v>17.511560259517072</v>
          </cell>
          <cell r="P52">
            <v>18.210318609510061</v>
          </cell>
          <cell r="Q52">
            <v>18.887812132231645</v>
          </cell>
          <cell r="R52">
            <v>19.545593246384726</v>
          </cell>
          <cell r="S52">
            <v>20.185126767359051</v>
          </cell>
          <cell r="T52">
            <v>20.80779520394772</v>
          </cell>
          <cell r="U52">
            <v>21.414903737637314</v>
          </cell>
          <cell r="V52">
            <v>22.007684903727494</v>
          </cell>
          <cell r="W52">
            <v>22.58730299235858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>
            <v>0</v>
          </cell>
          <cell r="C61">
            <v>5.5870017042386184</v>
          </cell>
          <cell r="D61">
            <v>5.5870017042386184</v>
          </cell>
          <cell r="E61">
            <v>5.5870017042386193</v>
          </cell>
          <cell r="F61">
            <v>5.5870017042386193</v>
          </cell>
          <cell r="G61">
            <v>5.5870017042386193</v>
          </cell>
          <cell r="H61">
            <v>5.5870017042386184</v>
          </cell>
          <cell r="I61">
            <v>5.5870017042386193</v>
          </cell>
          <cell r="J61">
            <v>5.5870017042386193</v>
          </cell>
          <cell r="K61">
            <v>5.5870017042386184</v>
          </cell>
          <cell r="L61">
            <v>5.5870017042386193</v>
          </cell>
          <cell r="M61">
            <v>5.5870017042386184</v>
          </cell>
          <cell r="N61">
            <v>5.5870017042386193</v>
          </cell>
          <cell r="O61">
            <v>5.5870017042386193</v>
          </cell>
          <cell r="P61">
            <v>5.5870017042386193</v>
          </cell>
          <cell r="Q61">
            <v>5.5870017042386193</v>
          </cell>
          <cell r="R61">
            <v>5.5870017042386193</v>
          </cell>
          <cell r="S61">
            <v>5.5870017042386193</v>
          </cell>
          <cell r="T61">
            <v>5.5870017042386193</v>
          </cell>
          <cell r="U61">
            <v>5.5870017042386184</v>
          </cell>
          <cell r="V61">
            <v>5.5870017042386184</v>
          </cell>
          <cell r="W61">
            <v>5.5870017042386184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</row>
        <row r="68">
          <cell r="B68">
            <v>0.45503913829745152</v>
          </cell>
          <cell r="C68">
            <v>0.42253634270477647</v>
          </cell>
          <cell r="D68">
            <v>0.392355175368721</v>
          </cell>
          <cell r="E68">
            <v>0.36432980569952667</v>
          </cell>
          <cell r="F68">
            <v>0.33830624814956045</v>
          </cell>
          <cell r="G68">
            <v>0.31414151613887753</v>
          </cell>
          <cell r="H68">
            <v>0.29170283641467204</v>
          </cell>
          <cell r="I68">
            <v>0.2708669195279097</v>
          </cell>
          <cell r="J68">
            <v>0.25151928241877336</v>
          </cell>
          <cell r="K68">
            <v>0.23355361938886093</v>
          </cell>
          <cell r="L68">
            <v>0.2168712180039423</v>
          </cell>
          <cell r="M68">
            <v>0.2013804167179464</v>
          </cell>
          <cell r="N68">
            <v>0.1869961012380931</v>
          </cell>
          <cell r="O68">
            <v>0.17363923686394361</v>
          </cell>
          <cell r="P68">
            <v>0.1612364342308048</v>
          </cell>
          <cell r="Q68">
            <v>0.1497195460714616</v>
          </cell>
          <cell r="R68">
            <v>0.13902529278064293</v>
          </cell>
          <cell r="S68">
            <v>0.12909491472488271</v>
          </cell>
          <cell r="T68">
            <v>0.1198738493873911</v>
          </cell>
          <cell r="U68">
            <v>0.11131143157400601</v>
          </cell>
          <cell r="V68">
            <v>0.10336061503300559</v>
          </cell>
          <cell r="W68">
            <v>9.5977713959219474E-2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</row>
        <row r="70">
          <cell r="B70">
            <v>0</v>
          </cell>
          <cell r="C70">
            <v>0.10010323913286581</v>
          </cell>
          <cell r="D70">
            <v>0.19305624689909837</v>
          </cell>
          <cell r="E70">
            <v>0.2793697541106</v>
          </cell>
          <cell r="F70">
            <v>0.35951801080699441</v>
          </cell>
          <cell r="G70">
            <v>0.43394139202507492</v>
          </cell>
          <cell r="H70">
            <v>0.50304881744186392</v>
          </cell>
          <cell r="I70">
            <v>0.5672199981860252</v>
          </cell>
          <cell r="J70">
            <v>0.62680752316274635</v>
          </cell>
          <cell r="K70">
            <v>0.68213879635541608</v>
          </cell>
          <cell r="L70">
            <v>0.73351783574860929</v>
          </cell>
          <cell r="M70">
            <v>0.78122694375657442</v>
          </cell>
          <cell r="N70">
            <v>0.82552825833539922</v>
          </cell>
          <cell r="O70">
            <v>0.86666519330145086</v>
          </cell>
          <cell r="P70">
            <v>0.90486377576992727</v>
          </cell>
          <cell r="Q70">
            <v>0.94033388806208396</v>
          </cell>
          <cell r="R70">
            <v>0.97327042090480087</v>
          </cell>
          <cell r="S70">
            <v>1.0038543442587522</v>
          </cell>
          <cell r="T70">
            <v>1.03225370165885</v>
          </cell>
          <cell r="U70">
            <v>1.0586245335303694</v>
          </cell>
          <cell r="V70">
            <v>1.083111734553923</v>
          </cell>
          <cell r="W70">
            <v>1.1058498497900797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7">
          <cell r="B77">
            <v>30.26304142506536</v>
          </cell>
          <cell r="C77">
            <v>28.466713751906127</v>
          </cell>
          <cell r="D77">
            <v>26.777010957060835</v>
          </cell>
          <cell r="E77">
            <v>25.187604092395297</v>
          </cell>
          <cell r="F77">
            <v>23.692539878053832</v>
          </cell>
          <cell r="G77">
            <v>22.286218403863636</v>
          </cell>
          <cell r="H77">
            <v>20.963372154320012</v>
          </cell>
          <cell r="I77">
            <v>19.719046278588586</v>
          </cell>
          <cell r="J77">
            <v>18.548580031623789</v>
          </cell>
          <cell r="K77">
            <v>17.447589316889548</v>
          </cell>
          <cell r="L77">
            <v>16.41195026529417</v>
          </cell>
          <cell r="M77">
            <v>15.43778378883278</v>
          </cell>
          <cell r="N77">
            <v>14.521441051081348</v>
          </cell>
          <cell r="O77">
            <v>13.659489800120731</v>
          </cell>
          <cell r="P77">
            <v>12.848701512699281</v>
          </cell>
          <cell r="Q77">
            <v>12.0860393014812</v>
          </cell>
          <cell r="R77">
            <v>11.368646540086138</v>
          </cell>
          <cell r="S77">
            <v>10.693836163313879</v>
          </cell>
          <cell r="T77">
            <v>10.059080602477176</v>
          </cell>
          <cell r="U77">
            <v>9.4620023181444228</v>
          </cell>
          <cell r="V77">
            <v>8.9003648948317053</v>
          </cell>
          <cell r="W77">
            <v>8.3720646642884802</v>
          </cell>
        </row>
        <row r="78"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B79">
            <v>0</v>
          </cell>
          <cell r="C79">
            <v>1.068259260003146</v>
          </cell>
          <cell r="D79">
            <v>2.091117501456158</v>
          </cell>
          <cell r="E79">
            <v>3.0714256412591703</v>
          </cell>
          <cell r="F79">
            <v>4.0118742739655602</v>
          </cell>
          <cell r="G79">
            <v>4.9150029443975143</v>
          </cell>
          <cell r="H79">
            <v>5.7832088878974046</v>
          </cell>
          <cell r="I79">
            <v>6.6187552688380933</v>
          </cell>
          <cell r="J79">
            <v>7.4237789462546147</v>
          </cell>
          <cell r="K79">
            <v>8.2002977938003063</v>
          </cell>
          <cell r="L79">
            <v>8.9502175996664484</v>
          </cell>
          <cell r="M79">
            <v>9.6753385706304336</v>
          </cell>
          <cell r="N79">
            <v>10.377361463008162</v>
          </cell>
          <cell r="O79">
            <v>11.057893361977001</v>
          </cell>
          <cell r="P79">
            <v>11.718453129501516</v>
          </cell>
          <cell r="Q79">
            <v>12.360476539930941</v>
          </cell>
          <cell r="R79">
            <v>12.985321121241308</v>
          </cell>
          <cell r="S79">
            <v>13.594270718861678</v>
          </cell>
          <cell r="T79">
            <v>14.18853979805025</v>
          </cell>
          <cell r="U79">
            <v>14.769277499868325</v>
          </cell>
          <cell r="V79">
            <v>15.337571464934951</v>
          </cell>
          <cell r="W79">
            <v>15.894451438329881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</row>
      </sheetData>
      <sheetData sheetId="10">
        <row r="5">
          <cell r="B5">
            <v>0</v>
          </cell>
          <cell r="C5">
            <v>9.1673576215612923E-2</v>
          </cell>
          <cell r="D5">
            <v>0.17672039166516779</v>
          </cell>
          <cell r="E5">
            <v>0.25561368175145871</v>
          </cell>
          <cell r="F5">
            <v>0.32879191213527492</v>
          </cell>
          <cell r="G5">
            <v>0.39666084809247493</v>
          </cell>
          <cell r="H5">
            <v>0.45959539976355146</v>
          </cell>
          <cell r="I5">
            <v>0.51794128986663712</v>
          </cell>
          <cell r="J5">
            <v>0.5720166086865498</v>
          </cell>
          <cell r="K5">
            <v>0.62211333748904341</v>
          </cell>
          <cell r="L5">
            <v>0.66849893102134383</v>
          </cell>
          <cell r="M5">
            <v>0.71141804664967445</v>
          </cell>
          <cell r="N5">
            <v>0.7510944867441991</v>
          </cell>
          <cell r="O5">
            <v>0.78773337996931936</v>
          </cell>
          <cell r="P5">
            <v>0.82152356971678164</v>
          </cell>
          <cell r="Q5">
            <v>0.85264011473323809</v>
          </cell>
          <cell r="R5">
            <v>0.88124675434666577</v>
          </cell>
          <cell r="S5">
            <v>0.90749816537901484</v>
          </cell>
          <cell r="T5">
            <v>0.93154185015660218</v>
          </cell>
          <cell r="U5">
            <v>0.9535195435910625</v>
          </cell>
          <cell r="V5">
            <v>0.97356809877031059</v>
          </cell>
          <cell r="W5">
            <v>0.99181988491422168</v>
          </cell>
        </row>
        <row r="6">
          <cell r="B6">
            <v>0</v>
          </cell>
          <cell r="C6">
            <v>0.11471452309125625</v>
          </cell>
          <cell r="D6">
            <v>0.22111949568735664</v>
          </cell>
          <cell r="E6">
            <v>0.31979442946797465</v>
          </cell>
          <cell r="F6">
            <v>0.41126768200620323</v>
          </cell>
          <cell r="G6">
            <v>0.49601603128727551</v>
          </cell>
          <cell r="H6">
            <v>0.57446357726871322</v>
          </cell>
          <cell r="I6">
            <v>0.64698034680133265</v>
          </cell>
          <cell r="J6">
            <v>0.71388116347257058</v>
          </cell>
          <cell r="K6">
            <v>0.77542550343066985</v>
          </cell>
          <cell r="L6">
            <v>0.83181914262363355</v>
          </cell>
          <cell r="M6">
            <v>0.88321835384263592</v>
          </cell>
          <cell r="N6">
            <v>0.92973718550520656</v>
          </cell>
          <cell r="O6">
            <v>0.97145793275850967</v>
          </cell>
          <cell r="P6">
            <v>1.0084443378869861</v>
          </cell>
          <cell r="Q6">
            <v>1.0407564436856225</v>
          </cell>
          <cell r="R6">
            <v>1.0684655341762248</v>
          </cell>
          <cell r="S6">
            <v>1.0916673938710297</v>
          </cell>
          <cell r="T6">
            <v>1.1104922913813926</v>
          </cell>
          <cell r="U6">
            <v>1.12511061836183</v>
          </cell>
          <cell r="V6">
            <v>1.135733847632787</v>
          </cell>
          <cell r="W6">
            <v>1.1426112128393915</v>
          </cell>
        </row>
        <row r="7">
          <cell r="B7">
            <v>0</v>
          </cell>
          <cell r="C7">
            <v>-2.3040946875643328E-2</v>
          </cell>
          <cell r="D7">
            <v>-4.4399104022188857E-2</v>
          </cell>
          <cell r="E7">
            <v>-6.418074771651594E-2</v>
          </cell>
          <cell r="F7">
            <v>-8.2475769870928306E-2</v>
          </cell>
          <cell r="G7">
            <v>-9.9355183194800578E-2</v>
          </cell>
          <cell r="H7">
            <v>-0.11486817750516176</v>
          </cell>
          <cell r="I7">
            <v>-0.12903905693469553</v>
          </cell>
          <cell r="J7">
            <v>-0.14186455478602078</v>
          </cell>
          <cell r="K7">
            <v>-0.15331216594162644</v>
          </cell>
          <cell r="L7">
            <v>-0.16332021160228971</v>
          </cell>
          <cell r="M7">
            <v>-0.17180030719296147</v>
          </cell>
          <cell r="N7">
            <v>-0.17864269876100747</v>
          </cell>
          <cell r="O7">
            <v>-0.18372455278919031</v>
          </cell>
          <cell r="P7">
            <v>-0.18692076817020442</v>
          </cell>
          <cell r="Q7">
            <v>-0.18811632895238439</v>
          </cell>
          <cell r="R7">
            <v>-0.18721877982955903</v>
          </cell>
          <cell r="S7">
            <v>-0.18416922849201489</v>
          </cell>
          <cell r="T7">
            <v>-0.17895044122479042</v>
          </cell>
          <cell r="U7">
            <v>-0.17159107477076752</v>
          </cell>
          <cell r="V7">
            <v>-0.16216574886247637</v>
          </cell>
          <cell r="W7">
            <v>-0.1507913279251698</v>
          </cell>
        </row>
        <row r="11">
          <cell r="B11">
            <v>0</v>
          </cell>
          <cell r="C11">
            <v>17.73021995228072</v>
          </cell>
          <cell r="D11">
            <v>34.176119889854199</v>
          </cell>
          <cell r="E11">
            <v>49.42726885130984</v>
          </cell>
          <cell r="F11">
            <v>63.565329521824303</v>
          </cell>
          <cell r="G11">
            <v>76.663992470985391</v>
          </cell>
          <cell r="H11">
            <v>88.788806378471904</v>
          </cell>
          <cell r="I11">
            <v>99.996962411334266</v>
          </cell>
          <cell r="J11">
            <v>110.33711954753797</v>
          </cell>
          <cell r="K11">
            <v>119.84938229222101</v>
          </cell>
          <cell r="L11">
            <v>128.56555527413192</v>
          </cell>
          <cell r="M11">
            <v>136.50979193858359</v>
          </cell>
          <cell r="N11">
            <v>143.69971955258217</v>
          </cell>
          <cell r="O11">
            <v>150.1480576133709</v>
          </cell>
          <cell r="P11">
            <v>155.86465809690665</v>
          </cell>
          <cell r="Q11">
            <v>160.858801187886</v>
          </cell>
          <cell r="R11">
            <v>165.14150450946289</v>
          </cell>
          <cell r="S11">
            <v>168.72757246847448</v>
          </cell>
          <cell r="T11">
            <v>171.63713931706224</v>
          </cell>
          <cell r="U11">
            <v>173.89654070507419</v>
          </cell>
          <cell r="V11">
            <v>175.5384617670459</v>
          </cell>
          <cell r="W11">
            <v>176.60142393189977</v>
          </cell>
        </row>
        <row r="13">
          <cell r="B13">
            <v>0</v>
          </cell>
          <cell r="C13">
            <v>0.11471452309125625</v>
          </cell>
          <cell r="D13">
            <v>0.22111949568735664</v>
          </cell>
          <cell r="E13">
            <v>0.31979442946797465</v>
          </cell>
          <cell r="F13">
            <v>0.41126768200620323</v>
          </cell>
          <cell r="G13">
            <v>0.49601603128727551</v>
          </cell>
          <cell r="H13">
            <v>0.57446357726871322</v>
          </cell>
          <cell r="I13">
            <v>0.64698034680133265</v>
          </cell>
          <cell r="J13">
            <v>0.71388116347257058</v>
          </cell>
          <cell r="K13">
            <v>0.77542550343066985</v>
          </cell>
          <cell r="L13">
            <v>0.83181914262363355</v>
          </cell>
          <cell r="M13">
            <v>0.88321835384263592</v>
          </cell>
          <cell r="N13">
            <v>0.92973718550520656</v>
          </cell>
          <cell r="O13">
            <v>0.97145793275850967</v>
          </cell>
          <cell r="P13">
            <v>1.0084443378869861</v>
          </cell>
          <cell r="Q13">
            <v>1.0407564436856225</v>
          </cell>
          <cell r="R13">
            <v>1.0684655341762248</v>
          </cell>
          <cell r="S13">
            <v>1.0916673938710297</v>
          </cell>
          <cell r="T13">
            <v>1.1104922913813926</v>
          </cell>
          <cell r="U13">
            <v>1.12511061836183</v>
          </cell>
          <cell r="V13">
            <v>1.135733847632787</v>
          </cell>
          <cell r="W13">
            <v>1.1426112128393915</v>
          </cell>
        </row>
      </sheetData>
      <sheetData sheetId="11">
        <row r="6">
          <cell r="B6">
            <v>1.1610741737681329</v>
          </cell>
          <cell r="C6">
            <v>1.1386358146904483</v>
          </cell>
          <cell r="D6">
            <v>1.1177392035479299</v>
          </cell>
          <cell r="E6">
            <v>1.0982668179127204</v>
          </cell>
          <cell r="F6">
            <v>1.0801043825925121</v>
          </cell>
          <cell r="G6">
            <v>1.063138486413332</v>
          </cell>
          <cell r="H6">
            <v>1.0472539983155096</v>
          </cell>
          <cell r="I6">
            <v>1.0323314702030528</v>
          </cell>
          <cell r="J6">
            <v>1.0182448124620955</v>
          </cell>
          <cell r="K6">
            <v>1.0048596129065328</v>
          </cell>
          <cell r="L6">
            <v>0.99203251508327894</v>
          </cell>
          <cell r="M6">
            <v>0.97961204769039234</v>
          </cell>
          <cell r="N6">
            <v>0.9674411780239307</v>
          </cell>
          <cell r="O6">
            <v>0.95536164070801899</v>
          </cell>
          <cell r="P6">
            <v>0.94321979097704334</v>
          </cell>
          <cell r="Q6">
            <v>0.93087340880700786</v>
          </cell>
          <cell r="R6">
            <v>0.9181986226006611</v>
          </cell>
          <cell r="S6">
            <v>0.90509601439006759</v>
          </cell>
          <cell r="T6">
            <v>0.89149506096833242</v>
          </cell>
          <cell r="U6">
            <v>0.87735634267433515</v>
          </cell>
          <cell r="V6">
            <v>0.86267133835288101</v>
          </cell>
          <cell r="W6">
            <v>0.84746001477338251</v>
          </cell>
        </row>
        <row r="7">
          <cell r="B7">
            <v>1.1610741737681329</v>
          </cell>
          <cell r="C7">
            <v>1.0781403042132665</v>
          </cell>
          <cell r="D7">
            <v>1.0011302824837474</v>
          </cell>
          <cell r="E7">
            <v>0.92962097659205123</v>
          </cell>
          <cell r="F7">
            <v>0.86321947826404755</v>
          </cell>
          <cell r="G7">
            <v>0.80156094410232981</v>
          </cell>
          <cell r="H7">
            <v>0.74430659095216345</v>
          </cell>
          <cell r="I7">
            <v>0.69114183445558031</v>
          </cell>
          <cell r="J7">
            <v>0.64177456056589599</v>
          </cell>
          <cell r="K7">
            <v>0.59593352052547477</v>
          </cell>
          <cell r="L7">
            <v>0.55336684048794083</v>
          </cell>
          <cell r="M7">
            <v>0.51384063759594512</v>
          </cell>
          <cell r="N7">
            <v>0.47713773491052042</v>
          </cell>
          <cell r="O7">
            <v>0.44305646813119753</v>
          </cell>
          <cell r="P7">
            <v>0.41140957755039775</v>
          </cell>
          <cell r="Q7">
            <v>0.3820231791539408</v>
          </cell>
          <cell r="R7">
            <v>0.35473580921437364</v>
          </cell>
          <cell r="S7">
            <v>0.32939753712763264</v>
          </cell>
          <cell r="T7">
            <v>0.30586914161851608</v>
          </cell>
          <cell r="U7">
            <v>0.28402134578862204</v>
          </cell>
          <cell r="V7">
            <v>0.26373410680372045</v>
          </cell>
          <cell r="W7">
            <v>0.24489595631774044</v>
          </cell>
        </row>
        <row r="18">
          <cell r="B18">
            <v>1161074.1737681329</v>
          </cell>
          <cell r="C18">
            <v>1138631.9792702489</v>
          </cell>
          <cell r="D18">
            <v>1117727.9761758482</v>
          </cell>
          <cell r="E18">
            <v>1098241.8254658985</v>
          </cell>
          <cell r="F18">
            <v>1080054.7637607295</v>
          </cell>
          <cell r="G18">
            <v>1063046.571005794</v>
          </cell>
          <cell r="H18">
            <v>1047092.2597087093</v>
          </cell>
          <cell r="I18">
            <v>1032058.7445665712</v>
          </cell>
          <cell r="J18">
            <v>1017801.884177701</v>
          </cell>
          <cell r="K18">
            <v>1004164.3998925531</v>
          </cell>
          <cell r="L18">
            <v>990975.23537075717</v>
          </cell>
          <cell r="M18">
            <v>978050.88404929067</v>
          </cell>
          <cell r="N18">
            <v>965199.04676815984</v>
          </cell>
          <cell r="O18">
            <v>952224.67811760667</v>
          </cell>
          <cell r="P18">
            <v>938938.06929328886</v>
          </cell>
          <cell r="Q18">
            <v>925164.1787494265</v>
          </cell>
          <cell r="R18">
            <v>910752.07708080241</v>
          </cell>
          <cell r="S18">
            <v>895583.23450289969</v>
          </cell>
          <cell r="T18">
            <v>879577.51194127847</v>
          </cell>
          <cell r="U18">
            <v>862696.09866751451</v>
          </cell>
          <cell r="V18">
            <v>844941.1668439731</v>
          </cell>
          <cell r="W18">
            <v>826352.5412642007</v>
          </cell>
        </row>
        <row r="19">
          <cell r="B19">
            <v>0</v>
          </cell>
          <cell r="C19">
            <v>3.8354201994825434</v>
          </cell>
          <cell r="D19">
            <v>11.227372081757192</v>
          </cell>
          <cell r="E19">
            <v>24.992446821787521</v>
          </cell>
          <cell r="F19">
            <v>49.618831782524936</v>
          </cell>
          <cell r="G19">
            <v>91.915407538036561</v>
          </cell>
          <cell r="H19">
            <v>161.73860680029847</v>
          </cell>
          <cell r="I19">
            <v>272.72563648161355</v>
          </cell>
          <cell r="J19">
            <v>442.92828439462357</v>
          </cell>
          <cell r="K19">
            <v>695.21301397974401</v>
          </cell>
          <cell r="L19">
            <v>1057.279712521824</v>
          </cell>
          <cell r="M19">
            <v>1561.1636411017046</v>
          </cell>
          <cell r="N19">
            <v>2242.131255770907</v>
          </cell>
          <cell r="O19">
            <v>3136.9625904123204</v>
          </cell>
          <cell r="P19">
            <v>4281.7216837544138</v>
          </cell>
          <cell r="Q19">
            <v>5709.230057581357</v>
          </cell>
          <cell r="R19">
            <v>7446.5455198586924</v>
          </cell>
          <cell r="S19">
            <v>9512.7798871678315</v>
          </cell>
          <cell r="T19">
            <v>11917.549027053958</v>
          </cell>
          <cell r="U19">
            <v>14660.244006820596</v>
          </cell>
          <cell r="V19">
            <v>17730.171508907879</v>
          </cell>
          <cell r="W19">
            <v>21107.473509181749</v>
          </cell>
        </row>
        <row r="20">
          <cell r="B20">
            <v>0</v>
          </cell>
          <cell r="C20">
            <v>33973.938726973596</v>
          </cell>
          <cell r="D20">
            <v>65589.865135268687</v>
          </cell>
          <cell r="E20">
            <v>95008.235647967609</v>
          </cell>
          <cell r="F20">
            <v>122374.00056290554</v>
          </cell>
          <cell r="G20">
            <v>147816.00848903458</v>
          </cell>
          <cell r="H20">
            <v>171446.14977822913</v>
          </cell>
          <cell r="I20">
            <v>193358.39089527357</v>
          </cell>
          <cell r="J20">
            <v>213627.93051294208</v>
          </cell>
          <cell r="K20">
            <v>232310.77721283413</v>
          </cell>
          <cell r="L20">
            <v>249444.0872242685</v>
          </cell>
          <cell r="M20">
            <v>265047.58465520159</v>
          </cell>
          <cell r="N20">
            <v>279126.29532189597</v>
          </cell>
          <cell r="O20">
            <v>291674.65108597564</v>
          </cell>
          <cell r="P20">
            <v>302681.78141914931</v>
          </cell>
          <cell r="Q20">
            <v>312137.54923795233</v>
          </cell>
          <cell r="R20">
            <v>320038.67763895681</v>
          </cell>
          <cell r="S20">
            <v>326394.22202947643</v>
          </cell>
          <cell r="T20">
            <v>331229.70852082007</v>
          </cell>
          <cell r="U20">
            <v>334589.4748554352</v>
          </cell>
          <cell r="V20">
            <v>336537.05591880449</v>
          </cell>
          <cell r="W20">
            <v>337153.76750246005</v>
          </cell>
        </row>
        <row r="21">
          <cell r="B21">
            <v>0</v>
          </cell>
          <cell r="C21">
            <v>2.5767665467303424</v>
          </cell>
          <cell r="D21">
            <v>7.5765588874554677</v>
          </cell>
          <cell r="E21">
            <v>16.950340720196184</v>
          </cell>
          <cell r="F21">
            <v>33.834288173336851</v>
          </cell>
          <cell r="G21">
            <v>63.029459674801195</v>
          </cell>
          <cell r="H21">
            <v>111.55147404605343</v>
          </cell>
          <cell r="I21">
            <v>189.20301322731279</v>
          </cell>
          <cell r="J21">
            <v>309.09553701306521</v>
          </cell>
          <cell r="K21">
            <v>488.02293139240203</v>
          </cell>
          <cell r="L21">
            <v>746.57574379674827</v>
          </cell>
          <cell r="M21">
            <v>1108.8882102475125</v>
          </cell>
          <cell r="N21">
            <v>1601.9386107900027</v>
          </cell>
          <cell r="O21">
            <v>2254.3795237729878</v>
          </cell>
          <cell r="P21">
            <v>3094.953256233463</v>
          </cell>
          <cell r="Q21">
            <v>4150.6341894124416</v>
          </cell>
          <cell r="R21">
            <v>5444.7114031004985</v>
          </cell>
          <cell r="S21">
            <v>6995.0585769957479</v>
          </cell>
          <cell r="T21">
            <v>8812.8197288617393</v>
          </cell>
          <cell r="U21">
            <v>10901.671002738201</v>
          </cell>
          <cell r="V21">
            <v>13257.719081213325</v>
          </cell>
          <cell r="W21">
            <v>15869.993524407604</v>
          </cell>
        </row>
        <row r="22">
          <cell r="B22">
            <v>0</v>
          </cell>
          <cell r="C22">
            <v>7.2864043010350024</v>
          </cell>
          <cell r="D22">
            <v>21.395859442171027</v>
          </cell>
          <cell r="E22">
            <v>47.79464785627782</v>
          </cell>
          <cell r="F22">
            <v>95.246201654536733</v>
          </cell>
          <cell r="G22">
            <v>177.12860397196027</v>
          </cell>
          <cell r="H22">
            <v>312.93355382416746</v>
          </cell>
          <cell r="I22">
            <v>529.81215297203687</v>
          </cell>
          <cell r="J22">
            <v>863.96102446006705</v>
          </cell>
          <cell r="K22">
            <v>1361.5794010606187</v>
          </cell>
          <cell r="L22">
            <v>2079.0927987606838</v>
          </cell>
          <cell r="M22">
            <v>3082.3534730398133</v>
          </cell>
          <cell r="N22">
            <v>4444.6109255580168</v>
          </cell>
          <cell r="O22">
            <v>6243.2040223490203</v>
          </cell>
          <cell r="P22">
            <v>8555.1444225856976</v>
          </cell>
          <cell r="Q22">
            <v>11451.996709385041</v>
          </cell>
          <cell r="R22">
            <v>14994.651389699733</v>
          </cell>
          <cell r="S22">
            <v>19228.670136482739</v>
          </cell>
          <cell r="T22">
            <v>24180.821820407982</v>
          </cell>
          <cell r="U22">
            <v>29857.2317318409</v>
          </cell>
          <cell r="V22">
            <v>36243.28829696231</v>
          </cell>
          <cell r="W22">
            <v>43305.168377686277</v>
          </cell>
        </row>
        <row r="27">
          <cell r="B27">
            <v>1161074.1737681329</v>
          </cell>
          <cell r="C27">
            <v>1078140.3042132664</v>
          </cell>
          <cell r="D27">
            <v>1001130.2824837473</v>
          </cell>
          <cell r="E27">
            <v>929620.97659205121</v>
          </cell>
          <cell r="F27">
            <v>863219.47826404753</v>
          </cell>
          <cell r="G27">
            <v>801560.94410232978</v>
          </cell>
          <cell r="H27">
            <v>744306.59095216345</v>
          </cell>
          <cell r="I27">
            <v>691141.83445558033</v>
          </cell>
          <cell r="J27">
            <v>641774.56056589598</v>
          </cell>
          <cell r="K27">
            <v>595933.5205254748</v>
          </cell>
          <cell r="L27">
            <v>553366.84048794082</v>
          </cell>
          <cell r="M27">
            <v>513840.6375959451</v>
          </cell>
          <cell r="N27">
            <v>477137.73491052043</v>
          </cell>
          <cell r="O27">
            <v>443056.46813119756</v>
          </cell>
          <cell r="P27">
            <v>411409.57755039778</v>
          </cell>
          <cell r="Q27">
            <v>382023.17915394082</v>
          </cell>
          <cell r="R27">
            <v>354735.80921437364</v>
          </cell>
          <cell r="S27">
            <v>329397.53712763265</v>
          </cell>
          <cell r="T27">
            <v>305869.14161851606</v>
          </cell>
          <cell r="U27">
            <v>284021.34578862204</v>
          </cell>
          <cell r="V27">
            <v>263734.10680372047</v>
          </cell>
          <cell r="W27">
            <v>244895.95631774043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>
            <v>0</v>
          </cell>
          <cell r="C29">
            <v>125657.37811343427</v>
          </cell>
          <cell r="D29">
            <v>242339.22921876609</v>
          </cell>
          <cell r="E29">
            <v>350686.66238800279</v>
          </cell>
          <cell r="F29">
            <v>451294.99318800832</v>
          </cell>
          <cell r="G29">
            <v>544717.01464515633</v>
          </cell>
          <cell r="H29">
            <v>631466.03456965077</v>
          </cell>
          <cell r="I29">
            <v>712018.69592811004</v>
          </cell>
          <cell r="J29">
            <v>786817.59576096502</v>
          </cell>
          <cell r="K29">
            <v>856273.71703433048</v>
          </cell>
          <cell r="L29">
            <v>920768.68678816967</v>
          </cell>
          <cell r="M29">
            <v>980656.87298816326</v>
          </cell>
          <cell r="N29">
            <v>1036267.331602443</v>
          </cell>
          <cell r="O29">
            <v>1087905.614601417</v>
          </cell>
          <cell r="P29">
            <v>1135855.4488147502</v>
          </cell>
          <cell r="Q29">
            <v>1180380.294869988</v>
          </cell>
          <cell r="R29">
            <v>1221724.7947784229</v>
          </cell>
          <cell r="S29">
            <v>1260116.1161219699</v>
          </cell>
          <cell r="T29">
            <v>1295765.200226692</v>
          </cell>
          <cell r="U29">
            <v>1328867.9211810767</v>
          </cell>
          <cell r="V29">
            <v>1359606.1620672909</v>
          </cell>
          <cell r="W29">
            <v>1388148.8143187757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7">
          <cell r="B37">
            <v>340291.37566475169</v>
          </cell>
          <cell r="C37">
            <v>333713.94468647393</v>
          </cell>
          <cell r="D37">
            <v>327587.33182176092</v>
          </cell>
          <cell r="E37">
            <v>321876.26772154117</v>
          </cell>
          <cell r="F37">
            <v>316545.94483022549</v>
          </cell>
          <cell r="G37">
            <v>311561.12866523862</v>
          </cell>
          <cell r="H37">
            <v>306885.18748789834</v>
          </cell>
          <cell r="I37">
            <v>302479.11622701382</v>
          </cell>
          <cell r="J37">
            <v>298300.6694541914</v>
          </cell>
          <cell r="K37">
            <v>294303.7514339253</v>
          </cell>
          <cell r="L37">
            <v>290438.22842050326</v>
          </cell>
          <cell r="M37">
            <v>286650.31771667372</v>
          </cell>
          <cell r="N37">
            <v>282883.65966241498</v>
          </cell>
          <cell r="O37">
            <v>279081.08971793868</v>
          </cell>
          <cell r="P37">
            <v>275187.00741303898</v>
          </cell>
          <cell r="Q37">
            <v>271150.11100510741</v>
          </cell>
          <cell r="R37">
            <v>266926.16561570996</v>
          </cell>
          <cell r="S37">
            <v>262480.43215208082</v>
          </cell>
          <cell r="T37">
            <v>257789.42319498197</v>
          </cell>
          <cell r="U37">
            <v>252841.76397054936</v>
          </cell>
          <cell r="V37">
            <v>247638.09110315744</v>
          </cell>
          <cell r="W37">
            <v>242190.0765721573</v>
          </cell>
        </row>
        <row r="38">
          <cell r="B38">
            <v>0</v>
          </cell>
          <cell r="C38">
            <v>1.1240973620992216</v>
          </cell>
          <cell r="D38">
            <v>3.2905545374434912</v>
          </cell>
          <cell r="E38">
            <v>7.3248671810631665</v>
          </cell>
          <cell r="F38">
            <v>14.542447767445761</v>
          </cell>
          <cell r="G38">
            <v>26.938865046317868</v>
          </cell>
          <cell r="H38">
            <v>47.402874208762746</v>
          </cell>
          <cell r="I38">
            <v>79.931311981715581</v>
          </cell>
          <cell r="J38">
            <v>129.81485474637267</v>
          </cell>
          <cell r="K38">
            <v>203.75527959547011</v>
          </cell>
          <cell r="L38">
            <v>309.8709591212849</v>
          </cell>
          <cell r="M38">
            <v>457.5508912959275</v>
          </cell>
          <cell r="N38">
            <v>657.13108316849571</v>
          </cell>
          <cell r="O38">
            <v>919.39114607629563</v>
          </cell>
          <cell r="P38">
            <v>1254.9008451800744</v>
          </cell>
          <cell r="Q38">
            <v>1673.2796182829302</v>
          </cell>
          <cell r="R38">
            <v>2182.4576552927001</v>
          </cell>
          <cell r="S38">
            <v>2788.0363092520029</v>
          </cell>
          <cell r="T38">
            <v>3492.8338297344544</v>
          </cell>
          <cell r="U38">
            <v>4296.6717487750866</v>
          </cell>
          <cell r="V38">
            <v>5196.4160342637397</v>
          </cell>
          <cell r="W38">
            <v>6186.2466322338078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6">
          <cell r="B46">
            <v>340291.37566475169</v>
          </cell>
          <cell r="C46">
            <v>315984.84883155517</v>
          </cell>
          <cell r="D46">
            <v>293414.50248644414</v>
          </cell>
          <cell r="E46">
            <v>272456.32373741246</v>
          </cell>
          <cell r="F46">
            <v>252995.15775616869</v>
          </cell>
          <cell r="G46">
            <v>234924.07505929947</v>
          </cell>
          <cell r="H46">
            <v>218143.78398363522</v>
          </cell>
          <cell r="I46">
            <v>202562.0851276613</v>
          </cell>
          <cell r="J46">
            <v>188093.36476139975</v>
          </cell>
          <cell r="K46">
            <v>174658.12442129976</v>
          </cell>
          <cell r="L46">
            <v>162182.54410549262</v>
          </cell>
          <cell r="M46">
            <v>150598.07666938604</v>
          </cell>
          <cell r="N46">
            <v>139841.07119300129</v>
          </cell>
          <cell r="O46">
            <v>129852.42325064407</v>
          </cell>
          <cell r="P46">
            <v>120577.25016131236</v>
          </cell>
          <cell r="Q46">
            <v>111964.58943550434</v>
          </cell>
          <cell r="R46">
            <v>103967.11876153975</v>
          </cell>
          <cell r="S46">
            <v>96540.89599285835</v>
          </cell>
          <cell r="T46">
            <v>89645.117707654179</v>
          </cell>
          <cell r="U46">
            <v>83241.895014250302</v>
          </cell>
          <cell r="V46">
            <v>77296.045370375286</v>
          </cell>
          <cell r="W46">
            <v>71774.899272491341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B57">
            <v>0</v>
          </cell>
          <cell r="C57">
            <v>33973.938726973596</v>
          </cell>
          <cell r="D57">
            <v>65589.865135268687</v>
          </cell>
          <cell r="E57">
            <v>95008.235647967609</v>
          </cell>
          <cell r="F57">
            <v>122374.00056290554</v>
          </cell>
          <cell r="G57">
            <v>147816.00848903458</v>
          </cell>
          <cell r="H57">
            <v>171446.14977822913</v>
          </cell>
          <cell r="I57">
            <v>193358.39089527357</v>
          </cell>
          <cell r="J57">
            <v>213627.93051294208</v>
          </cell>
          <cell r="K57">
            <v>232310.77721283413</v>
          </cell>
          <cell r="L57">
            <v>249444.0872242685</v>
          </cell>
          <cell r="M57">
            <v>265047.58465520159</v>
          </cell>
          <cell r="N57">
            <v>279126.29532189597</v>
          </cell>
          <cell r="O57">
            <v>291674.65108597564</v>
          </cell>
          <cell r="P57">
            <v>302681.78141914931</v>
          </cell>
          <cell r="Q57">
            <v>312137.54923795233</v>
          </cell>
          <cell r="R57">
            <v>320038.67763895681</v>
          </cell>
          <cell r="S57">
            <v>326394.22202947643</v>
          </cell>
          <cell r="T57">
            <v>331229.70852082007</v>
          </cell>
          <cell r="U57">
            <v>334589.4748554352</v>
          </cell>
          <cell r="V57">
            <v>336537.05591880449</v>
          </cell>
          <cell r="W57">
            <v>337153.76750246005</v>
          </cell>
        </row>
        <row r="58">
          <cell r="B58">
            <v>0</v>
          </cell>
          <cell r="C58">
            <v>2.5767665467303424</v>
          </cell>
          <cell r="D58">
            <v>7.5765588874554677</v>
          </cell>
          <cell r="E58">
            <v>16.950340720196184</v>
          </cell>
          <cell r="F58">
            <v>33.834288173336851</v>
          </cell>
          <cell r="G58">
            <v>63.029459674801195</v>
          </cell>
          <cell r="H58">
            <v>111.55147404605343</v>
          </cell>
          <cell r="I58">
            <v>189.20301322731279</v>
          </cell>
          <cell r="J58">
            <v>309.09553701306521</v>
          </cell>
          <cell r="K58">
            <v>488.02293139240203</v>
          </cell>
          <cell r="L58">
            <v>746.57574379674827</v>
          </cell>
          <cell r="M58">
            <v>1108.8882102475125</v>
          </cell>
          <cell r="N58">
            <v>1601.9386107900027</v>
          </cell>
          <cell r="O58">
            <v>2254.3795237729878</v>
          </cell>
          <cell r="P58">
            <v>3094.953256233463</v>
          </cell>
          <cell r="Q58">
            <v>4150.6341894124416</v>
          </cell>
          <cell r="R58">
            <v>5444.7114031004985</v>
          </cell>
          <cell r="S58">
            <v>6995.0585769957479</v>
          </cell>
          <cell r="T58">
            <v>8812.8197288617393</v>
          </cell>
          <cell r="U58">
            <v>10901.671002738201</v>
          </cell>
          <cell r="V58">
            <v>13257.719081213325</v>
          </cell>
          <cell r="W58">
            <v>15869.993524407604</v>
          </cell>
        </row>
        <row r="59">
          <cell r="B59">
            <v>0</v>
          </cell>
          <cell r="C59">
            <v>7.2864043010350024</v>
          </cell>
          <cell r="D59">
            <v>21.395859442171027</v>
          </cell>
          <cell r="E59">
            <v>47.79464785627782</v>
          </cell>
          <cell r="F59">
            <v>95.246201654536733</v>
          </cell>
          <cell r="G59">
            <v>177.12860397196027</v>
          </cell>
          <cell r="H59">
            <v>312.93355382416746</v>
          </cell>
          <cell r="I59">
            <v>529.81215297203687</v>
          </cell>
          <cell r="J59">
            <v>863.96102446006705</v>
          </cell>
          <cell r="K59">
            <v>1361.5794010606187</v>
          </cell>
          <cell r="L59">
            <v>2079.0927987606838</v>
          </cell>
          <cell r="M59">
            <v>3082.3534730398133</v>
          </cell>
          <cell r="N59">
            <v>4444.6109255580168</v>
          </cell>
          <cell r="O59">
            <v>6243.2040223490203</v>
          </cell>
          <cell r="P59">
            <v>8555.1444225856976</v>
          </cell>
          <cell r="Q59">
            <v>11451.996709385041</v>
          </cell>
          <cell r="R59">
            <v>14994.651389699733</v>
          </cell>
          <cell r="S59">
            <v>19228.670136482739</v>
          </cell>
          <cell r="T59">
            <v>24180.821820407982</v>
          </cell>
          <cell r="U59">
            <v>29857.2317318409</v>
          </cell>
          <cell r="V59">
            <v>36243.28829696231</v>
          </cell>
          <cell r="W59">
            <v>43305.168377686277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</row>
        <row r="66">
          <cell r="B66">
            <v>0</v>
          </cell>
          <cell r="C66">
            <v>125657.37811343427</v>
          </cell>
          <cell r="D66">
            <v>242339.22921876609</v>
          </cell>
          <cell r="E66">
            <v>350686.66238800279</v>
          </cell>
          <cell r="F66">
            <v>451294.99318800832</v>
          </cell>
          <cell r="G66">
            <v>544717.01464515633</v>
          </cell>
          <cell r="H66">
            <v>631466.03456965077</v>
          </cell>
          <cell r="I66">
            <v>712018.69592811004</v>
          </cell>
          <cell r="J66">
            <v>786817.59576096502</v>
          </cell>
          <cell r="K66">
            <v>856273.71703433048</v>
          </cell>
          <cell r="L66">
            <v>920768.68678816967</v>
          </cell>
          <cell r="M66">
            <v>980656.87298816326</v>
          </cell>
          <cell r="N66">
            <v>1036267.331602443</v>
          </cell>
          <cell r="O66">
            <v>1087905.614601417</v>
          </cell>
          <cell r="P66">
            <v>1135855.4488147502</v>
          </cell>
          <cell r="Q66">
            <v>1180380.294869988</v>
          </cell>
          <cell r="R66">
            <v>1221724.7947784229</v>
          </cell>
          <cell r="S66">
            <v>1260116.1161219699</v>
          </cell>
          <cell r="T66">
            <v>1295765.200226692</v>
          </cell>
          <cell r="U66">
            <v>1328867.9211810767</v>
          </cell>
          <cell r="V66">
            <v>1359606.1620672909</v>
          </cell>
          <cell r="W66">
            <v>1388148.8143187757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</sheetData>
      <sheetData sheetId="12">
        <row r="6">
          <cell r="B6">
            <v>101415</v>
          </cell>
          <cell r="C6">
            <v>99454.767651005022</v>
          </cell>
          <cell r="D6">
            <v>97628.889923539507</v>
          </cell>
          <cell r="E6">
            <v>95926.855704798727</v>
          </cell>
          <cell r="F6">
            <v>94338.291507522852</v>
          </cell>
          <cell r="G6">
            <v>92852.696609960156</v>
          </cell>
          <cell r="H6">
            <v>91459.15387449236</v>
          </cell>
          <cell r="I6">
            <v>90146.038853432212</v>
          </cell>
          <cell r="J6">
            <v>88900.761394848407</v>
          </cell>
          <cell r="K6">
            <v>87709.583862848231</v>
          </cell>
          <cell r="L6">
            <v>86557.565197548858</v>
          </cell>
          <cell r="M6">
            <v>85428.676863901128</v>
          </cell>
          <cell r="N6">
            <v>84306.122330080136</v>
          </cell>
          <cell r="O6">
            <v>83172.865190766126</v>
          </cell>
          <cell r="P6">
            <v>82012.335170926686</v>
          </cell>
          <cell r="Q6">
            <v>80809.243119561535</v>
          </cell>
          <cell r="R6">
            <v>79550.40598086259</v>
          </cell>
          <cell r="S6">
            <v>78225.470671135161</v>
          </cell>
          <cell r="T6">
            <v>76827.437375537134</v>
          </cell>
          <cell r="U6">
            <v>75352.916138360204</v>
          </cell>
          <cell r="V6">
            <v>73802.096688952632</v>
          </cell>
          <cell r="W6">
            <v>72178.4575573935</v>
          </cell>
        </row>
        <row r="7">
          <cell r="B7">
            <v>0</v>
          </cell>
          <cell r="C7">
            <v>0.70528000494062915</v>
          </cell>
          <cell r="D7">
            <v>2.0645563264125042</v>
          </cell>
          <cell r="E7">
            <v>4.5957605949738758</v>
          </cell>
          <cell r="F7">
            <v>9.1242075456162048</v>
          </cell>
          <cell r="G7">
            <v>16.90195486045894</v>
          </cell>
          <cell r="H7">
            <v>29.741462335364169</v>
          </cell>
          <cell r="I7">
            <v>50.150421137986207</v>
          </cell>
          <cell r="J7">
            <v>81.448301974404387</v>
          </cell>
          <cell r="K7">
            <v>127.83992690046716</v>
          </cell>
          <cell r="L7">
            <v>194.41891685599984</v>
          </cell>
          <cell r="M7">
            <v>287.07610724318818</v>
          </cell>
          <cell r="N7">
            <v>412.29650492037092</v>
          </cell>
          <cell r="O7">
            <v>576.84344248983768</v>
          </cell>
          <cell r="P7">
            <v>787.34859108270086</v>
          </cell>
          <cell r="Q7">
            <v>1049.847368421697</v>
          </cell>
          <cell r="R7">
            <v>1369.315326061306</v>
          </cell>
          <cell r="S7">
            <v>1749.2668591373681</v>
          </cell>
          <cell r="T7">
            <v>2191.4701908841166</v>
          </cell>
          <cell r="U7">
            <v>2695.8133471154542</v>
          </cell>
          <cell r="V7">
            <v>3260.3299766444966</v>
          </cell>
          <cell r="W7">
            <v>3881.3684672277482</v>
          </cell>
        </row>
        <row r="8">
          <cell r="B8">
            <v>0</v>
          </cell>
          <cell r="C8">
            <v>1958.5382818199682</v>
          </cell>
          <cell r="D8">
            <v>3781.1412682875534</v>
          </cell>
          <cell r="E8">
            <v>5477.0589921910105</v>
          </cell>
          <cell r="F8">
            <v>7054.6475852568619</v>
          </cell>
          <cell r="G8">
            <v>8521.3349449455673</v>
          </cell>
          <cell r="H8">
            <v>9883.5713547898522</v>
          </cell>
          <cell r="I8">
            <v>11146.773817509547</v>
          </cell>
          <cell r="J8">
            <v>12315.277405365598</v>
          </cell>
          <cell r="K8">
            <v>13392.310915350148</v>
          </cell>
          <cell r="L8">
            <v>14380.016339244423</v>
          </cell>
          <cell r="M8">
            <v>15279.530737452802</v>
          </cell>
          <cell r="N8">
            <v>16091.143839512586</v>
          </cell>
          <cell r="O8">
            <v>16814.534651963007</v>
          </cell>
          <cell r="P8">
            <v>17449.076507817554</v>
          </cell>
          <cell r="Q8">
            <v>17994.185021904072</v>
          </cell>
          <cell r="R8">
            <v>18449.671286458266</v>
          </cell>
          <cell r="S8">
            <v>18816.057329909745</v>
          </cell>
          <cell r="T8">
            <v>19094.814688031449</v>
          </cell>
          <cell r="U8">
            <v>19288.499354304462</v>
          </cell>
          <cell r="V8">
            <v>19400.774004006114</v>
          </cell>
          <cell r="W8">
            <v>19436.326350619147</v>
          </cell>
        </row>
        <row r="9">
          <cell r="B9">
            <v>0</v>
          </cell>
          <cell r="C9">
            <v>0.1957597967225449</v>
          </cell>
          <cell r="D9">
            <v>0.57559953560662558</v>
          </cell>
          <cell r="E9">
            <v>1.2877360806992533</v>
          </cell>
          <cell r="F9">
            <v>2.5704281916686815</v>
          </cell>
          <cell r="G9">
            <v>4.7884175728404301</v>
          </cell>
          <cell r="H9">
            <v>8.4746885242921959</v>
          </cell>
          <cell r="I9">
            <v>14.373961605357559</v>
          </cell>
          <cell r="J9">
            <v>23.482328878532932</v>
          </cell>
          <cell r="K9">
            <v>37.075640386026336</v>
          </cell>
          <cell r="L9">
            <v>56.718182727528514</v>
          </cell>
          <cell r="M9">
            <v>84.243460433591451</v>
          </cell>
          <cell r="N9">
            <v>121.70104319623663</v>
          </cell>
          <cell r="O9">
            <v>171.26769899634655</v>
          </cell>
          <cell r="P9">
            <v>235.12701260221883</v>
          </cell>
          <cell r="Q9">
            <v>315.32825750941231</v>
          </cell>
          <cell r="R9">
            <v>413.64073079741718</v>
          </cell>
          <cell r="S9">
            <v>531.42231562752579</v>
          </cell>
          <cell r="T9">
            <v>669.5196353210606</v>
          </cell>
          <cell r="U9">
            <v>828.21197059549775</v>
          </cell>
          <cell r="V9">
            <v>1007.2035418327423</v>
          </cell>
          <cell r="W9">
            <v>1205.6609126147787</v>
          </cell>
        </row>
        <row r="10">
          <cell r="B10">
            <v>0</v>
          </cell>
          <cell r="C10">
            <v>0.7930273733480856</v>
          </cell>
          <cell r="D10">
            <v>2.3286523109264694</v>
          </cell>
          <cell r="E10">
            <v>5.2018063345972756</v>
          </cell>
          <cell r="F10">
            <v>10.36627148300709</v>
          </cell>
          <cell r="G10">
            <v>19.278072660989192</v>
          </cell>
          <cell r="H10">
            <v>34.058619858139153</v>
          </cell>
          <cell r="I10">
            <v>57.662946314909703</v>
          </cell>
          <cell r="J10">
            <v>94.030568933069802</v>
          </cell>
          <cell r="K10">
            <v>148.18965451513381</v>
          </cell>
          <cell r="L10">
            <v>226.28136362319384</v>
          </cell>
          <cell r="M10">
            <v>335.47283096930227</v>
          </cell>
          <cell r="N10">
            <v>483.73628229067788</v>
          </cell>
          <cell r="O10">
            <v>679.48901578469554</v>
          </cell>
          <cell r="P10">
            <v>931.1127175708541</v>
          </cell>
          <cell r="Q10">
            <v>1246.396232603304</v>
          </cell>
          <cell r="R10">
            <v>1631.9666758204332</v>
          </cell>
          <cell r="S10">
            <v>2092.7828241902039</v>
          </cell>
          <cell r="T10">
            <v>2631.7581102262388</v>
          </cell>
          <cell r="U10">
            <v>3249.5591896243805</v>
          </cell>
          <cell r="V10">
            <v>3944.59578856402</v>
          </cell>
          <cell r="W10">
            <v>4713.1867121448322</v>
          </cell>
        </row>
        <row r="15">
          <cell r="B15">
            <v>101415</v>
          </cell>
          <cell r="C15">
            <v>94171.071428571435</v>
          </cell>
          <cell r="D15">
            <v>87444.566326530621</v>
          </cell>
          <cell r="E15">
            <v>81198.525874635583</v>
          </cell>
          <cell r="F15">
            <v>75398.63116930447</v>
          </cell>
          <cell r="G15">
            <v>70013.014657211286</v>
          </cell>
          <cell r="H15">
            <v>65012.085038839054</v>
          </cell>
          <cell r="I15">
            <v>60368.364678921978</v>
          </cell>
          <cell r="J15">
            <v>56056.338630427548</v>
          </cell>
          <cell r="K15">
            <v>52052.314442539864</v>
          </cell>
          <cell r="L15">
            <v>48334.291982358445</v>
          </cell>
          <cell r="M15">
            <v>44881.842555047129</v>
          </cell>
          <cell r="N15">
            <v>41675.996658258045</v>
          </cell>
          <cell r="O15">
            <v>38699.139754096759</v>
          </cell>
          <cell r="P15">
            <v>35934.915485946993</v>
          </cell>
          <cell r="Q15">
            <v>33368.135808379353</v>
          </cell>
          <cell r="R15">
            <v>30984.697536352258</v>
          </cell>
          <cell r="S15">
            <v>28771.504855184241</v>
          </cell>
          <cell r="T15">
            <v>26716.397365528224</v>
          </cell>
          <cell r="U15">
            <v>24808.083267990492</v>
          </cell>
          <cell r="V15">
            <v>23036.077320276887</v>
          </cell>
          <cell r="W15">
            <v>21390.643225971395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B17">
            <v>0</v>
          </cell>
          <cell r="C17">
            <v>7243.9285714285716</v>
          </cell>
          <cell r="D17">
            <v>13970.433673469388</v>
          </cell>
          <cell r="E17">
            <v>20216.474125364432</v>
          </cell>
          <cell r="F17">
            <v>26016.368830695545</v>
          </cell>
          <cell r="G17">
            <v>31401.985342788721</v>
          </cell>
          <cell r="H17">
            <v>36402.914961160954</v>
          </cell>
          <cell r="I17">
            <v>41046.635321078029</v>
          </cell>
          <cell r="J17">
            <v>45358.661369572459</v>
          </cell>
          <cell r="K17">
            <v>49362.685557460143</v>
          </cell>
          <cell r="L17">
            <v>53080.708017641562</v>
          </cell>
          <cell r="M17">
            <v>56533.157444952878</v>
          </cell>
          <cell r="N17">
            <v>59739.003341741962</v>
          </cell>
          <cell r="O17">
            <v>62715.860245903248</v>
          </cell>
          <cell r="P17">
            <v>65480.084514053015</v>
          </cell>
          <cell r="Q17">
            <v>68046.864191620654</v>
          </cell>
          <cell r="R17">
            <v>70430.302463647749</v>
          </cell>
          <cell r="S17">
            <v>72643.495144815766</v>
          </cell>
          <cell r="T17">
            <v>74698.602634471783</v>
          </cell>
          <cell r="U17">
            <v>76606.9167320095</v>
          </cell>
          <cell r="V17">
            <v>78378.922679723095</v>
          </cell>
          <cell r="W17">
            <v>80024.35677402858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</sheetData>
      <sheetData sheetId="13">
        <row r="6">
          <cell r="B6">
            <v>0</v>
          </cell>
          <cell r="C6">
            <v>7243.9285714285716</v>
          </cell>
          <cell r="D6">
            <v>7103.9119750717873</v>
          </cell>
          <cell r="E6">
            <v>6973.4921373956795</v>
          </cell>
          <cell r="F6">
            <v>6851.9182646284808</v>
          </cell>
          <cell r="G6">
            <v>6738.4493933944896</v>
          </cell>
          <cell r="H6">
            <v>6632.335472140011</v>
          </cell>
          <cell r="I6">
            <v>6532.7967053208831</v>
          </cell>
          <cell r="J6">
            <v>6439.0027752451579</v>
          </cell>
          <cell r="K6">
            <v>6350.054385346315</v>
          </cell>
          <cell r="L6">
            <v>6264.9702759177308</v>
          </cell>
          <cell r="M6">
            <v>6182.6832283963467</v>
          </cell>
          <cell r="N6">
            <v>6102.0483474215089</v>
          </cell>
          <cell r="O6">
            <v>6021.86588072001</v>
          </cell>
          <cell r="P6">
            <v>5940.9189421975807</v>
          </cell>
          <cell r="Q6">
            <v>5858.0239407804775</v>
          </cell>
          <cell r="R6">
            <v>5772.088794254395</v>
          </cell>
          <cell r="S6">
            <v>5682.1718557758995</v>
          </cell>
          <cell r="T6">
            <v>5587.5336193667972</v>
          </cell>
          <cell r="U6">
            <v>5487.6740982526526</v>
          </cell>
          <cell r="V6">
            <v>5382.3511527400142</v>
          </cell>
          <cell r="W6">
            <v>5271.5783349251878</v>
          </cell>
        </row>
        <row r="7">
          <cell r="B7">
            <v>0</v>
          </cell>
          <cell r="C7">
            <v>0</v>
          </cell>
          <cell r="D7">
            <v>5.0377143210044939E-2</v>
          </cell>
          <cell r="E7">
            <v>0.14746830902946459</v>
          </cell>
          <cell r="F7">
            <v>0.32826861392670542</v>
          </cell>
          <cell r="G7">
            <v>0.65172911040115744</v>
          </cell>
          <cell r="H7">
            <v>1.2072824900327814</v>
          </cell>
          <cell r="I7">
            <v>2.1243901668117262</v>
          </cell>
          <cell r="J7">
            <v>3.5821729384275862</v>
          </cell>
          <cell r="K7">
            <v>5.8177358553145995</v>
          </cell>
          <cell r="L7">
            <v>9.1314233500333692</v>
          </cell>
          <cell r="M7">
            <v>13.887065489714274</v>
          </cell>
          <cell r="N7">
            <v>20.505436231656297</v>
          </cell>
          <cell r="O7">
            <v>29.449750351455066</v>
          </cell>
          <cell r="P7">
            <v>41.203103034988409</v>
          </cell>
          <cell r="Q7">
            <v>56.239185077335776</v>
          </cell>
          <cell r="R7">
            <v>74.989097744406919</v>
          </cell>
          <cell r="S7">
            <v>97.808237575807567</v>
          </cell>
          <cell r="T7">
            <v>124.94763279552629</v>
          </cell>
          <cell r="U7">
            <v>156.53358506315118</v>
          </cell>
          <cell r="V7">
            <v>192.55809622253244</v>
          </cell>
          <cell r="W7">
            <v>232.88071261746404</v>
          </cell>
        </row>
        <row r="8">
          <cell r="B8">
            <v>0</v>
          </cell>
          <cell r="C8">
            <v>0</v>
          </cell>
          <cell r="D8">
            <v>139.89559155856915</v>
          </cell>
          <cell r="E8">
            <v>270.08151916339665</v>
          </cell>
          <cell r="F8">
            <v>391.21849944221503</v>
          </cell>
          <cell r="G8">
            <v>503.90339894691868</v>
          </cell>
          <cell r="H8">
            <v>608.66678178182622</v>
          </cell>
          <cell r="I8">
            <v>705.96938248498941</v>
          </cell>
          <cell r="J8">
            <v>796.19812982211056</v>
          </cell>
          <cell r="K8">
            <v>879.66267181182843</v>
          </cell>
          <cell r="L8">
            <v>956.59363681072489</v>
          </cell>
          <cell r="M8">
            <v>1027.1440242317444</v>
          </cell>
          <cell r="N8">
            <v>1091.3950526752001</v>
          </cell>
          <cell r="O8">
            <v>1149.3674171080418</v>
          </cell>
          <cell r="P8">
            <v>1201.0381894259292</v>
          </cell>
          <cell r="Q8">
            <v>1246.3626077012539</v>
          </cell>
          <cell r="R8">
            <v>1285.2989301360051</v>
          </cell>
          <cell r="S8">
            <v>1317.8336633184476</v>
          </cell>
          <cell r="T8">
            <v>1344.0040949935533</v>
          </cell>
          <cell r="U8">
            <v>1363.9153348593893</v>
          </cell>
          <cell r="V8">
            <v>1377.7499538788902</v>
          </cell>
          <cell r="W8">
            <v>1385.7695717147224</v>
          </cell>
        </row>
        <row r="9">
          <cell r="B9">
            <v>0</v>
          </cell>
          <cell r="C9">
            <v>0</v>
          </cell>
          <cell r="D9">
            <v>1.3982842623038921E-2</v>
          </cell>
          <cell r="E9">
            <v>4.1114252543330398E-2</v>
          </cell>
          <cell r="F9">
            <v>9.1981148621375228E-2</v>
          </cell>
          <cell r="G9">
            <v>0.1836020136906201</v>
          </cell>
          <cell r="H9">
            <v>0.34202982663145931</v>
          </cell>
          <cell r="I9">
            <v>0.60533489459229972</v>
          </cell>
          <cell r="J9">
            <v>1.0267115432398257</v>
          </cell>
          <cell r="K9">
            <v>1.6773092056094951</v>
          </cell>
          <cell r="L9">
            <v>2.6482600275733099</v>
          </cell>
          <cell r="M9">
            <v>4.051298766252037</v>
          </cell>
          <cell r="N9">
            <v>6.0173900309708177</v>
          </cell>
          <cell r="O9">
            <v>8.6929316568740447</v>
          </cell>
          <cell r="P9">
            <v>12.23340707116761</v>
          </cell>
          <cell r="Q9">
            <v>16.794786614444202</v>
          </cell>
          <cell r="R9">
            <v>22.523446964958023</v>
          </cell>
          <cell r="S9">
            <v>29.5457664855298</v>
          </cell>
          <cell r="T9">
            <v>37.958736830537553</v>
          </cell>
          <cell r="U9">
            <v>47.822831094361469</v>
          </cell>
          <cell r="V9">
            <v>59.157997899678413</v>
          </cell>
          <cell r="W9">
            <v>71.943110130910171</v>
          </cell>
        </row>
        <row r="10">
          <cell r="B10">
            <v>0</v>
          </cell>
          <cell r="C10">
            <v>0</v>
          </cell>
          <cell r="D10">
            <v>5.6644812382006117E-2</v>
          </cell>
          <cell r="E10">
            <v>0.16633230792331924</v>
          </cell>
          <cell r="F10">
            <v>0.37155759532837684</v>
          </cell>
          <cell r="G10">
            <v>0.74044796307193494</v>
          </cell>
          <cell r="H10">
            <v>1.3770051900706566</v>
          </cell>
          <cell r="I10">
            <v>2.4327585612956537</v>
          </cell>
          <cell r="J10">
            <v>4.1187818796364075</v>
          </cell>
          <cell r="K10">
            <v>6.7164692095049858</v>
          </cell>
          <cell r="L10">
            <v>10.584975322509559</v>
          </cell>
          <cell r="M10">
            <v>16.162954544513845</v>
          </cell>
          <cell r="N10">
            <v>23.962345069235877</v>
          </cell>
          <cell r="O10">
            <v>34.552591592191277</v>
          </cell>
          <cell r="P10">
            <v>48.534929698906822</v>
          </cell>
          <cell r="Q10">
            <v>66.508051255061005</v>
          </cell>
          <cell r="R10">
            <v>89.028302328807428</v>
          </cell>
          <cell r="S10">
            <v>116.56904827288808</v>
          </cell>
          <cell r="T10">
            <v>149.48448744215742</v>
          </cell>
          <cell r="U10">
            <v>187.98272215901707</v>
          </cell>
          <cell r="V10">
            <v>232.11137068745575</v>
          </cell>
          <cell r="W10">
            <v>281.75684204028715</v>
          </cell>
        </row>
        <row r="15">
          <cell r="B15">
            <v>0</v>
          </cell>
          <cell r="C15">
            <v>7243.9285714285716</v>
          </cell>
          <cell r="D15">
            <v>6726.5051020408164</v>
          </cell>
          <cell r="E15">
            <v>6246.0404518950445</v>
          </cell>
          <cell r="F15">
            <v>5799.8947053311131</v>
          </cell>
          <cell r="G15">
            <v>5385.6165120931764</v>
          </cell>
          <cell r="H15">
            <v>5000.9296183722345</v>
          </cell>
          <cell r="I15">
            <v>4643.7203599170753</v>
          </cell>
          <cell r="J15">
            <v>4312.0260484944274</v>
          </cell>
          <cell r="K15">
            <v>4004.0241878876818</v>
          </cell>
          <cell r="L15">
            <v>3718.0224601814189</v>
          </cell>
          <cell r="M15">
            <v>3452.4494273113173</v>
          </cell>
          <cell r="N15">
            <v>3205.8458967890806</v>
          </cell>
          <cell r="O15">
            <v>2976.8569041612891</v>
          </cell>
          <cell r="P15">
            <v>2764.2242681497687</v>
          </cell>
          <cell r="Q15">
            <v>2566.7796775676425</v>
          </cell>
          <cell r="R15">
            <v>2383.4382720270964</v>
          </cell>
          <cell r="S15">
            <v>2213.1926811680182</v>
          </cell>
          <cell r="T15">
            <v>2055.1074896560172</v>
          </cell>
          <cell r="U15">
            <v>1908.3140975377303</v>
          </cell>
          <cell r="V15">
            <v>1772.0059477136067</v>
          </cell>
          <cell r="W15">
            <v>1645.434094305492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B17">
            <v>0</v>
          </cell>
          <cell r="C17">
            <v>0</v>
          </cell>
          <cell r="D17">
            <v>517.42346938775506</v>
          </cell>
          <cell r="E17">
            <v>997.88811953352774</v>
          </cell>
          <cell r="F17">
            <v>1444.0338660974594</v>
          </cell>
          <cell r="G17">
            <v>1858.312059335396</v>
          </cell>
          <cell r="H17">
            <v>2242.9989530563371</v>
          </cell>
          <cell r="I17">
            <v>2600.2082115114968</v>
          </cell>
          <cell r="J17">
            <v>2931.9025229341451</v>
          </cell>
          <cell r="K17">
            <v>3239.9043835408897</v>
          </cell>
          <cell r="L17">
            <v>3525.9061112471531</v>
          </cell>
          <cell r="M17">
            <v>3791.4791441172542</v>
          </cell>
          <cell r="N17">
            <v>4038.0826746394914</v>
          </cell>
          <cell r="O17">
            <v>4267.0716672672834</v>
          </cell>
          <cell r="P17">
            <v>4479.7043032788033</v>
          </cell>
          <cell r="Q17">
            <v>4677.14889386093</v>
          </cell>
          <cell r="R17">
            <v>4860.4902994014756</v>
          </cell>
          <cell r="S17">
            <v>5030.7358902605538</v>
          </cell>
          <cell r="T17">
            <v>5188.8210817725549</v>
          </cell>
          <cell r="U17">
            <v>5335.6144738908415</v>
          </cell>
          <cell r="V17">
            <v>5471.9226237149642</v>
          </cell>
          <cell r="W17">
            <v>5598.4944771230785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</sheetData>
      <sheetData sheetId="14">
        <row r="6">
          <cell r="B6">
            <v>0</v>
          </cell>
          <cell r="C6">
            <v>5283.6962224335912</v>
          </cell>
          <cell r="D6">
            <v>5278.0342476062679</v>
          </cell>
          <cell r="E6">
            <v>5271.457918654899</v>
          </cell>
          <cell r="F6">
            <v>5263.3540673526068</v>
          </cell>
          <cell r="G6">
            <v>5252.854495831788</v>
          </cell>
          <cell r="H6">
            <v>5238.7927366722179</v>
          </cell>
          <cell r="I6">
            <v>5219.6816842607304</v>
          </cell>
          <cell r="J6">
            <v>5193.7253166613527</v>
          </cell>
          <cell r="K6">
            <v>5158.8768533461443</v>
          </cell>
          <cell r="L6">
            <v>5112.9516106183601</v>
          </cell>
          <cell r="M6">
            <v>5053.7948947486084</v>
          </cell>
          <cell r="N6">
            <v>4979.4938136005221</v>
          </cell>
          <cell r="O6">
            <v>4888.6087414059957</v>
          </cell>
          <cell r="P6">
            <v>4780.38892235814</v>
          </cell>
          <cell r="Q6">
            <v>4654.9318894153193</v>
          </cell>
          <cell r="R6">
            <v>4513.2516555554539</v>
          </cell>
          <cell r="S6">
            <v>4357.2365460484771</v>
          </cell>
          <cell r="T6">
            <v>4189.5003237687733</v>
          </cell>
          <cell r="U6">
            <v>4013.1528610757223</v>
          </cell>
          <cell r="V6">
            <v>3831.531703332435</v>
          </cell>
          <cell r="W6">
            <v>3647.9392033660565</v>
          </cell>
        </row>
        <row r="7">
          <cell r="B7">
            <v>0</v>
          </cell>
          <cell r="C7">
            <v>0.70528000494062915</v>
          </cell>
          <cell r="D7">
            <v>1.4096534646819199</v>
          </cell>
          <cell r="E7">
            <v>2.6786725775908362</v>
          </cell>
          <cell r="F7">
            <v>4.8567155645690354</v>
          </cell>
          <cell r="G7">
            <v>8.4294764252438927</v>
          </cell>
          <cell r="H7">
            <v>14.046789964938009</v>
          </cell>
          <cell r="I7">
            <v>22.533348969433764</v>
          </cell>
          <cell r="J7">
            <v>34.88005377484577</v>
          </cell>
          <cell r="K7">
            <v>52.20936078137737</v>
          </cell>
          <cell r="L7">
            <v>75.71041330556605</v>
          </cell>
          <cell r="M7">
            <v>106.54425587690264</v>
          </cell>
          <cell r="N7">
            <v>145.72583390883904</v>
          </cell>
          <cell r="O7">
            <v>193.99668792092183</v>
          </cell>
          <cell r="P7">
            <v>251.70825162785164</v>
          </cell>
          <cell r="Q7">
            <v>318.7379624163317</v>
          </cell>
          <cell r="R7">
            <v>394.45705538401597</v>
          </cell>
          <cell r="S7">
            <v>477.75977065186987</v>
          </cell>
          <cell r="T7">
            <v>567.15096454227466</v>
          </cell>
          <cell r="U7">
            <v>660.87674129448862</v>
          </cell>
          <cell r="V7">
            <v>757.0747257515751</v>
          </cell>
          <cell r="W7">
            <v>853.9192032007154</v>
          </cell>
        </row>
        <row r="8">
          <cell r="B8">
            <v>0</v>
          </cell>
          <cell r="C8">
            <v>1958.5382818199682</v>
          </cell>
          <cell r="D8">
            <v>1962.4985780261543</v>
          </cell>
          <cell r="E8">
            <v>1965.9992430668531</v>
          </cell>
          <cell r="F8">
            <v>1968.8070925080663</v>
          </cell>
          <cell r="G8">
            <v>1970.5907586356241</v>
          </cell>
          <cell r="H8">
            <v>1970.9031916261115</v>
          </cell>
          <cell r="I8">
            <v>1969.1718452046839</v>
          </cell>
          <cell r="J8">
            <v>1964.7017176781615</v>
          </cell>
          <cell r="K8">
            <v>1956.6961817963788</v>
          </cell>
          <cell r="L8">
            <v>1944.2990607049994</v>
          </cell>
          <cell r="M8">
            <v>1926.6584224401226</v>
          </cell>
          <cell r="N8">
            <v>1903.008154734983</v>
          </cell>
          <cell r="O8">
            <v>1872.7582295584618</v>
          </cell>
          <cell r="P8">
            <v>1835.5800452804749</v>
          </cell>
          <cell r="Q8">
            <v>1791.4711217877723</v>
          </cell>
          <cell r="R8">
            <v>1740.7851946902024</v>
          </cell>
          <cell r="S8">
            <v>1684.2197067699274</v>
          </cell>
          <cell r="T8">
            <v>1622.7614531152578</v>
          </cell>
          <cell r="U8">
            <v>1557.6000011324029</v>
          </cell>
          <cell r="V8">
            <v>1490.0246035805426</v>
          </cell>
          <cell r="W8">
            <v>1421.3219183277536</v>
          </cell>
        </row>
        <row r="9">
          <cell r="B9">
            <v>0</v>
          </cell>
          <cell r="C9">
            <v>0.1957597967225449</v>
          </cell>
          <cell r="D9">
            <v>0.39382258150711963</v>
          </cell>
          <cell r="E9">
            <v>0.75325079763595804</v>
          </cell>
          <cell r="F9">
            <v>1.3746732595908038</v>
          </cell>
          <cell r="G9">
            <v>2.4015913948623693</v>
          </cell>
          <cell r="H9">
            <v>4.0283007780832252</v>
          </cell>
          <cell r="I9">
            <v>6.5046079756576631</v>
          </cell>
          <cell r="J9">
            <v>10.135078816415197</v>
          </cell>
          <cell r="K9">
            <v>15.270620713102899</v>
          </cell>
          <cell r="L9">
            <v>22.29080236907549</v>
          </cell>
          <cell r="M9">
            <v>31.576576472314979</v>
          </cell>
          <cell r="N9">
            <v>43.47497279361599</v>
          </cell>
          <cell r="O9">
            <v>58.259587456983972</v>
          </cell>
          <cell r="P9">
            <v>76.092720677039878</v>
          </cell>
          <cell r="Q9">
            <v>96.996031521637704</v>
          </cell>
          <cell r="R9">
            <v>120.83592025296288</v>
          </cell>
          <cell r="S9">
            <v>147.32735131563837</v>
          </cell>
          <cell r="T9">
            <v>176.05605652407232</v>
          </cell>
          <cell r="U9">
            <v>206.51516636879862</v>
          </cell>
          <cell r="V9">
            <v>238.14956913692299</v>
          </cell>
          <cell r="W9">
            <v>270.40048091294653</v>
          </cell>
        </row>
        <row r="10">
          <cell r="B10">
            <v>0</v>
          </cell>
          <cell r="C10">
            <v>0.7930273733480856</v>
          </cell>
          <cell r="D10">
            <v>1.5922697499603899</v>
          </cell>
          <cell r="E10">
            <v>3.0394863315941252</v>
          </cell>
          <cell r="F10">
            <v>5.5360227437381901</v>
          </cell>
          <cell r="G10">
            <v>9.6522491410540372</v>
          </cell>
          <cell r="H10">
            <v>16.157552387220615</v>
          </cell>
          <cell r="I10">
            <v>26.037085018066204</v>
          </cell>
          <cell r="J10">
            <v>40.486404497796507</v>
          </cell>
          <cell r="K10">
            <v>60.87555479156898</v>
          </cell>
          <cell r="L10">
            <v>88.67668443056958</v>
          </cell>
          <cell r="M10">
            <v>125.35442189062225</v>
          </cell>
          <cell r="N10">
            <v>172.22579639061146</v>
          </cell>
          <cell r="O10">
            <v>230.30532508620894</v>
          </cell>
          <cell r="P10">
            <v>300.15863148506531</v>
          </cell>
          <cell r="Q10">
            <v>381.79156628751093</v>
          </cell>
          <cell r="R10">
            <v>474.59874554593671</v>
          </cell>
          <cell r="S10">
            <v>577.3851966426588</v>
          </cell>
          <cell r="T10">
            <v>688.45977347819235</v>
          </cell>
          <cell r="U10">
            <v>805.78380155715877</v>
          </cell>
          <cell r="V10">
            <v>927.14796962709534</v>
          </cell>
          <cell r="W10">
            <v>1050.3477656210994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B17">
            <v>0</v>
          </cell>
          <cell r="C17">
            <v>7243.9285714285716</v>
          </cell>
          <cell r="D17">
            <v>7243.9285714285716</v>
          </cell>
          <cell r="E17">
            <v>7243.9285714285725</v>
          </cell>
          <cell r="F17">
            <v>7243.9285714285725</v>
          </cell>
          <cell r="G17">
            <v>7243.9285714285725</v>
          </cell>
          <cell r="H17">
            <v>7243.9285714285716</v>
          </cell>
          <cell r="I17">
            <v>7243.9285714285725</v>
          </cell>
          <cell r="J17">
            <v>7243.9285714285725</v>
          </cell>
          <cell r="K17">
            <v>7243.9285714285716</v>
          </cell>
          <cell r="L17">
            <v>7243.9285714285725</v>
          </cell>
          <cell r="M17">
            <v>7243.9285714285716</v>
          </cell>
          <cell r="N17">
            <v>7243.9285714285725</v>
          </cell>
          <cell r="O17">
            <v>7243.9285714285725</v>
          </cell>
          <cell r="P17">
            <v>7243.9285714285725</v>
          </cell>
          <cell r="Q17">
            <v>7243.9285714285725</v>
          </cell>
          <cell r="R17">
            <v>7243.9285714285725</v>
          </cell>
          <cell r="S17">
            <v>7243.9285714285725</v>
          </cell>
          <cell r="T17">
            <v>7243.9285714285725</v>
          </cell>
          <cell r="U17">
            <v>7243.9285714285716</v>
          </cell>
          <cell r="V17">
            <v>7243.9285714285706</v>
          </cell>
          <cell r="W17">
            <v>7243.9285714285706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Charts"/>
      <sheetName val="Summary-Results"/>
      <sheetName val="Input Assumptions"/>
      <sheetName val="Non-Price Factors"/>
      <sheetName val="Retail Rates"/>
      <sheetName val="Wholesale Price"/>
      <sheetName val="Inflation"/>
      <sheetName val="Total Resource Cost"/>
      <sheetName val="Utility Cost"/>
      <sheetName val="Consumer Cost"/>
      <sheetName val="Net Reduction in Gas"/>
      <sheetName val="Energy Usage"/>
      <sheetName val="Water Heater Stock"/>
      <sheetName val="Water Heaters Retired"/>
      <sheetName val="Water Heaters Purchased"/>
      <sheetName val="Average Market Share"/>
      <sheetName val="Marginal Market Share"/>
      <sheetName val="Total Allocation Weight"/>
      <sheetName val="Marginal Allocation Weight"/>
      <sheetName val="Levelized Costs"/>
      <sheetName val="Fuel Cost"/>
      <sheetName val="Device Energy Use"/>
      <sheetName val="Capital Cost"/>
      <sheetName val="O&amp;M Cost"/>
    </sheetNames>
    <definedNames>
      <definedName name="Households" refersTo="='Input Assumptions'!$B$13"/>
    </definedNames>
    <sheetDataSet>
      <sheetData sheetId="0"/>
      <sheetData sheetId="1"/>
      <sheetData sheetId="2">
        <row r="13">
          <cell r="B13">
            <v>95548.742999999988</v>
          </cell>
        </row>
      </sheetData>
      <sheetData sheetId="3"/>
      <sheetData sheetId="4"/>
      <sheetData sheetId="5"/>
      <sheetData sheetId="6"/>
      <sheetData sheetId="7">
        <row r="5">
          <cell r="B5">
            <v>85.190270540814424</v>
          </cell>
        </row>
        <row r="6">
          <cell r="B6">
            <v>44.873605431633145</v>
          </cell>
        </row>
        <row r="7">
          <cell r="B7">
            <v>130.06387597244745</v>
          </cell>
        </row>
        <row r="12">
          <cell r="B12">
            <v>0</v>
          </cell>
          <cell r="C12">
            <v>0.41646212221878037</v>
          </cell>
          <cell r="D12">
            <v>0.80252577971335026</v>
          </cell>
          <cell r="E12">
            <v>1.173892376439468</v>
          </cell>
          <cell r="F12">
            <v>1.5336469617173845</v>
          </cell>
          <cell r="G12">
            <v>1.882751631134159</v>
          </cell>
          <cell r="H12">
            <v>2.2723726096600068</v>
          </cell>
          <cell r="I12">
            <v>2.6076008740676677</v>
          </cell>
          <cell r="J12">
            <v>2.936490119154878</v>
          </cell>
          <cell r="K12">
            <v>3.2537499355889765</v>
          </cell>
          <cell r="L12">
            <v>3.5517600139848255</v>
          </cell>
          <cell r="M12">
            <v>3.9406584197718133</v>
          </cell>
          <cell r="N12">
            <v>4.2472141272314499</v>
          </cell>
          <cell r="O12">
            <v>4.5405436794688869</v>
          </cell>
          <cell r="P12">
            <v>4.8277662934177137</v>
          </cell>
          <cell r="Q12">
            <v>5.0995329737225497</v>
          </cell>
          <cell r="R12">
            <v>5.4534738540833638</v>
          </cell>
          <cell r="S12">
            <v>5.7016417925982692</v>
          </cell>
          <cell r="T12">
            <v>5.9308325736117062</v>
          </cell>
          <cell r="U12">
            <v>6.1498413897072055</v>
          </cell>
          <cell r="V12">
            <v>6.35861061560027</v>
          </cell>
          <cell r="W12">
            <v>6.5381573668973081</v>
          </cell>
        </row>
        <row r="13">
          <cell r="B13">
            <v>0</v>
          </cell>
          <cell r="C13">
            <v>0.25189570778617565</v>
          </cell>
          <cell r="D13">
            <v>1.1082707602568291</v>
          </cell>
          <cell r="E13">
            <v>1.924759078544902</v>
          </cell>
          <cell r="F13">
            <v>2.7049116462299736</v>
          </cell>
          <cell r="G13">
            <v>3.4524775595627659</v>
          </cell>
          <cell r="H13">
            <v>4.1714354961127569</v>
          </cell>
          <cell r="I13">
            <v>4.8659717485768255</v>
          </cell>
          <cell r="J13">
            <v>5.5403830676345578</v>
          </cell>
          <cell r="K13">
            <v>6.1988878422380225</v>
          </cell>
          <cell r="L13">
            <v>6.8453413157732754</v>
          </cell>
          <cell r="M13">
            <v>7.4828701839428113</v>
          </cell>
          <cell r="N13">
            <v>8.1134671605516679</v>
          </cell>
          <cell r="O13">
            <v>8.7376113432259679</v>
          </cell>
          <cell r="P13">
            <v>9.3539963432412563</v>
          </cell>
          <cell r="Q13">
            <v>9.9594452391985513</v>
          </cell>
          <cell r="R13">
            <v>10.549063828038367</v>
          </cell>
          <cell r="S13">
            <v>11.116634975422556</v>
          </cell>
          <cell r="T13">
            <v>11.655200995492194</v>
          </cell>
          <cell r="U13">
            <v>12.157737045106973</v>
          </cell>
          <cell r="V13">
            <v>12.61780182520058</v>
          </cell>
          <cell r="W13">
            <v>13.030066490065536</v>
          </cell>
        </row>
        <row r="14">
          <cell r="B14">
            <v>0</v>
          </cell>
          <cell r="C14">
            <v>0.66835783000495597</v>
          </cell>
          <cell r="D14">
            <v>1.9107965399701794</v>
          </cell>
          <cell r="E14">
            <v>3.09865145498437</v>
          </cell>
          <cell r="F14">
            <v>4.2385586079473576</v>
          </cell>
          <cell r="G14">
            <v>5.3352291906969249</v>
          </cell>
          <cell r="H14">
            <v>6.4438081057727636</v>
          </cell>
          <cell r="I14">
            <v>7.4735726226444932</v>
          </cell>
          <cell r="J14">
            <v>8.4768731867894367</v>
          </cell>
          <cell r="K14">
            <v>9.4526377778269985</v>
          </cell>
          <cell r="L14">
            <v>10.397101329758101</v>
          </cell>
          <cell r="M14">
            <v>11.423528603714624</v>
          </cell>
          <cell r="N14">
            <v>12.360681287783118</v>
          </cell>
          <cell r="O14">
            <v>13.278155022694854</v>
          </cell>
          <cell r="P14">
            <v>14.18176263665897</v>
          </cell>
          <cell r="Q14">
            <v>15.058978212921101</v>
          </cell>
          <cell r="R14">
            <v>16.00253768212173</v>
          </cell>
          <cell r="S14">
            <v>16.818276768020826</v>
          </cell>
          <cell r="T14">
            <v>17.5860335691039</v>
          </cell>
          <cell r="U14">
            <v>18.307578434814179</v>
          </cell>
          <cell r="V14">
            <v>18.97641244080085</v>
          </cell>
          <cell r="W14">
            <v>19.568223856962845</v>
          </cell>
        </row>
      </sheetData>
      <sheetData sheetId="8">
        <row r="4">
          <cell r="B4">
            <v>44.873605431633145</v>
          </cell>
        </row>
        <row r="8">
          <cell r="B8">
            <v>0</v>
          </cell>
          <cell r="C8">
            <v>9.7532112931798698E-2</v>
          </cell>
          <cell r="D8">
            <v>0.18794514747385255</v>
          </cell>
          <cell r="E8">
            <v>0.27173434639802496</v>
          </cell>
          <cell r="F8">
            <v>0.34935010517480286</v>
          </cell>
          <cell r="G8">
            <v>0.42119723291591926</v>
          </cell>
          <cell r="H8">
            <v>0.48763360722317745</v>
          </cell>
          <cell r="I8">
            <v>0.54896860506687739</v>
          </cell>
          <cell r="J8">
            <v>0.6054618802381192</v>
          </cell>
          <cell r="K8">
            <v>0.65732321931090432</v>
          </cell>
          <cell r="L8">
            <v>0.70471428848905271</v>
          </cell>
          <cell r="M8">
            <v>0.74775302082956618</v>
          </cell>
          <cell r="N8">
            <v>0.78652113467249063</v>
          </cell>
          <cell r="O8">
            <v>0.82107480641390351</v>
          </cell>
          <cell r="P8">
            <v>0.85145790007367084</v>
          </cell>
          <cell r="Q8">
            <v>0.87771651871300338</v>
          </cell>
          <cell r="R8">
            <v>0.89991317724147923</v>
          </cell>
          <cell r="S8">
            <v>0.91813877497556673</v>
          </cell>
          <cell r="T8">
            <v>0.93252084490750087</v>
          </cell>
          <cell r="U8">
            <v>0.94322720701030771</v>
          </cell>
          <cell r="V8">
            <v>0.95046496496267108</v>
          </cell>
          <cell r="W8">
            <v>0.95447552801420565</v>
          </cell>
        </row>
        <row r="10">
          <cell r="B10">
            <v>0</v>
          </cell>
          <cell r="C10">
            <v>0.41646212221878037</v>
          </cell>
          <cell r="D10">
            <v>0.80252577971335026</v>
          </cell>
          <cell r="E10">
            <v>1.173892376439468</v>
          </cell>
          <cell r="F10">
            <v>1.5336469617173845</v>
          </cell>
          <cell r="G10">
            <v>1.882751631134159</v>
          </cell>
          <cell r="H10">
            <v>2.2723726096600068</v>
          </cell>
          <cell r="I10">
            <v>2.6076008740676677</v>
          </cell>
          <cell r="J10">
            <v>2.936490119154878</v>
          </cell>
          <cell r="K10">
            <v>3.2537499355889765</v>
          </cell>
          <cell r="L10">
            <v>3.5517600139848255</v>
          </cell>
          <cell r="M10">
            <v>3.9406584197718133</v>
          </cell>
          <cell r="N10">
            <v>4.2472141272314499</v>
          </cell>
          <cell r="O10">
            <v>4.5405436794688869</v>
          </cell>
          <cell r="P10">
            <v>4.8277662934177137</v>
          </cell>
          <cell r="Q10">
            <v>5.0995329737225497</v>
          </cell>
          <cell r="R10">
            <v>5.4534738540833638</v>
          </cell>
          <cell r="S10">
            <v>5.7016417925982692</v>
          </cell>
          <cell r="T10">
            <v>5.9308325736117062</v>
          </cell>
          <cell r="U10">
            <v>6.1498413897072055</v>
          </cell>
          <cell r="V10">
            <v>6.35861061560027</v>
          </cell>
          <cell r="W10">
            <v>6.5381573668973081</v>
          </cell>
        </row>
      </sheetData>
      <sheetData sheetId="9">
        <row r="5">
          <cell r="B5">
            <v>565.79665662752871</v>
          </cell>
        </row>
        <row r="6">
          <cell r="B6">
            <v>480.60638608671428</v>
          </cell>
        </row>
        <row r="7">
          <cell r="B7">
            <v>85.190270540814424</v>
          </cell>
        </row>
        <row r="13">
          <cell r="B13">
            <v>33.599760564915115</v>
          </cell>
          <cell r="C13">
            <v>36.016942527299207</v>
          </cell>
          <cell r="D13">
            <v>35.654481559198267</v>
          </cell>
          <cell r="E13">
            <v>35.330604611633269</v>
          </cell>
          <cell r="F13">
            <v>35.042262077192476</v>
          </cell>
          <cell r="G13">
            <v>34.786077502203682</v>
          </cell>
          <cell r="H13">
            <v>34.558207824125482</v>
          </cell>
          <cell r="I13">
            <v>34.354209269237288</v>
          </cell>
          <cell r="J13">
            <v>34.168930484253742</v>
          </cell>
          <cell r="K13">
            <v>33.996459164931274</v>
          </cell>
          <cell r="L13">
            <v>33.830149425410546</v>
          </cell>
          <cell r="M13">
            <v>33.662752177009729</v>
          </cell>
          <cell r="N13">
            <v>33.486658340384459</v>
          </cell>
          <cell r="O13">
            <v>33.294245266807863</v>
          </cell>
          <cell r="P13">
            <v>33.078293756217242</v>
          </cell>
          <cell r="Q13">
            <v>32.832422856758079</v>
          </cell>
          <cell r="R13">
            <v>32.551479474991048</v>
          </cell>
          <cell r="S13">
            <v>32.231824650378698</v>
          </cell>
          <cell r="T13">
            <v>31.871477879772296</v>
          </cell>
          <cell r="U13">
            <v>31.470109171035322</v>
          </cell>
          <cell r="V13">
            <v>31.028896520181124</v>
          </cell>
          <cell r="W13">
            <v>30.550286256047485</v>
          </cell>
        </row>
        <row r="14">
          <cell r="B14">
            <v>0</v>
          </cell>
          <cell r="C14">
            <v>1.2413734767219339E-3</v>
          </cell>
          <cell r="D14">
            <v>2.5945422866520147E-3</v>
          </cell>
          <cell r="E14">
            <v>5.0507540309675846E-3</v>
          </cell>
          <cell r="F14">
            <v>9.3051103346037077E-3</v>
          </cell>
          <cell r="G14">
            <v>1.6356081933522865E-2</v>
          </cell>
          <cell r="H14">
            <v>2.7567707361998959E-2</v>
          </cell>
          <cell r="I14">
            <v>4.4713122341483599E-2</v>
          </cell>
          <cell r="J14">
            <v>6.9983847745154371E-2</v>
          </cell>
          <cell r="K14">
            <v>0.10594906315279493</v>
          </cell>
          <cell r="L14">
            <v>0.15545251221774387</v>
          </cell>
          <cell r="M14">
            <v>0.22144277352092845</v>
          </cell>
          <cell r="N14">
            <v>0.3067453719173806</v>
          </cell>
          <cell r="O14">
            <v>0.41380067120859021</v>
          </cell>
          <cell r="P14">
            <v>0.54440551424308181</v>
          </cell>
          <cell r="Q14">
            <v>0.69950367253393086</v>
          </cell>
          <cell r="R14">
            <v>0.87906582747015471</v>
          </cell>
          <cell r="S14">
            <v>1.0820832568930796</v>
          </cell>
          <cell r="T14">
            <v>1.3066749856861244</v>
          </cell>
          <cell r="U14">
            <v>1.5502839406049733</v>
          </cell>
          <cell r="V14">
            <v>1.8099216822260731</v>
          </cell>
          <cell r="W14">
            <v>2.0824178116532979</v>
          </cell>
        </row>
        <row r="15">
          <cell r="B15">
            <v>0</v>
          </cell>
          <cell r="C15">
            <v>2.1622244327659477</v>
          </cell>
          <cell r="D15">
            <v>2.5154511622173237</v>
          </cell>
          <cell r="E15">
            <v>2.8535832889850523</v>
          </cell>
          <cell r="F15">
            <v>3.1771921736803987</v>
          </cell>
          <cell r="G15">
            <v>3.4866181255842084</v>
          </cell>
          <cell r="H15">
            <v>3.7819293515337638</v>
          </cell>
          <cell r="I15">
            <v>4.0628867017201413</v>
          </cell>
          <cell r="J15">
            <v>4.3289230236297529</v>
          </cell>
          <cell r="K15">
            <v>4.5791470331538271</v>
          </cell>
          <cell r="L15">
            <v>4.8123809254830974</v>
          </cell>
          <cell r="M15">
            <v>5.0272376833479546</v>
          </cell>
          <cell r="N15">
            <v>5.2222378501483879</v>
          </cell>
          <cell r="O15">
            <v>5.3959570430498793</v>
          </cell>
          <cell r="P15">
            <v>5.5471866043474929</v>
          </cell>
          <cell r="Q15">
            <v>5.6750834667364085</v>
          </cell>
          <cell r="R15">
            <v>5.7792844220016786</v>
          </cell>
          <cell r="S15">
            <v>5.8599658425108752</v>
          </cell>
          <cell r="T15">
            <v>5.9178411984898132</v>
          </cell>
          <cell r="U15">
            <v>5.9541017929445337</v>
          </cell>
          <cell r="V15">
            <v>5.970316670528069</v>
          </cell>
          <cell r="W15">
            <v>5.9683126737940864</v>
          </cell>
        </row>
        <row r="16">
          <cell r="B16">
            <v>0</v>
          </cell>
          <cell r="C16">
            <v>8.7454603265658688E-4</v>
          </cell>
          <cell r="D16">
            <v>1.7992203881070346E-3</v>
          </cell>
          <cell r="E16">
            <v>3.4842669378297082E-3</v>
          </cell>
          <cell r="F16">
            <v>6.412171196246058E-3</v>
          </cell>
          <cell r="G16">
            <v>1.1277483650033367E-2</v>
          </cell>
          <cell r="H16">
            <v>1.9030414878348209E-2</v>
          </cell>
          <cell r="I16">
            <v>3.0906812094368769E-2</v>
          </cell>
          <cell r="J16">
            <v>4.8433072058943941E-2</v>
          </cell>
          <cell r="K16">
            <v>7.3394315686763217E-2</v>
          </cell>
          <cell r="L16">
            <v>0.10775662631111843</v>
          </cell>
          <cell r="M16">
            <v>0.15354017717621068</v>
          </cell>
          <cell r="N16">
            <v>0.21264969460451061</v>
          </cell>
          <cell r="O16">
            <v>0.28668050259918942</v>
          </cell>
          <cell r="P16">
            <v>0.37672919319024001</v>
          </cell>
          <cell r="Q16">
            <v>0.48324348540809547</v>
          </cell>
          <cell r="R16">
            <v>0.60594247419131853</v>
          </cell>
          <cell r="S16">
            <v>0.7438255025991044</v>
          </cell>
          <cell r="T16">
            <v>0.89526864050824462</v>
          </cell>
          <cell r="U16">
            <v>1.0581885866742886</v>
          </cell>
          <cell r="V16">
            <v>1.2302412029479293</v>
          </cell>
          <cell r="W16">
            <v>1.4090193314858737</v>
          </cell>
        </row>
        <row r="17">
          <cell r="B17">
            <v>0</v>
          </cell>
          <cell r="C17">
            <v>1.9936732553252558E-3</v>
          </cell>
          <cell r="D17">
            <v>4.0856343959529227E-3</v>
          </cell>
          <cell r="E17">
            <v>7.8896653667065633E-3</v>
          </cell>
          <cell r="F17">
            <v>1.4484585676456288E-2</v>
          </cell>
          <cell r="G17">
            <v>2.5417977339282073E-2</v>
          </cell>
          <cell r="H17">
            <v>4.2799183603028652E-2</v>
          </cell>
          <cell r="I17">
            <v>6.9360501175976766E-2</v>
          </cell>
          <cell r="J17">
            <v>0.10846139529576651</v>
          </cell>
          <cell r="K17">
            <v>0.16401049747956636</v>
          </cell>
          <cell r="L17">
            <v>0.24028612829919718</v>
          </cell>
          <cell r="M17">
            <v>0.34164986639436845</v>
          </cell>
          <cell r="N17">
            <v>0.47216920016324854</v>
          </cell>
          <cell r="O17">
            <v>0.63519122206075829</v>
          </cell>
          <cell r="P17">
            <v>0.83293250067556912</v>
          </cell>
          <cell r="Q17">
            <v>1.0661612742473641</v>
          </cell>
          <cell r="R17">
            <v>1.334039268117885</v>
          </cell>
          <cell r="S17">
            <v>1.634160600764565</v>
          </cell>
          <cell r="T17">
            <v>1.9627822122540988</v>
          </cell>
          <cell r="U17">
            <v>2.3151983179772255</v>
          </cell>
          <cell r="V17">
            <v>2.6861847252326552</v>
          </cell>
          <cell r="W17">
            <v>3.0704347261420599</v>
          </cell>
        </row>
        <row r="22">
          <cell r="B22">
            <v>0</v>
          </cell>
          <cell r="C22">
            <v>2.8167689676645642</v>
          </cell>
          <cell r="D22">
            <v>2.8121627075656295</v>
          </cell>
          <cell r="E22">
            <v>2.8070121316698593</v>
          </cell>
          <cell r="F22">
            <v>2.8009457091530217</v>
          </cell>
          <cell r="G22">
            <v>2.793438221537683</v>
          </cell>
          <cell r="H22">
            <v>2.783785635365438</v>
          </cell>
          <cell r="I22">
            <v>2.7710934500319357</v>
          </cell>
          <cell r="J22">
            <v>2.754286895672919</v>
          </cell>
          <cell r="K22">
            <v>2.7321507539563914</v>
          </cell>
          <cell r="L22">
            <v>2.7034037885199798</v>
          </cell>
          <cell r="M22">
            <v>2.6668073428954826</v>
          </cell>
          <cell r="N22">
            <v>2.6212998334119999</v>
          </cell>
          <cell r="O22">
            <v>2.5661400434777102</v>
          </cell>
          <cell r="P22">
            <v>2.5010349922031314</v>
          </cell>
          <cell r="Q22">
            <v>2.4262259719432273</v>
          </cell>
          <cell r="R22">
            <v>2.342511491234915</v>
          </cell>
          <cell r="S22">
            <v>2.251198141758382</v>
          </cell>
          <cell r="T22">
            <v>2.1539864634661723</v>
          </cell>
          <cell r="U22">
            <v>2.0528133108778936</v>
          </cell>
          <cell r="V22">
            <v>1.9496801188139419</v>
          </cell>
          <cell r="W22">
            <v>1.8464957675948166</v>
          </cell>
        </row>
        <row r="23">
          <cell r="B23">
            <v>0</v>
          </cell>
          <cell r="C23">
            <v>1.1211051583328883E-3</v>
          </cell>
          <cell r="D23">
            <v>2.2384180345452497E-3</v>
          </cell>
          <cell r="E23">
            <v>4.2489369382181178E-3</v>
          </cell>
          <cell r="F23">
            <v>7.6951264661496554E-3</v>
          </cell>
          <cell r="G23">
            <v>1.3340022994997112E-2</v>
          </cell>
          <cell r="H23">
            <v>2.220100777993245E-2</v>
          </cell>
          <cell r="I23">
            <v>3.556314667315872E-2</v>
          </cell>
          <cell r="J23">
            <v>5.4960217744458716E-2</v>
          </cell>
          <cell r="K23">
            <v>8.2112711754621412E-2</v>
          </cell>
          <cell r="L23">
            <v>0.11881641632632645</v>
          </cell>
          <cell r="M23">
            <v>0.16678325602202063</v>
          </cell>
          <cell r="N23">
            <v>0.22744739402531275</v>
          </cell>
          <cell r="O23">
            <v>0.30176206485948676</v>
          </cell>
          <cell r="P23">
            <v>0.39002229998106341</v>
          </cell>
          <cell r="Q23">
            <v>0.49175100806154493</v>
          </cell>
          <cell r="R23">
            <v>0.60567760446006913</v>
          </cell>
          <cell r="S23">
            <v>0.72982012063683277</v>
          </cell>
          <cell r="T23">
            <v>0.86165856283615161</v>
          </cell>
          <cell r="U23">
            <v>0.99836705562590744</v>
          </cell>
          <cell r="V23">
            <v>1.1370618727830244</v>
          </cell>
          <cell r="W23">
            <v>1.2750244511999338</v>
          </cell>
        </row>
        <row r="24">
          <cell r="B24">
            <v>0</v>
          </cell>
          <cell r="C24">
            <v>1.7977016079697568</v>
          </cell>
          <cell r="D24">
            <v>1.801955209750205</v>
          </cell>
          <cell r="E24">
            <v>1.8057381647476793</v>
          </cell>
          <cell r="F24">
            <v>1.8088055275224053</v>
          </cell>
          <cell r="G24">
            <v>1.8108092444021546</v>
          </cell>
          <cell r="H24">
            <v>1.8112800838859622</v>
          </cell>
          <cell r="I24">
            <v>1.8096180953489671</v>
          </cell>
          <cell r="J24">
            <v>1.8050973275619402</v>
          </cell>
          <cell r="K24">
            <v>1.7968902834545746</v>
          </cell>
          <cell r="L24">
            <v>1.7841158668579384</v>
          </cell>
          <cell r="M24">
            <v>1.7659110388736123</v>
          </cell>
          <cell r="N24">
            <v>1.7415211529914134</v>
          </cell>
          <cell r="O24">
            <v>1.7103978770931487</v>
          </cell>
          <cell r="P24">
            <v>1.672288520981511</v>
          </cell>
          <cell r="Q24">
            <v>1.6272987127598764</v>
          </cell>
          <cell r="R24">
            <v>1.5759134118433458</v>
          </cell>
          <cell r="S24">
            <v>1.5189692399386401</v>
          </cell>
          <cell r="T24">
            <v>1.4575819065511784</v>
          </cell>
          <cell r="U24">
            <v>1.3930424880767409</v>
          </cell>
          <cell r="V24">
            <v>1.3267020901667064</v>
          </cell>
          <cell r="W24">
            <v>1.2598644294475736</v>
          </cell>
        </row>
        <row r="25">
          <cell r="B25">
            <v>0</v>
          </cell>
          <cell r="C25">
            <v>8.3328348051446186E-4</v>
          </cell>
          <cell r="D25">
            <v>1.67679700505032E-3</v>
          </cell>
          <cell r="E25">
            <v>3.2078858742933831E-3</v>
          </cell>
          <cell r="F25">
            <v>5.8554444443246253E-3</v>
          </cell>
          <cell r="G25">
            <v>1.0230856585343661E-2</v>
          </cell>
          <cell r="H25">
            <v>1.7161092908261181E-2</v>
          </cell>
          <cell r="I25">
            <v>2.7707316674668036E-2</v>
          </cell>
          <cell r="J25">
            <v>4.3158827855961521E-2</v>
          </cell>
          <cell r="K25">
            <v>6.49924708764755E-2</v>
          </cell>
          <cell r="L25">
            <v>9.4790491775940747E-2</v>
          </cell>
          <cell r="M25">
            <v>0.13411591954874097</v>
          </cell>
          <cell r="N25">
            <v>0.18435373910850583</v>
          </cell>
          <cell r="O25">
            <v>0.24653690200758235</v>
          </cell>
          <cell r="P25">
            <v>0.32118547557021032</v>
          </cell>
          <cell r="Q25">
            <v>0.40819097536335291</v>
          </cell>
          <cell r="R25">
            <v>0.506773037984805</v>
          </cell>
          <cell r="S25">
            <v>0.6155218513057108</v>
          </cell>
          <cell r="T25">
            <v>0.73252080650469886</v>
          </cell>
          <cell r="U25">
            <v>0.85552599626471737</v>
          </cell>
          <cell r="V25">
            <v>0.98216853479002286</v>
          </cell>
          <cell r="W25">
            <v>1.1101451302458918</v>
          </cell>
        </row>
        <row r="26">
          <cell r="B26">
            <v>0</v>
          </cell>
          <cell r="C26">
            <v>1.9091908490897144E-3</v>
          </cell>
          <cell r="D26">
            <v>3.8344569652259092E-3</v>
          </cell>
          <cell r="E26">
            <v>7.3215372616992251E-3</v>
          </cell>
          <cell r="F26">
            <v>1.3338175117536686E-2</v>
          </cell>
          <cell r="G26">
            <v>2.3259208612397126E-2</v>
          </cell>
          <cell r="H26">
            <v>3.8937448027375053E-2</v>
          </cell>
          <cell r="I26">
            <v>6.2740770487046515E-2</v>
          </cell>
          <cell r="J26">
            <v>9.753289330727348E-2</v>
          </cell>
          <cell r="K26">
            <v>0.14657633892997357</v>
          </cell>
          <cell r="L26">
            <v>0.21334292342572944</v>
          </cell>
          <cell r="M26">
            <v>0.30123106093323859</v>
          </cell>
          <cell r="N26">
            <v>0.41320984368711633</v>
          </cell>
          <cell r="O26">
            <v>0.55143368458284392</v>
          </cell>
          <cell r="P26">
            <v>0.71689126994028884</v>
          </cell>
          <cell r="Q26">
            <v>0.90915984673914951</v>
          </cell>
          <cell r="R26">
            <v>1.1263237751245712</v>
          </cell>
          <cell r="S26">
            <v>1.3650847354975597</v>
          </cell>
          <cell r="T26">
            <v>1.6210484738530082</v>
          </cell>
          <cell r="U26">
            <v>1.8891337338708827</v>
          </cell>
          <cell r="V26">
            <v>2.1640264179520026</v>
          </cell>
          <cell r="W26">
            <v>2.4406021123486168</v>
          </cell>
        </row>
        <row r="31">
          <cell r="B31">
            <v>0.42871781965315436</v>
          </cell>
          <cell r="C31">
            <v>0.41825137851289518</v>
          </cell>
          <cell r="D31">
            <v>0.40849957879451598</v>
          </cell>
          <cell r="E31">
            <v>0.3994074796623806</v>
          </cell>
          <cell r="F31">
            <v>0.39092140602270076</v>
          </cell>
          <cell r="G31">
            <v>0.38298775835393828</v>
          </cell>
          <cell r="H31">
            <v>0.37555172774296602</v>
          </cell>
          <cell r="I31">
            <v>0.36855601932369619</v>
          </cell>
          <cell r="J31">
            <v>0.36193973987278599</v>
          </cell>
          <cell r="K31">
            <v>0.35563764981276985</v>
          </cell>
          <cell r="L31">
            <v>0.34958000125352012</v>
          </cell>
          <cell r="M31">
            <v>0.34369316470816319</v>
          </cell>
          <cell r="N31">
            <v>0.33790117344907689</v>
          </cell>
          <cell r="O31">
            <v>0.33212818293923335</v>
          </cell>
          <cell r="P31">
            <v>0.32630166959329804</v>
          </cell>
          <cell r="Q31">
            <v>0.32035601672399683</v>
          </cell>
          <cell r="R31">
            <v>0.31423600852473255</v>
          </cell>
          <cell r="S31">
            <v>0.30789972289538159</v>
          </cell>
          <cell r="T31">
            <v>0.30132040091035928</v>
          </cell>
          <cell r="U31">
            <v>0.29448705475659115</v>
          </cell>
          <cell r="V31">
            <v>0.28740380334976295</v>
          </cell>
          <cell r="W31">
            <v>0.28008813097995877</v>
          </cell>
        </row>
        <row r="32">
          <cell r="B32">
            <v>0</v>
          </cell>
          <cell r="C32">
            <v>6.7525912767704159E-6</v>
          </cell>
          <cell r="D32">
            <v>1.9752604375109359E-5</v>
          </cell>
          <cell r="E32">
            <v>4.3933714135255218E-5</v>
          </cell>
          <cell r="F32">
            <v>8.7144538950317105E-5</v>
          </cell>
          <cell r="G32">
            <v>1.6126896875488155E-4</v>
          </cell>
          <cell r="H32">
            <v>2.8346989022814137E-4</v>
          </cell>
          <cell r="I32">
            <v>4.7742442168832283E-4</v>
          </cell>
          <cell r="J32">
            <v>7.7435664332183235E-4</v>
          </cell>
          <cell r="K32">
            <v>1.2136231281461159E-3</v>
          </cell>
          <cell r="L32">
            <v>1.8425855744111186E-3</v>
          </cell>
          <cell r="M32">
            <v>2.7155338906442237E-3</v>
          </cell>
          <cell r="N32">
            <v>3.8915183233681682E-3</v>
          </cell>
          <cell r="O32">
            <v>5.4311127246057592E-3</v>
          </cell>
          <cell r="P32">
            <v>7.3923412631555618E-3</v>
          </cell>
          <cell r="Q32">
            <v>9.8262099288260463E-3</v>
          </cell>
          <cell r="R32">
            <v>1.2772428496918422E-2</v>
          </cell>
          <cell r="S32">
            <v>1.6255932624482255E-2</v>
          </cell>
          <cell r="T32">
            <v>2.0284698534661565E-2</v>
          </cell>
          <cell r="U32">
            <v>2.4849112031771942E-2</v>
          </cell>
          <cell r="V32">
            <v>2.9922876515448827E-2</v>
          </cell>
          <cell r="W32">
            <v>3.5465199384194256E-2</v>
          </cell>
        </row>
        <row r="33">
          <cell r="B33">
            <v>0</v>
          </cell>
          <cell r="C33">
            <v>3.22097188221026E-2</v>
          </cell>
          <cell r="D33">
            <v>6.2194955933465884E-2</v>
          </cell>
          <cell r="E33">
            <v>9.0106170228137425E-2</v>
          </cell>
          <cell r="F33">
            <v>0.11607868480810439</v>
          </cell>
          <cell r="G33">
            <v>0.14023192070394117</v>
          </cell>
          <cell r="H33">
            <v>0.16266836157373346</v>
          </cell>
          <cell r="I33">
            <v>0.18347242139910613</v>
          </cell>
          <cell r="J33">
            <v>0.20270947760260596</v>
          </cell>
          <cell r="K33">
            <v>0.22042541138819099</v>
          </cell>
          <cell r="L33">
            <v>0.23664703998430439</v>
          </cell>
          <cell r="M33">
            <v>0.2513838018915317</v>
          </cell>
          <cell r="N33">
            <v>0.26463094030475948</v>
          </cell>
          <cell r="O33">
            <v>0.27637421363287196</v>
          </cell>
          <cell r="P33">
            <v>0.28659587004895237</v>
          </cell>
          <cell r="Q33">
            <v>0.29528131827002391</v>
          </cell>
          <cell r="R33">
            <v>0.30242569834613908</v>
          </cell>
          <cell r="S33">
            <v>0.30803948735695369</v>
          </cell>
          <cell r="T33">
            <v>0.31215240437213765</v>
          </cell>
          <cell r="U33">
            <v>0.31481517810127024</v>
          </cell>
          <cell r="V33">
            <v>0.31609912175943589</v>
          </cell>
          <cell r="W33">
            <v>0.31609381366835831</v>
          </cell>
        </row>
        <row r="34">
          <cell r="B34">
            <v>0</v>
          </cell>
          <cell r="C34">
            <v>1.6859610548435552E-5</v>
          </cell>
          <cell r="D34">
            <v>4.9581555601057266E-5</v>
          </cell>
          <cell r="E34">
            <v>1.109443465411708E-4</v>
          </cell>
          <cell r="F34">
            <v>2.214914532408493E-4</v>
          </cell>
          <cell r="G34">
            <v>4.1266892761722391E-4</v>
          </cell>
          <cell r="H34">
            <v>7.3040855890175538E-4</v>
          </cell>
          <cell r="I34">
            <v>1.238831537843017E-3</v>
          </cell>
          <cell r="J34">
            <v>2.0235650451708022E-3</v>
          </cell>
          <cell r="K34">
            <v>3.194000648181186E-3</v>
          </cell>
          <cell r="L34">
            <v>4.8837294083545237E-3</v>
          </cell>
          <cell r="M34">
            <v>7.2484245325158967E-3</v>
          </cell>
          <cell r="N34">
            <v>1.0460661756601725E-2</v>
          </cell>
          <cell r="O34">
            <v>1.4701589421608225E-2</v>
          </cell>
          <cell r="P34">
            <v>2.0149939089857242E-2</v>
          </cell>
          <cell r="Q34">
            <v>2.696948084584631E-2</v>
          </cell>
          <cell r="R34">
            <v>3.5296498018692696E-2</v>
          </cell>
          <cell r="S34">
            <v>4.5229015047454461E-2</v>
          </cell>
          <cell r="T34">
            <v>5.6819276371733896E-2</v>
          </cell>
          <cell r="U34">
            <v>7.0070394285275173E-2</v>
          </cell>
          <cell r="V34">
            <v>8.493732971750817E-2</v>
          </cell>
          <cell r="W34">
            <v>0.10133165876247262</v>
          </cell>
        </row>
        <row r="35">
          <cell r="B35">
            <v>0</v>
          </cell>
          <cell r="C35">
            <v>1.5174903565211256E-5</v>
          </cell>
          <cell r="D35">
            <v>4.4568560747394459E-5</v>
          </cell>
          <cell r="E35">
            <v>9.9579180968313241E-5</v>
          </cell>
          <cell r="F35">
            <v>1.984827720673962E-4</v>
          </cell>
          <cell r="G35">
            <v>3.6917759726706902E-4</v>
          </cell>
          <cell r="H35">
            <v>6.5229595817929329E-4</v>
          </cell>
          <cell r="I35">
            <v>1.1043885485327674E-3</v>
          </cell>
          <cell r="J35">
            <v>1.8007285340376482E-3</v>
          </cell>
          <cell r="K35">
            <v>2.8371440728578029E-3</v>
          </cell>
          <cell r="L35">
            <v>4.3302136393953816E-3</v>
          </cell>
          <cell r="M35">
            <v>6.4152004351197243E-3</v>
          </cell>
          <cell r="N35">
            <v>9.2413053674894104E-3</v>
          </cell>
          <cell r="O35">
            <v>1.2964196148768483E-2</v>
          </cell>
          <cell r="P35">
            <v>1.7736279786825432E-2</v>
          </cell>
          <cell r="Q35">
            <v>2.3695716888705858E-2</v>
          </cell>
          <cell r="R35">
            <v>3.0955573284191878E-2</v>
          </cell>
          <cell r="S35">
            <v>3.9594622497139652E-2</v>
          </cell>
          <cell r="T35">
            <v>4.9651084333426798E-2</v>
          </cell>
          <cell r="U35">
            <v>6.1120061045108982E-2</v>
          </cell>
          <cell r="V35">
            <v>7.3954766453360687E-2</v>
          </cell>
          <cell r="W35">
            <v>8.8071025651549673E-2</v>
          </cell>
        </row>
        <row r="40">
          <cell r="B40">
            <v>33.171042745261964</v>
          </cell>
          <cell r="C40">
            <v>32.78192218112175</v>
          </cell>
          <cell r="D40">
            <v>32.433819272838122</v>
          </cell>
          <cell r="E40">
            <v>32.124185000301033</v>
          </cell>
          <cell r="F40">
            <v>31.85039496201675</v>
          </cell>
          <cell r="G40">
            <v>31.609651522312063</v>
          </cell>
          <cell r="H40">
            <v>31.398870461017076</v>
          </cell>
          <cell r="I40">
            <v>31.214559799881656</v>
          </cell>
          <cell r="J40">
            <v>31.052703848708035</v>
          </cell>
          <cell r="K40">
            <v>30.908670761162114</v>
          </cell>
          <cell r="L40">
            <v>30.777165635637047</v>
          </cell>
          <cell r="M40">
            <v>30.652251669406084</v>
          </cell>
          <cell r="N40">
            <v>30.527457333523383</v>
          </cell>
          <cell r="O40">
            <v>30.395977040390918</v>
          </cell>
          <cell r="P40">
            <v>30.250957094420816</v>
          </cell>
          <cell r="Q40">
            <v>30.085840868090855</v>
          </cell>
          <cell r="R40">
            <v>29.894731975231402</v>
          </cell>
          <cell r="S40">
            <v>29.672726785724937</v>
          </cell>
          <cell r="T40">
            <v>29.416171015395765</v>
          </cell>
          <cell r="U40">
            <v>29.122808805400837</v>
          </cell>
          <cell r="V40">
            <v>28.791812598017419</v>
          </cell>
          <cell r="W40">
            <v>28.42370235747271</v>
          </cell>
        </row>
        <row r="41">
          <cell r="B41">
            <v>0</v>
          </cell>
          <cell r="C41">
            <v>1.135157271122752E-4</v>
          </cell>
          <cell r="D41">
            <v>3.3637164773165555E-4</v>
          </cell>
          <cell r="E41">
            <v>7.5788337861421148E-4</v>
          </cell>
          <cell r="F41">
            <v>1.5228393295037353E-3</v>
          </cell>
          <cell r="G41">
            <v>2.8547899697708725E-3</v>
          </cell>
          <cell r="H41">
            <v>5.083229691838366E-3</v>
          </cell>
          <cell r="I41">
            <v>8.6725512466365607E-3</v>
          </cell>
          <cell r="J41">
            <v>1.424927335737383E-2</v>
          </cell>
          <cell r="K41">
            <v>2.2622728270027394E-2</v>
          </cell>
          <cell r="L41">
            <v>3.4793510317006303E-2</v>
          </cell>
          <cell r="M41">
            <v>5.1943983608263598E-2</v>
          </cell>
          <cell r="N41">
            <v>7.5406459568699652E-2</v>
          </cell>
          <cell r="O41">
            <v>0.10660749362449765</v>
          </cell>
          <cell r="P41">
            <v>0.14699087299886279</v>
          </cell>
          <cell r="Q41">
            <v>0.19792645454355981</v>
          </cell>
          <cell r="R41">
            <v>0.26061579451316719</v>
          </cell>
          <cell r="S41">
            <v>0.33600720363176467</v>
          </cell>
          <cell r="T41">
            <v>0.42473172431531137</v>
          </cell>
          <cell r="U41">
            <v>0.52706777294729401</v>
          </cell>
          <cell r="V41">
            <v>0.64293693292759968</v>
          </cell>
          <cell r="W41">
            <v>0.77192816106916973</v>
          </cell>
        </row>
        <row r="42">
          <cell r="B42">
            <v>0</v>
          </cell>
          <cell r="C42">
            <v>0.33231310597408836</v>
          </cell>
          <cell r="D42">
            <v>0.65130099653365281</v>
          </cell>
          <cell r="E42">
            <v>0.95773895400923548</v>
          </cell>
          <cell r="F42">
            <v>1.2523079613498889</v>
          </cell>
          <cell r="G42">
            <v>1.5355769604781127</v>
          </cell>
          <cell r="H42">
            <v>1.8079809060740684</v>
          </cell>
          <cell r="I42">
            <v>2.0697961849720681</v>
          </cell>
          <cell r="J42">
            <v>2.3211162184652068</v>
          </cell>
          <cell r="K42">
            <v>2.5618313383110616</v>
          </cell>
          <cell r="L42">
            <v>2.7916180186408543</v>
          </cell>
          <cell r="M42">
            <v>3.0099428425828108</v>
          </cell>
          <cell r="N42">
            <v>3.2160857568522152</v>
          </cell>
          <cell r="O42">
            <v>3.4091849523238591</v>
          </cell>
          <cell r="P42">
            <v>3.5883022133170299</v>
          </cell>
          <cell r="Q42">
            <v>3.7525034357065077</v>
          </cell>
          <cell r="R42">
            <v>3.9009453118121939</v>
          </cell>
          <cell r="S42">
            <v>4.0329571152152814</v>
          </cell>
          <cell r="T42">
            <v>4.148106887566497</v>
          </cell>
          <cell r="U42">
            <v>4.2462441267665225</v>
          </cell>
          <cell r="V42">
            <v>4.3275154586019271</v>
          </cell>
          <cell r="W42">
            <v>4.3923544306781546</v>
          </cell>
        </row>
        <row r="43">
          <cell r="B43">
            <v>0</v>
          </cell>
          <cell r="C43">
            <v>2.4402941593689538E-5</v>
          </cell>
          <cell r="D43">
            <v>7.2841827455657381E-5</v>
          </cell>
          <cell r="E43">
            <v>1.6543671699515417E-4</v>
          </cell>
          <cell r="F43">
            <v>3.3523529868058376E-4</v>
          </cell>
          <cell r="G43">
            <v>6.3395813707248195E-4</v>
          </cell>
          <cell r="H43">
            <v>1.1389134111852712E-3</v>
          </cell>
          <cell r="I43">
            <v>1.9606638818577163E-3</v>
          </cell>
          <cell r="J43">
            <v>3.2506791578116199E-3</v>
          </cell>
          <cell r="K43">
            <v>5.2078441621065188E-3</v>
          </cell>
          <cell r="L43">
            <v>8.0824051268231657E-3</v>
          </cell>
          <cell r="M43">
            <v>1.217583309495382E-2</v>
          </cell>
          <cell r="N43">
            <v>1.7835293739403051E-2</v>
          </cell>
          <cell r="O43">
            <v>2.5442011169998814E-2</v>
          </cell>
          <cell r="P43">
            <v>3.5393778530172469E-2</v>
          </cell>
          <cell r="Q43">
            <v>4.8083029198896253E-2</v>
          </cell>
          <cell r="R43">
            <v>6.3872938187820805E-2</v>
          </cell>
          <cell r="S43">
            <v>8.3074636245939124E-2</v>
          </cell>
          <cell r="T43">
            <v>0.10592855763181186</v>
          </cell>
          <cell r="U43">
            <v>0.13259219612429607</v>
          </cell>
          <cell r="V43">
            <v>0.16313533844039821</v>
          </cell>
          <cell r="W43">
            <v>0.19754254247750916</v>
          </cell>
        </row>
        <row r="44">
          <cell r="B44">
            <v>0</v>
          </cell>
          <cell r="C44">
            <v>6.9307502670329927E-5</v>
          </cell>
          <cell r="D44">
            <v>2.0660886997961935E-4</v>
          </cell>
          <cell r="E44">
            <v>4.6854892403902509E-4</v>
          </cell>
          <cell r="F44">
            <v>9.4792778685220578E-4</v>
          </cell>
          <cell r="G44">
            <v>1.7895911296178788E-3</v>
          </cell>
          <cell r="H44">
            <v>3.2094396174743097E-3</v>
          </cell>
          <cell r="I44">
            <v>5.5153421403974718E-3</v>
          </cell>
          <cell r="J44">
            <v>9.1277734544553887E-3</v>
          </cell>
          <cell r="K44">
            <v>1.4597014476735004E-2</v>
          </cell>
          <cell r="L44">
            <v>2.2612991234072375E-2</v>
          </cell>
          <cell r="M44">
            <v>3.400360502601011E-2</v>
          </cell>
          <cell r="N44">
            <v>4.9718051108642795E-2</v>
          </cell>
          <cell r="O44">
            <v>7.0793341329145859E-2</v>
          </cell>
          <cell r="P44">
            <v>9.8304950948454817E-2</v>
          </cell>
          <cell r="Q44">
            <v>0.13330571061950866</v>
          </cell>
          <cell r="R44">
            <v>0.17675991970912178</v>
          </cell>
          <cell r="S44">
            <v>0.22948124276986556</v>
          </cell>
          <cell r="T44">
            <v>0.29208265406766371</v>
          </cell>
          <cell r="U44">
            <v>0.36494452306123393</v>
          </cell>
          <cell r="V44">
            <v>0.44820354082729152</v>
          </cell>
          <cell r="W44">
            <v>0.54176158814189357</v>
          </cell>
        </row>
        <row r="50">
          <cell r="B50">
            <v>33.599760564915115</v>
          </cell>
          <cell r="C50">
            <v>31.600199540560414</v>
          </cell>
          <cell r="D50">
            <v>29.719696405332563</v>
          </cell>
          <cell r="E50">
            <v>27.951157818830353</v>
          </cell>
          <cell r="F50">
            <v>26.287913367091232</v>
          </cell>
          <cell r="G50">
            <v>24.723690324170647</v>
          </cell>
          <cell r="H50">
            <v>23.252589921424423</v>
          </cell>
          <cell r="I50">
            <v>21.869065034313959</v>
          </cell>
          <cell r="J50">
            <v>20.567899201955978</v>
          </cell>
          <cell r="K50">
            <v>19.344186899716107</v>
          </cell>
          <cell r="L50">
            <v>18.193314989919049</v>
          </cell>
          <cell r="M50">
            <v>17.110945280234613</v>
          </cell>
          <cell r="N50">
            <v>16.09299812351664</v>
          </cell>
          <cell r="O50">
            <v>15.135636996836602</v>
          </cell>
          <cell r="P50">
            <v>14.235254001180406</v>
          </cell>
          <cell r="Q50">
            <v>13.38845622678074</v>
          </cell>
          <cell r="R50">
            <v>12.592052932350359</v>
          </cell>
          <cell r="S50">
            <v>11.84304348957801</v>
          </cell>
          <cell r="T50">
            <v>11.138606047158939</v>
          </cell>
          <cell r="U50">
            <v>10.476086871368089</v>
          </cell>
          <cell r="V50">
            <v>9.8529903227559803</v>
          </cell>
          <cell r="W50">
            <v>9.2669694309653856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>
            <v>0</v>
          </cell>
          <cell r="C52">
            <v>6.3311813044832714</v>
          </cell>
          <cell r="D52">
            <v>7.3504449528969173</v>
          </cell>
          <cell r="E52">
            <v>8.3246956895785686</v>
          </cell>
          <cell r="F52">
            <v>9.2568311047589713</v>
          </cell>
          <cell r="G52">
            <v>10.149579286977316</v>
          </cell>
          <cell r="H52">
            <v>11.005509063965441</v>
          </cell>
          <cell r="I52">
            <v>11.827039623678473</v>
          </cell>
          <cell r="J52">
            <v>12.616449553392831</v>
          </cell>
          <cell r="K52">
            <v>13.375885332450089</v>
          </cell>
          <cell r="L52">
            <v>14.107369312029375</v>
          </cell>
          <cell r="M52">
            <v>14.812807213271768</v>
          </cell>
          <cell r="N52">
            <v>15.493995173149678</v>
          </cell>
          <cell r="O52">
            <v>16.152626365663711</v>
          </cell>
          <cell r="P52">
            <v>16.790297224251965</v>
          </cell>
          <cell r="Q52">
            <v>17.408513289704587</v>
          </cell>
          <cell r="R52">
            <v>18.008694706383359</v>
          </cell>
          <cell r="S52">
            <v>18.59218138814575</v>
          </cell>
          <cell r="T52">
            <v>19.160237874059437</v>
          </cell>
          <cell r="U52">
            <v>19.714057892761286</v>
          </cell>
          <cell r="V52">
            <v>20.254768653159292</v>
          </cell>
          <cell r="W52">
            <v>20.783434878091885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>
            <v>0</v>
          </cell>
          <cell r="C61">
            <v>5.2638267512582724</v>
          </cell>
          <cell r="D61">
            <v>5.2638267512582724</v>
          </cell>
          <cell r="E61">
            <v>5.2638267512582724</v>
          </cell>
          <cell r="F61">
            <v>5.2638267512582724</v>
          </cell>
          <cell r="G61">
            <v>5.2638267512582724</v>
          </cell>
          <cell r="H61">
            <v>5.2638267512582724</v>
          </cell>
          <cell r="I61">
            <v>5.2638267512582724</v>
          </cell>
          <cell r="J61">
            <v>5.2638267512582724</v>
          </cell>
          <cell r="K61">
            <v>5.2638267512582724</v>
          </cell>
          <cell r="L61">
            <v>5.2638267512582733</v>
          </cell>
          <cell r="M61">
            <v>5.2638267512582733</v>
          </cell>
          <cell r="N61">
            <v>5.2638267512582724</v>
          </cell>
          <cell r="O61">
            <v>5.2638267512582733</v>
          </cell>
          <cell r="P61">
            <v>5.2638267512582724</v>
          </cell>
          <cell r="Q61">
            <v>5.2638267512582724</v>
          </cell>
          <cell r="R61">
            <v>5.2638267512582742</v>
          </cell>
          <cell r="S61">
            <v>5.2638267512582742</v>
          </cell>
          <cell r="T61">
            <v>5.2638267512582724</v>
          </cell>
          <cell r="U61">
            <v>5.2638267512582724</v>
          </cell>
          <cell r="V61">
            <v>5.2638267512582724</v>
          </cell>
          <cell r="W61">
            <v>5.2638267512582724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</row>
        <row r="68">
          <cell r="B68">
            <v>0.42871781965315436</v>
          </cell>
          <cell r="C68">
            <v>0.39809511824935762</v>
          </cell>
          <cell r="D68">
            <v>0.36965975266011775</v>
          </cell>
          <cell r="E68">
            <v>0.34325548461296657</v>
          </cell>
          <cell r="F68">
            <v>0.31873723571204038</v>
          </cell>
          <cell r="G68">
            <v>0.29597029030403749</v>
          </cell>
          <cell r="H68">
            <v>0.27482955528232056</v>
          </cell>
          <cell r="I68">
            <v>0.25519887276215475</v>
          </cell>
          <cell r="J68">
            <v>0.23697038185057229</v>
          </cell>
          <cell r="K68">
            <v>0.22004392600410283</v>
          </cell>
          <cell r="L68">
            <v>0.20432650271809549</v>
          </cell>
          <cell r="M68">
            <v>0.18973175252394581</v>
          </cell>
          <cell r="N68">
            <v>0.1761794844865211</v>
          </cell>
          <cell r="O68">
            <v>0.16359523559462674</v>
          </cell>
          <cell r="P68">
            <v>0.15190986162358197</v>
          </cell>
          <cell r="Q68">
            <v>0.14105915722189755</v>
          </cell>
          <cell r="R68">
            <v>0.13098350313461915</v>
          </cell>
          <cell r="S68">
            <v>0.12162753862500349</v>
          </cell>
          <cell r="T68">
            <v>0.11293985729464609</v>
          </cell>
          <cell r="U68">
            <v>0.10487272463074281</v>
          </cell>
          <cell r="V68">
            <v>9.7381815728546872E-2</v>
          </cell>
          <cell r="W68">
            <v>9.0425971747936401E-2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</row>
        <row r="70">
          <cell r="B70">
            <v>0</v>
          </cell>
          <cell r="C70">
            <v>9.4312859728578002E-2</v>
          </cell>
          <cell r="D70">
            <v>0.18188908661940043</v>
          </cell>
          <cell r="E70">
            <v>0.26320986873230695</v>
          </cell>
          <cell r="F70">
            <v>0.33872202355143444</v>
          </cell>
          <cell r="G70">
            <v>0.40884045302633854</v>
          </cell>
          <cell r="H70">
            <v>0.47395042325303521</v>
          </cell>
          <cell r="I70">
            <v>0.53440968132068212</v>
          </cell>
          <cell r="J70">
            <v>0.59055042095492571</v>
          </cell>
          <cell r="K70">
            <v>0.6426811077581519</v>
          </cell>
          <cell r="L70">
            <v>0.69108817407543344</v>
          </cell>
          <cell r="M70">
            <v>0.73603759279862324</v>
          </cell>
          <cell r="N70">
            <v>0.77777633875587104</v>
          </cell>
          <cell r="O70">
            <v>0.81653374571617265</v>
          </cell>
          <cell r="P70">
            <v>0.85252276646502401</v>
          </cell>
          <cell r="Q70">
            <v>0.88594114287467174</v>
          </cell>
          <cell r="R70">
            <v>0.91697249239791612</v>
          </cell>
          <cell r="S70">
            <v>0.94578731695521423</v>
          </cell>
          <cell r="T70">
            <v>0.9725439397584198</v>
          </cell>
          <cell r="U70">
            <v>0.99738937521853932</v>
          </cell>
          <cell r="V70">
            <v>1.0204601367172217</v>
          </cell>
          <cell r="W70">
            <v>1.0418829866802837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7">
          <cell r="B77">
            <v>33.171042745261964</v>
          </cell>
          <cell r="C77">
            <v>31.202104422311056</v>
          </cell>
          <cell r="D77">
            <v>29.350036652672443</v>
          </cell>
          <cell r="E77">
            <v>27.607902334217385</v>
          </cell>
          <cell r="F77">
            <v>25.969176131379193</v>
          </cell>
          <cell r="G77">
            <v>24.42772003386661</v>
          </cell>
          <cell r="H77">
            <v>22.977760366142103</v>
          </cell>
          <cell r="I77">
            <v>21.613866161551805</v>
          </cell>
          <cell r="J77">
            <v>20.330928820105406</v>
          </cell>
          <cell r="K77">
            <v>19.124142973712004</v>
          </cell>
          <cell r="L77">
            <v>17.988988487200952</v>
          </cell>
          <cell r="M77">
            <v>16.921213527710666</v>
          </cell>
          <cell r="N77">
            <v>15.916818639030121</v>
          </cell>
          <cell r="O77">
            <v>14.972041761241975</v>
          </cell>
          <cell r="P77">
            <v>14.083344139556825</v>
          </cell>
          <cell r="Q77">
            <v>13.247397069558842</v>
          </cell>
          <cell r="R77">
            <v>12.46106942921574</v>
          </cell>
          <cell r="S77">
            <v>11.721415950953006</v>
          </cell>
          <cell r="T77">
            <v>11.025666189864292</v>
          </cell>
          <cell r="U77">
            <v>10.371214146737346</v>
          </cell>
          <cell r="V77">
            <v>9.7556085070274339</v>
          </cell>
          <cell r="W77">
            <v>9.1765434592174486</v>
          </cell>
        </row>
        <row r="78"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B79">
            <v>0</v>
          </cell>
          <cell r="C79">
            <v>0.97304169349642133</v>
          </cell>
          <cell r="D79">
            <v>1.9047291150192447</v>
          </cell>
          <cell r="E79">
            <v>2.7976590695879882</v>
          </cell>
          <cell r="F79">
            <v>3.6542823299492646</v>
          </cell>
          <cell r="G79">
            <v>4.4769120826927047</v>
          </cell>
          <cell r="H79">
            <v>5.2677318894541321</v>
          </cell>
          <cell r="I79">
            <v>6.0288031910995201</v>
          </cell>
          <cell r="J79">
            <v>6.7620723811796335</v>
          </cell>
          <cell r="K79">
            <v>7.4693774734336653</v>
          </cell>
          <cell r="L79">
            <v>8.152454386695668</v>
          </cell>
          <cell r="M79">
            <v>8.8129428692148721</v>
          </cell>
          <cell r="N79">
            <v>9.4523920831355337</v>
          </cell>
          <cell r="O79">
            <v>10.072265868689264</v>
          </cell>
          <cell r="P79">
            <v>10.673947706528669</v>
          </cell>
          <cell r="Q79">
            <v>11.258745395571642</v>
          </cell>
          <cell r="R79">
            <v>11.827895462727168</v>
          </cell>
          <cell r="S79">
            <v>12.382567319932262</v>
          </cell>
          <cell r="T79">
            <v>12.923867183042745</v>
          </cell>
          <cell r="U79">
            <v>13.452841766284473</v>
          </cell>
          <cell r="V79">
            <v>13.970481765183798</v>
          </cell>
          <cell r="W79">
            <v>14.47772514015333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</row>
      </sheetData>
      <sheetData sheetId="10">
        <row r="5">
          <cell r="B5">
            <v>0</v>
          </cell>
          <cell r="C5">
            <v>7.7945295131418568E-2</v>
          </cell>
          <cell r="D5">
            <v>0.15021589223852647</v>
          </cell>
          <cell r="E5">
            <v>0.21721836405726033</v>
          </cell>
          <cell r="F5">
            <v>0.27932994893753216</v>
          </cell>
          <cell r="G5">
            <v>0.33690051687034461</v>
          </cell>
          <cell r="H5">
            <v>0.39025437050561473</v>
          </cell>
          <cell r="I5">
            <v>0.43969190198395858</v>
          </cell>
          <cell r="J5">
            <v>0.48549113179774778</v>
          </cell>
          <cell r="K5">
            <v>0.52790916094235563</v>
          </cell>
          <cell r="L5">
            <v>0.56718357069390546</v>
          </cell>
          <cell r="M5">
            <v>0.60353380342435137</v>
          </cell>
          <cell r="N5">
            <v>0.6371625510117247</v>
          </cell>
          <cell r="O5">
            <v>0.66825716371103683</v>
          </cell>
          <cell r="P5">
            <v>0.69699107296716489</v>
          </cell>
          <cell r="Q5">
            <v>0.72352520034845691</v>
          </cell>
          <cell r="R5">
            <v>0.74800930735694027</v>
          </cell>
          <cell r="S5">
            <v>0.7705832331791207</v>
          </cell>
          <cell r="T5">
            <v>0.79137797277424493</v>
          </cell>
          <cell r="U5">
            <v>0.81051656499273306</v>
          </cell>
          <cell r="V5">
            <v>0.82811478448120002</v>
          </cell>
          <cell r="W5">
            <v>0.84428165486306939</v>
          </cell>
        </row>
        <row r="6">
          <cell r="B6">
            <v>0</v>
          </cell>
          <cell r="C6">
            <v>9.7532112931798698E-2</v>
          </cell>
          <cell r="D6">
            <v>0.18794514747385255</v>
          </cell>
          <cell r="E6">
            <v>0.27173434639802496</v>
          </cell>
          <cell r="F6">
            <v>0.34935010517480286</v>
          </cell>
          <cell r="G6">
            <v>0.42119723291591926</v>
          </cell>
          <cell r="H6">
            <v>0.48763360722317745</v>
          </cell>
          <cell r="I6">
            <v>0.54896860506687739</v>
          </cell>
          <cell r="J6">
            <v>0.6054618802381192</v>
          </cell>
          <cell r="K6">
            <v>0.65732321931090432</v>
          </cell>
          <cell r="L6">
            <v>0.70471428848905271</v>
          </cell>
          <cell r="M6">
            <v>0.74775302082956618</v>
          </cell>
          <cell r="N6">
            <v>0.78652113467249063</v>
          </cell>
          <cell r="O6">
            <v>0.82107480641390351</v>
          </cell>
          <cell r="P6">
            <v>0.85145790007367084</v>
          </cell>
          <cell r="Q6">
            <v>0.87771651871300338</v>
          </cell>
          <cell r="R6">
            <v>0.89991317724147923</v>
          </cell>
          <cell r="S6">
            <v>0.91813877497556673</v>
          </cell>
          <cell r="T6">
            <v>0.93252084490750087</v>
          </cell>
          <cell r="U6">
            <v>0.94322720701030771</v>
          </cell>
          <cell r="V6">
            <v>0.95046496496267108</v>
          </cell>
          <cell r="W6">
            <v>0.95447552801420565</v>
          </cell>
        </row>
        <row r="7">
          <cell r="B7">
            <v>0</v>
          </cell>
          <cell r="C7">
            <v>-1.958681780038013E-2</v>
          </cell>
          <cell r="D7">
            <v>-3.7729255235326081E-2</v>
          </cell>
          <cell r="E7">
            <v>-5.4515982340764629E-2</v>
          </cell>
          <cell r="F7">
            <v>-7.0020156237270703E-2</v>
          </cell>
          <cell r="G7">
            <v>-8.4296716045574649E-2</v>
          </cell>
          <cell r="H7">
            <v>-9.7379236717562712E-2</v>
          </cell>
          <cell r="I7">
            <v>-0.10927670308291881</v>
          </cell>
          <cell r="J7">
            <v>-0.11997074844037142</v>
          </cell>
          <cell r="K7">
            <v>-0.12941405836854869</v>
          </cell>
          <cell r="L7">
            <v>-0.13753071779514725</v>
          </cell>
          <cell r="M7">
            <v>-0.14421921740521482</v>
          </cell>
          <cell r="N7">
            <v>-0.14935858366076593</v>
          </cell>
          <cell r="O7">
            <v>-0.15281764270286669</v>
          </cell>
          <cell r="P7">
            <v>-0.15446682710650594</v>
          </cell>
          <cell r="Q7">
            <v>-0.15419131836454647</v>
          </cell>
          <cell r="R7">
            <v>-0.15190386988453897</v>
          </cell>
          <cell r="S7">
            <v>-0.14755554179644603</v>
          </cell>
          <cell r="T7">
            <v>-0.14114287213325594</v>
          </cell>
          <cell r="U7">
            <v>-0.13271064201757465</v>
          </cell>
          <cell r="V7">
            <v>-0.12235018048147106</v>
          </cell>
          <cell r="W7">
            <v>-0.11019387315113627</v>
          </cell>
        </row>
        <row r="11">
          <cell r="B11">
            <v>0</v>
          </cell>
          <cell r="C11">
            <v>15.074515136290371</v>
          </cell>
          <cell r="D11">
            <v>29.048709037689733</v>
          </cell>
          <cell r="E11">
            <v>41.999126182074953</v>
          </cell>
          <cell r="F11">
            <v>53.995379470603226</v>
          </cell>
          <cell r="G11">
            <v>65.100035999369283</v>
          </cell>
          <cell r="H11">
            <v>75.368409153505013</v>
          </cell>
          <cell r="I11">
            <v>84.848316084525109</v>
          </cell>
          <cell r="J11">
            <v>93.579888753959693</v>
          </cell>
          <cell r="K11">
            <v>101.59555167092802</v>
          </cell>
          <cell r="L11">
            <v>108.92029188393396</v>
          </cell>
          <cell r="M11">
            <v>115.57233706793913</v>
          </cell>
          <cell r="N11">
            <v>121.56431756916393</v>
          </cell>
          <cell r="O11">
            <v>126.90491598360177</v>
          </cell>
          <cell r="P11">
            <v>131.60091191246843</v>
          </cell>
          <cell r="Q11">
            <v>135.65943102210252</v>
          </cell>
          <cell r="R11">
            <v>139.09013558600915</v>
          </cell>
          <cell r="S11">
            <v>141.90707495758375</v>
          </cell>
          <cell r="T11">
            <v>144.12996057302951</v>
          </cell>
          <cell r="U11">
            <v>145.78473060437523</v>
          </cell>
          <cell r="V11">
            <v>146.90339489376677</v>
          </cell>
          <cell r="W11">
            <v>147.52326553542591</v>
          </cell>
        </row>
        <row r="13">
          <cell r="B13">
            <v>0</v>
          </cell>
          <cell r="C13">
            <v>9.7532112931798698E-2</v>
          </cell>
          <cell r="D13">
            <v>0.18794514747385255</v>
          </cell>
          <cell r="E13">
            <v>0.27173434639802496</v>
          </cell>
          <cell r="F13">
            <v>0.34935010517480286</v>
          </cell>
          <cell r="G13">
            <v>0.42119723291591926</v>
          </cell>
          <cell r="H13">
            <v>0.48763360722317745</v>
          </cell>
          <cell r="I13">
            <v>0.54896860506687739</v>
          </cell>
          <cell r="J13">
            <v>0.6054618802381192</v>
          </cell>
          <cell r="K13">
            <v>0.65732321931090432</v>
          </cell>
          <cell r="L13">
            <v>0.70471428848905271</v>
          </cell>
          <cell r="M13">
            <v>0.74775302082956618</v>
          </cell>
          <cell r="N13">
            <v>0.78652113467249063</v>
          </cell>
          <cell r="O13">
            <v>0.82107480641390351</v>
          </cell>
          <cell r="P13">
            <v>0.85145790007367084</v>
          </cell>
          <cell r="Q13">
            <v>0.87771651871300338</v>
          </cell>
          <cell r="R13">
            <v>0.89991317724147923</v>
          </cell>
          <cell r="S13">
            <v>0.91813877497556673</v>
          </cell>
          <cell r="T13">
            <v>0.93252084490750087</v>
          </cell>
          <cell r="U13">
            <v>0.94322720701030771</v>
          </cell>
          <cell r="V13">
            <v>0.95046496496267108</v>
          </cell>
          <cell r="W13">
            <v>0.95447552801420565</v>
          </cell>
        </row>
      </sheetData>
      <sheetData sheetId="11">
        <row r="6">
          <cell r="B6">
            <v>1.0939129106474255</v>
          </cell>
          <cell r="C6">
            <v>1.0672105198176323</v>
          </cell>
          <cell r="D6">
            <v>1.0423350212540203</v>
          </cell>
          <cell r="E6">
            <v>1.0191489284065611</v>
          </cell>
          <cell r="F6">
            <v>0.99751957963606819</v>
          </cell>
          <cell r="G6">
            <v>0.97731671450633428</v>
          </cell>
          <cell r="H6">
            <v>0.95840987573135361</v>
          </cell>
          <cell r="I6">
            <v>0.94066582791573738</v>
          </cell>
          <cell r="J6">
            <v>0.92394628433275261</v>
          </cell>
          <cell r="K6">
            <v>0.90810631878371706</v>
          </cell>
          <cell r="L6">
            <v>0.89299388264174251</v>
          </cell>
          <cell r="M6">
            <v>0.87845081461429964</v>
          </cell>
          <cell r="N6">
            <v>0.86431559490315779</v>
          </cell>
          <cell r="O6">
            <v>0.8504278493105647</v>
          </cell>
          <cell r="P6">
            <v>0.83663428199310663</v>
          </cell>
          <cell r="Q6">
            <v>0.8227953798703378</v>
          </cell>
          <cell r="R6">
            <v>0.80879198661217844</v>
          </cell>
          <cell r="S6">
            <v>0.79453078060565407</v>
          </cell>
          <cell r="T6">
            <v>0.77994784912195658</v>
          </cell>
          <cell r="U6">
            <v>0.7650098942084238</v>
          </cell>
          <cell r="V6">
            <v>0.74971303437909242</v>
          </cell>
          <cell r="W6">
            <v>0.73407955793689339</v>
          </cell>
        </row>
        <row r="7">
          <cell r="B7">
            <v>1.0939129106474255</v>
          </cell>
          <cell r="C7">
            <v>1.0157762741726095</v>
          </cell>
          <cell r="D7">
            <v>0.94322082601742296</v>
          </cell>
          <cell r="E7">
            <v>0.8758479098733214</v>
          </cell>
          <cell r="F7">
            <v>0.81328734488236998</v>
          </cell>
          <cell r="G7">
            <v>0.75519539167648631</v>
          </cell>
          <cell r="H7">
            <v>0.7012528636995945</v>
          </cell>
          <cell r="I7">
            <v>0.6511633734353377</v>
          </cell>
          <cell r="J7">
            <v>0.60465170390424217</v>
          </cell>
          <cell r="K7">
            <v>0.56146229648251067</v>
          </cell>
          <cell r="L7">
            <v>0.52135784673375984</v>
          </cell>
          <cell r="M7">
            <v>0.4841180005384913</v>
          </cell>
          <cell r="N7">
            <v>0.44953814335717046</v>
          </cell>
          <cell r="O7">
            <v>0.41742827597451543</v>
          </cell>
          <cell r="P7">
            <v>0.38761197054776431</v>
          </cell>
          <cell r="Q7">
            <v>0.35992540122292399</v>
          </cell>
          <cell r="R7">
            <v>0.33421644399271516</v>
          </cell>
          <cell r="S7">
            <v>0.31034384085037831</v>
          </cell>
          <cell r="T7">
            <v>0.28817642364677992</v>
          </cell>
          <cell r="U7">
            <v>0.26759239338629559</v>
          </cell>
          <cell r="V7">
            <v>0.24847865100156019</v>
          </cell>
          <cell r="W7">
            <v>0.23073017593002021</v>
          </cell>
        </row>
        <row r="18">
          <cell r="B18">
            <v>1093912.9106474256</v>
          </cell>
          <cell r="C18">
            <v>1067206.8243430967</v>
          </cell>
          <cell r="D18">
            <v>1042324.2112932977</v>
          </cell>
          <cell r="E18">
            <v>1019124.8849075277</v>
          </cell>
          <cell r="F18">
            <v>997471.88825191685</v>
          </cell>
          <cell r="G18">
            <v>977228.45722213481</v>
          </cell>
          <cell r="H18">
            <v>958254.74184008478</v>
          </cell>
          <cell r="I18">
            <v>940404.54899026244</v>
          </cell>
          <cell r="J18">
            <v>923522.50401798345</v>
          </cell>
          <cell r="K18">
            <v>907442.14214664383</v>
          </cell>
          <cell r="L18">
            <v>891985.49522562453</v>
          </cell>
          <cell r="M18">
            <v>876964.69085353892</v>
          </cell>
          <cell r="N18">
            <v>862185.89294446807</v>
          </cell>
          <cell r="O18">
            <v>847455.57719302108</v>
          </cell>
          <cell r="P18">
            <v>832588.69300720689</v>
          </cell>
          <cell r="Q18">
            <v>817417.81338009343</v>
          </cell>
          <cell r="R18">
            <v>801802.05010750645</v>
          </cell>
          <cell r="S18">
            <v>785634.43509886414</v>
          </cell>
          <cell r="T18">
            <v>768846.69049672678</v>
          </cell>
          <cell r="U18">
            <v>751410.77988639229</v>
          </cell>
          <cell r="V18">
            <v>733337.21305970976</v>
          </cell>
          <cell r="W18">
            <v>714670.60278941621</v>
          </cell>
        </row>
        <row r="19">
          <cell r="B19">
            <v>0</v>
          </cell>
          <cell r="C19">
            <v>3.6954745354820244</v>
          </cell>
          <cell r="D19">
            <v>10.809960722601168</v>
          </cell>
          <cell r="E19">
            <v>24.043499033401119</v>
          </cell>
          <cell r="F19">
            <v>47.691384151306373</v>
          </cell>
          <cell r="G19">
            <v>88.257284199517741</v>
          </cell>
          <cell r="H19">
            <v>155.13389126892321</v>
          </cell>
          <cell r="I19">
            <v>261.27892547499943</v>
          </cell>
          <cell r="J19">
            <v>423.78031476914776</v>
          </cell>
          <cell r="K19">
            <v>664.17663707331974</v>
          </cell>
          <cell r="L19">
            <v>1008.3874161179024</v>
          </cell>
          <cell r="M19">
            <v>1486.1237607607313</v>
          </cell>
          <cell r="N19">
            <v>2129.7019586896749</v>
          </cell>
          <cell r="O19">
            <v>2972.27211754362</v>
          </cell>
          <cell r="P19">
            <v>4045.5889858996429</v>
          </cell>
          <cell r="Q19">
            <v>5377.5664902444078</v>
          </cell>
          <cell r="R19">
            <v>6989.9365046719613</v>
          </cell>
          <cell r="S19">
            <v>8896.3455067899704</v>
          </cell>
          <cell r="T19">
            <v>11101.158625229791</v>
          </cell>
          <cell r="U19">
            <v>13599.114322031452</v>
          </cell>
          <cell r="V19">
            <v>16375.821319382643</v>
          </cell>
          <cell r="W19">
            <v>19408.955147477176</v>
          </cell>
        </row>
        <row r="20">
          <cell r="B20">
            <v>0</v>
          </cell>
          <cell r="C20">
            <v>40432.146372249721</v>
          </cell>
          <cell r="D20">
            <v>78071.950140462606</v>
          </cell>
          <cell r="E20">
            <v>113108.27902064503</v>
          </cell>
          <cell r="F20">
            <v>145711.00110439103</v>
          </cell>
          <cell r="G20">
            <v>176030.02296538971</v>
          </cell>
          <cell r="H20">
            <v>204193.99006892339</v>
          </cell>
          <cell r="I20">
            <v>230308.86541577993</v>
          </cell>
          <cell r="J20">
            <v>254456.71583592609</v>
          </cell>
          <cell r="K20">
            <v>276695.13498810853</v>
          </cell>
          <cell r="L20">
            <v>297057.78594500734</v>
          </cell>
          <cell r="M20">
            <v>315556.51664728025</v>
          </cell>
          <cell r="N20">
            <v>332185.35598286422</v>
          </cell>
          <cell r="O20">
            <v>346926.42679797998</v>
          </cell>
          <cell r="P20">
            <v>359757.44561762293</v>
          </cell>
          <cell r="Q20">
            <v>370660.09632756904</v>
          </cell>
          <cell r="R20">
            <v>379628.27834033017</v>
          </cell>
          <cell r="S20">
            <v>386675.14330185938</v>
          </cell>
          <cell r="T20">
            <v>391837.99690183304</v>
          </cell>
          <cell r="U20">
            <v>395180.51776539907</v>
          </cell>
          <cell r="V20">
            <v>396792.22379137814</v>
          </cell>
          <cell r="W20">
            <v>396785.56066225894</v>
          </cell>
        </row>
        <row r="21">
          <cell r="B21">
            <v>0</v>
          </cell>
          <cell r="C21">
            <v>2.9690773210324419</v>
          </cell>
          <cell r="D21">
            <v>8.7316057422375231</v>
          </cell>
          <cell r="E21">
            <v>19.537956838672077</v>
          </cell>
          <cell r="F21">
            <v>39.005957387369548</v>
          </cell>
          <cell r="G21">
            <v>72.673443467931804</v>
          </cell>
          <cell r="H21">
            <v>128.62927533782351</v>
          </cell>
          <cell r="I21">
            <v>218.16557464494659</v>
          </cell>
          <cell r="J21">
            <v>356.36179530897454</v>
          </cell>
          <cell r="K21">
            <v>562.48244054235602</v>
          </cell>
          <cell r="L21">
            <v>860.05368788012197</v>
          </cell>
          <cell r="M21">
            <v>1276.4905115026593</v>
          </cell>
          <cell r="N21">
            <v>1842.1845211246336</v>
          </cell>
          <cell r="O21">
            <v>2589.0370130096421</v>
          </cell>
          <cell r="P21">
            <v>3548.5236743758419</v>
          </cell>
          <cell r="Q21">
            <v>4749.4853875406652</v>
          </cell>
          <cell r="R21">
            <v>6215.9224543233304</v>
          </cell>
          <cell r="S21">
            <v>7965.097559296416</v>
          </cell>
          <cell r="T21">
            <v>10006.211257853985</v>
          </cell>
          <cell r="U21">
            <v>12339.811643366622</v>
          </cell>
          <cell r="V21">
            <v>14957.967068623026</v>
          </cell>
          <cell r="W21">
            <v>17845.105559818137</v>
          </cell>
        </row>
        <row r="22">
          <cell r="B22">
            <v>0</v>
          </cell>
          <cell r="C22">
            <v>8.4325626714234065</v>
          </cell>
          <cell r="D22">
            <v>24.766363757271954</v>
          </cell>
          <cell r="E22">
            <v>55.335289656097686</v>
          </cell>
          <cell r="F22">
            <v>110.29515986468576</v>
          </cell>
          <cell r="G22">
            <v>205.14879797832384</v>
          </cell>
          <cell r="H22">
            <v>362.47522259535998</v>
          </cell>
          <cell r="I22">
            <v>613.69916514360693</v>
          </cell>
          <cell r="J22">
            <v>1000.6492728101545</v>
          </cell>
          <cell r="K22">
            <v>1576.5764243192946</v>
          </cell>
          <cell r="L22">
            <v>2406.2622696703543</v>
          </cell>
          <cell r="M22">
            <v>3564.871400099516</v>
          </cell>
          <cell r="N22">
            <v>5135.3134695212875</v>
          </cell>
          <cell r="O22">
            <v>7204.0916793525785</v>
          </cell>
          <cell r="P22">
            <v>9855.8972857778099</v>
          </cell>
          <cell r="Q22">
            <v>13167.504943253753</v>
          </cell>
          <cell r="R22">
            <v>17201.7443555434</v>
          </cell>
          <cell r="S22">
            <v>22002.389288582814</v>
          </cell>
          <cell r="T22">
            <v>27590.678157955179</v>
          </cell>
          <cell r="U22">
            <v>33963.889327485871</v>
          </cell>
          <cell r="V22">
            <v>41096.024122230629</v>
          </cell>
          <cell r="W22">
            <v>48940.307274558436</v>
          </cell>
        </row>
        <row r="27">
          <cell r="B27">
            <v>1093912.9106474256</v>
          </cell>
          <cell r="C27">
            <v>1015776.2741726094</v>
          </cell>
          <cell r="D27">
            <v>943220.82601742295</v>
          </cell>
          <cell r="E27">
            <v>875847.90987332142</v>
          </cell>
          <cell r="F27">
            <v>813287.34488236997</v>
          </cell>
          <cell r="G27">
            <v>755195.39167648635</v>
          </cell>
          <cell r="H27">
            <v>701252.86369959451</v>
          </cell>
          <cell r="I27">
            <v>651163.37343533768</v>
          </cell>
          <cell r="J27">
            <v>604651.70390424214</v>
          </cell>
          <cell r="K27">
            <v>561462.29648251063</v>
          </cell>
          <cell r="L27">
            <v>521357.8467337598</v>
          </cell>
          <cell r="M27">
            <v>484118.00053849129</v>
          </cell>
          <cell r="N27">
            <v>449538.14335717045</v>
          </cell>
          <cell r="O27">
            <v>417428.27597451542</v>
          </cell>
          <cell r="P27">
            <v>387611.97054776433</v>
          </cell>
          <cell r="Q27">
            <v>359925.401222924</v>
          </cell>
          <cell r="R27">
            <v>334216.44399271515</v>
          </cell>
          <cell r="S27">
            <v>310343.84085037833</v>
          </cell>
          <cell r="T27">
            <v>288176.42364677991</v>
          </cell>
          <cell r="U27">
            <v>267592.39338629559</v>
          </cell>
          <cell r="V27">
            <v>248478.65100156018</v>
          </cell>
          <cell r="W27">
            <v>230730.1759300202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>
            <v>0</v>
          </cell>
          <cell r="C29">
            <v>118388.84314366075</v>
          </cell>
          <cell r="D29">
            <v>228321.34034848859</v>
          </cell>
          <cell r="E29">
            <v>330401.51632440015</v>
          </cell>
          <cell r="F29">
            <v>425190.25115917518</v>
          </cell>
          <cell r="G29">
            <v>513208.36207718053</v>
          </cell>
          <cell r="H29">
            <v>594939.4650724713</v>
          </cell>
          <cell r="I29">
            <v>670832.63213952701</v>
          </cell>
          <cell r="J29">
            <v>741304.85870179301</v>
          </cell>
          <cell r="K29">
            <v>806743.35479532578</v>
          </cell>
          <cell r="L29">
            <v>867507.67259646324</v>
          </cell>
          <cell r="M29">
            <v>923931.68198323378</v>
          </cell>
          <cell r="N29">
            <v>976325.40498523496</v>
          </cell>
          <cell r="O29">
            <v>1024976.719201379</v>
          </cell>
          <cell r="P29">
            <v>1070152.9395449413</v>
          </cell>
          <cell r="Q29">
            <v>1112102.2870068206</v>
          </cell>
          <cell r="R29">
            <v>1151055.2525071371</v>
          </cell>
          <cell r="S29">
            <v>1187225.8633288592</v>
          </cell>
          <cell r="T29">
            <v>1220812.8590918873</v>
          </cell>
          <cell r="U29">
            <v>1252000.7837289847</v>
          </cell>
          <cell r="V29">
            <v>1280960.999463432</v>
          </cell>
          <cell r="W29">
            <v>1307852.628359705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7">
          <cell r="B37">
            <v>320607.53535973787</v>
          </cell>
          <cell r="C37">
            <v>312780.42917441286</v>
          </cell>
          <cell r="D37">
            <v>305487.75243062654</v>
          </cell>
          <cell r="E37">
            <v>298688.41878884169</v>
          </cell>
          <cell r="F37">
            <v>292342.28846773651</v>
          </cell>
          <cell r="G37">
            <v>286409.27820109465</v>
          </cell>
          <cell r="H37">
            <v>280848.40030483145</v>
          </cell>
          <cell r="I37">
            <v>275616.80802762677</v>
          </cell>
          <cell r="J37">
            <v>270668.96366294945</v>
          </cell>
          <cell r="K37">
            <v>265956.07917545247</v>
          </cell>
          <cell r="L37">
            <v>261425.99508371178</v>
          </cell>
          <cell r="M37">
            <v>257023.64913644167</v>
          </cell>
          <cell r="N37">
            <v>252692.23122639742</v>
          </cell>
          <cell r="O37">
            <v>248375.02262398036</v>
          </cell>
          <cell r="P37">
            <v>244017.78810293283</v>
          </cell>
          <cell r="Q37">
            <v>239571.45761432985</v>
          </cell>
          <cell r="R37">
            <v>234994.73918742861</v>
          </cell>
          <cell r="S37">
            <v>230256.28226813136</v>
          </cell>
          <cell r="T37">
            <v>225336.07576105712</v>
          </cell>
          <cell r="U37">
            <v>220225.90266306925</v>
          </cell>
          <cell r="V37">
            <v>214928.84321796888</v>
          </cell>
          <cell r="W37">
            <v>209457.97268154053</v>
          </cell>
        </row>
        <row r="38">
          <cell r="B38">
            <v>0</v>
          </cell>
          <cell r="C38">
            <v>1.0830816340803122</v>
          </cell>
          <cell r="D38">
            <v>3.1682182657096041</v>
          </cell>
          <cell r="E38">
            <v>7.0467464927904802</v>
          </cell>
          <cell r="F38">
            <v>13.97754517916365</v>
          </cell>
          <cell r="G38">
            <v>25.86673042189852</v>
          </cell>
          <cell r="H38">
            <v>45.467142810352648</v>
          </cell>
          <cell r="I38">
            <v>76.576472882473468</v>
          </cell>
          <cell r="J38">
            <v>124.20290585262244</v>
          </cell>
          <cell r="K38">
            <v>194.65903782922618</v>
          </cell>
          <cell r="L38">
            <v>295.54144669340633</v>
          </cell>
          <cell r="M38">
            <v>435.55796036363756</v>
          </cell>
          <cell r="N38">
            <v>624.17994099931866</v>
          </cell>
          <cell r="O38">
            <v>871.12312940903291</v>
          </cell>
          <cell r="P38">
            <v>1185.6943100526503</v>
          </cell>
          <cell r="Q38">
            <v>1576.0745868242698</v>
          </cell>
          <cell r="R38">
            <v>2048.6332076998715</v>
          </cell>
          <cell r="S38">
            <v>2607.3697264917851</v>
          </cell>
          <cell r="T38">
            <v>3253.5634892232683</v>
          </cell>
          <cell r="U38">
            <v>3985.6724273245759</v>
          </cell>
          <cell r="V38">
            <v>4799.4786985294968</v>
          </cell>
          <cell r="W38">
            <v>5688.4393749933106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6">
          <cell r="B46">
            <v>320607.53535973787</v>
          </cell>
          <cell r="C46">
            <v>297706.99711975659</v>
          </cell>
          <cell r="D46">
            <v>276442.21161120251</v>
          </cell>
          <cell r="E46">
            <v>256696.33935325951</v>
          </cell>
          <cell r="F46">
            <v>238360.88654231242</v>
          </cell>
          <cell r="G46">
            <v>221335.10893214724</v>
          </cell>
          <cell r="H46">
            <v>205525.45829413671</v>
          </cell>
          <cell r="I46">
            <v>190845.0684159841</v>
          </cell>
          <cell r="J46">
            <v>177213.27781484238</v>
          </cell>
          <cell r="K46">
            <v>164555.18654235362</v>
          </cell>
          <cell r="L46">
            <v>152801.24464647123</v>
          </cell>
          <cell r="M46">
            <v>141886.87002886613</v>
          </cell>
          <cell r="N46">
            <v>131752.09359823284</v>
          </cell>
          <cell r="O46">
            <v>122341.22976978763</v>
          </cell>
          <cell r="P46">
            <v>113602.57050051709</v>
          </cell>
          <cell r="Q46">
            <v>105488.10117905158</v>
          </cell>
          <cell r="R46">
            <v>97953.236809119335</v>
          </cell>
          <cell r="S46">
            <v>90956.577037039373</v>
          </cell>
          <cell r="T46">
            <v>84459.678677250849</v>
          </cell>
          <cell r="U46">
            <v>78426.844486018643</v>
          </cell>
          <cell r="V46">
            <v>72824.927022731586</v>
          </cell>
          <cell r="W46">
            <v>67623.146521107905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B57">
            <v>0</v>
          </cell>
          <cell r="C57">
            <v>40432.146372249721</v>
          </cell>
          <cell r="D57">
            <v>78071.950140462606</v>
          </cell>
          <cell r="E57">
            <v>113108.27902064503</v>
          </cell>
          <cell r="F57">
            <v>145711.00110439103</v>
          </cell>
          <cell r="G57">
            <v>176030.02296538971</v>
          </cell>
          <cell r="H57">
            <v>204193.99006892339</v>
          </cell>
          <cell r="I57">
            <v>230308.86541577993</v>
          </cell>
          <cell r="J57">
            <v>254456.71583592609</v>
          </cell>
          <cell r="K57">
            <v>276695.13498810853</v>
          </cell>
          <cell r="L57">
            <v>297057.78594500734</v>
          </cell>
          <cell r="M57">
            <v>315556.51664728025</v>
          </cell>
          <cell r="N57">
            <v>332185.35598286422</v>
          </cell>
          <cell r="O57">
            <v>346926.42679797998</v>
          </cell>
          <cell r="P57">
            <v>359757.44561762293</v>
          </cell>
          <cell r="Q57">
            <v>370660.09632756904</v>
          </cell>
          <cell r="R57">
            <v>379628.27834033017</v>
          </cell>
          <cell r="S57">
            <v>386675.14330185938</v>
          </cell>
          <cell r="T57">
            <v>391837.99690183304</v>
          </cell>
          <cell r="U57">
            <v>395180.51776539907</v>
          </cell>
          <cell r="V57">
            <v>396792.22379137814</v>
          </cell>
          <cell r="W57">
            <v>396785.56066225894</v>
          </cell>
        </row>
        <row r="58">
          <cell r="B58">
            <v>0</v>
          </cell>
          <cell r="C58">
            <v>2.9690773210324419</v>
          </cell>
          <cell r="D58">
            <v>8.7316057422375231</v>
          </cell>
          <cell r="E58">
            <v>19.537956838672077</v>
          </cell>
          <cell r="F58">
            <v>39.005957387369548</v>
          </cell>
          <cell r="G58">
            <v>72.673443467931804</v>
          </cell>
          <cell r="H58">
            <v>128.62927533782351</v>
          </cell>
          <cell r="I58">
            <v>218.16557464494659</v>
          </cell>
          <cell r="J58">
            <v>356.36179530897454</v>
          </cell>
          <cell r="K58">
            <v>562.48244054235602</v>
          </cell>
          <cell r="L58">
            <v>860.05368788012197</v>
          </cell>
          <cell r="M58">
            <v>1276.4905115026593</v>
          </cell>
          <cell r="N58">
            <v>1842.1845211246336</v>
          </cell>
          <cell r="O58">
            <v>2589.0370130096421</v>
          </cell>
          <cell r="P58">
            <v>3548.5236743758419</v>
          </cell>
          <cell r="Q58">
            <v>4749.4853875406652</v>
          </cell>
          <cell r="R58">
            <v>6215.9224543233304</v>
          </cell>
          <cell r="S58">
            <v>7965.097559296416</v>
          </cell>
          <cell r="T58">
            <v>10006.211257853985</v>
          </cell>
          <cell r="U58">
            <v>12339.811643366622</v>
          </cell>
          <cell r="V58">
            <v>14957.967068623026</v>
          </cell>
          <cell r="W58">
            <v>17845.105559818137</v>
          </cell>
        </row>
        <row r="59">
          <cell r="B59">
            <v>0</v>
          </cell>
          <cell r="C59">
            <v>8.4325626714234065</v>
          </cell>
          <cell r="D59">
            <v>24.766363757271954</v>
          </cell>
          <cell r="E59">
            <v>55.335289656097686</v>
          </cell>
          <cell r="F59">
            <v>110.29515986468576</v>
          </cell>
          <cell r="G59">
            <v>205.14879797832384</v>
          </cell>
          <cell r="H59">
            <v>362.47522259535998</v>
          </cell>
          <cell r="I59">
            <v>613.69916514360693</v>
          </cell>
          <cell r="J59">
            <v>1000.6492728101545</v>
          </cell>
          <cell r="K59">
            <v>1576.5764243192946</v>
          </cell>
          <cell r="L59">
            <v>2406.2622696703543</v>
          </cell>
          <cell r="M59">
            <v>3564.871400099516</v>
          </cell>
          <cell r="N59">
            <v>5135.3134695212875</v>
          </cell>
          <cell r="O59">
            <v>7204.0916793525785</v>
          </cell>
          <cell r="P59">
            <v>9855.8972857778099</v>
          </cell>
          <cell r="Q59">
            <v>13167.504943253753</v>
          </cell>
          <cell r="R59">
            <v>17201.7443555434</v>
          </cell>
          <cell r="S59">
            <v>22002.389288582814</v>
          </cell>
          <cell r="T59">
            <v>27590.678157955179</v>
          </cell>
          <cell r="U59">
            <v>33963.889327485871</v>
          </cell>
          <cell r="V59">
            <v>41096.024122230629</v>
          </cell>
          <cell r="W59">
            <v>48940.307274558436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</row>
        <row r="66">
          <cell r="B66">
            <v>0</v>
          </cell>
          <cell r="C66">
            <v>118388.84314366075</v>
          </cell>
          <cell r="D66">
            <v>228321.34034848859</v>
          </cell>
          <cell r="E66">
            <v>330401.51632440015</v>
          </cell>
          <cell r="F66">
            <v>425190.25115917518</v>
          </cell>
          <cell r="G66">
            <v>513208.36207718053</v>
          </cell>
          <cell r="H66">
            <v>594939.4650724713</v>
          </cell>
          <cell r="I66">
            <v>670832.63213952701</v>
          </cell>
          <cell r="J66">
            <v>741304.85870179301</v>
          </cell>
          <cell r="K66">
            <v>806743.35479532578</v>
          </cell>
          <cell r="L66">
            <v>867507.67259646324</v>
          </cell>
          <cell r="M66">
            <v>923931.68198323378</v>
          </cell>
          <cell r="N66">
            <v>976325.40498523496</v>
          </cell>
          <cell r="O66">
            <v>1024976.719201379</v>
          </cell>
          <cell r="P66">
            <v>1070152.9395449413</v>
          </cell>
          <cell r="Q66">
            <v>1112102.2870068206</v>
          </cell>
          <cell r="R66">
            <v>1151055.2525071371</v>
          </cell>
          <cell r="S66">
            <v>1187225.8633288592</v>
          </cell>
          <cell r="T66">
            <v>1220812.8590918873</v>
          </cell>
          <cell r="U66">
            <v>1252000.7837289847</v>
          </cell>
          <cell r="V66">
            <v>1280960.999463432</v>
          </cell>
          <cell r="W66">
            <v>1307852.628359705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</sheetData>
      <sheetData sheetId="12">
        <row r="6">
          <cell r="B6">
            <v>95548.742999999988</v>
          </cell>
          <cell r="C6">
            <v>93216.077435866624</v>
          </cell>
          <cell r="D6">
            <v>91042.684676422388</v>
          </cell>
          <cell r="E6">
            <v>89016.320006043708</v>
          </cell>
          <cell r="F6">
            <v>87125.020806181128</v>
          </cell>
          <cell r="G6">
            <v>85356.841301143475</v>
          </cell>
          <cell r="H6">
            <v>83699.566177000655</v>
          </cell>
          <cell r="I6">
            <v>82140.426073152092</v>
          </cell>
          <cell r="J6">
            <v>80665.8496597372</v>
          </cell>
          <cell r="K6">
            <v>79261.296930871162</v>
          </cell>
          <cell r="L6">
            <v>77911.223108793187</v>
          </cell>
          <cell r="M6">
            <v>76599.21832063116</v>
          </cell>
          <cell r="N6">
            <v>75308.351790472909</v>
          </cell>
          <cell r="O6">
            <v>74021.719975138665</v>
          </cell>
          <cell r="P6">
            <v>72723.159475070701</v>
          </cell>
          <cell r="Q6">
            <v>71398.046237567105</v>
          </cell>
          <cell r="R6">
            <v>70034.074263968054</v>
          </cell>
          <cell r="S6">
            <v>68621.900336457285</v>
          </cell>
          <cell r="T6">
            <v>67155.560668165126</v>
          </cell>
          <cell r="U6">
            <v>65632.606394874922</v>
          </cell>
          <cell r="V6">
            <v>64053.955503192919</v>
          </cell>
          <cell r="W6">
            <v>62423.504733266593</v>
          </cell>
        </row>
        <row r="7">
          <cell r="B7">
            <v>0</v>
          </cell>
          <cell r="C7">
            <v>0.67954595926526307</v>
          </cell>
          <cell r="D7">
            <v>1.9878002292611274</v>
          </cell>
          <cell r="E7">
            <v>4.4212624002332168</v>
          </cell>
          <cell r="F7">
            <v>8.7697769476201799</v>
          </cell>
          <cell r="G7">
            <v>16.229277262679155</v>
          </cell>
          <cell r="H7">
            <v>28.526947742353407</v>
          </cell>
          <cell r="I7">
            <v>48.045531458261436</v>
          </cell>
          <cell r="J7">
            <v>77.927258800600228</v>
          </cell>
          <cell r="K7">
            <v>122.13277229434203</v>
          </cell>
          <cell r="L7">
            <v>185.4283089810221</v>
          </cell>
          <cell r="M7">
            <v>273.27732525190436</v>
          </cell>
          <cell r="N7">
            <v>391.62233336242247</v>
          </cell>
          <cell r="O7">
            <v>546.55917336746552</v>
          </cell>
          <cell r="P7">
            <v>743.92709835235394</v>
          </cell>
          <cell r="Q7">
            <v>988.85908806545615</v>
          </cell>
          <cell r="R7">
            <v>1285.3513294879237</v>
          </cell>
          <cell r="S7">
            <v>1635.9132185383205</v>
          </cell>
          <cell r="T7">
            <v>2041.347441176089</v>
          </cell>
          <cell r="U7">
            <v>2500.6864743332476</v>
          </cell>
          <cell r="V7">
            <v>3011.2839637751449</v>
          </cell>
          <cell r="W7">
            <v>3569.0347524769181</v>
          </cell>
        </row>
        <row r="8">
          <cell r="B8">
            <v>0</v>
          </cell>
          <cell r="C8">
            <v>2330.8426827569519</v>
          </cell>
          <cell r="D8">
            <v>4500.7116871331582</v>
          </cell>
          <cell r="E8">
            <v>6520.4949073751786</v>
          </cell>
          <cell r="F8">
            <v>8399.9849425372558</v>
          </cell>
          <cell r="G8">
            <v>10147.823645000002</v>
          </cell>
          <cell r="H8">
            <v>11771.427201345812</v>
          </cell>
          <cell r="I8">
            <v>13276.904193660717</v>
          </cell>
          <cell r="J8">
            <v>14668.985631482621</v>
          </cell>
          <cell r="K8">
            <v>15950.991688735186</v>
          </cell>
          <cell r="L8">
            <v>17124.862982815106</v>
          </cell>
          <cell r="M8">
            <v>18191.282526826195</v>
          </cell>
          <cell r="N8">
            <v>19149.906096577834</v>
          </cell>
          <cell r="O8">
            <v>19999.703105350949</v>
          </cell>
          <cell r="P8">
            <v>20739.388949697022</v>
          </cell>
          <cell r="Q8">
            <v>21367.907737593338</v>
          </cell>
          <cell r="R8">
            <v>21884.907780816957</v>
          </cell>
          <cell r="S8">
            <v>22291.147248806959</v>
          </cell>
          <cell r="T8">
            <v>22588.776749473374</v>
          </cell>
          <cell r="U8">
            <v>22781.467244434396</v>
          </cell>
          <cell r="V8">
            <v>22874.37928434497</v>
          </cell>
          <cell r="W8">
            <v>22873.995166578658</v>
          </cell>
        </row>
        <row r="9">
          <cell r="B9">
            <v>0</v>
          </cell>
          <cell r="C9">
            <v>0.22556407896413677</v>
          </cell>
          <cell r="D9">
            <v>0.66334971917838259</v>
          </cell>
          <cell r="E9">
            <v>1.4843201313543597</v>
          </cell>
          <cell r="F9">
            <v>2.9633256061977251</v>
          </cell>
          <cell r="G9">
            <v>5.521081658896005</v>
          </cell>
          <cell r="H9">
            <v>9.7721079252026293</v>
          </cell>
          <cell r="I9">
            <v>16.574279341892325</v>
          </cell>
          <cell r="J9">
            <v>27.073198655844898</v>
          </cell>
          <cell r="K9">
            <v>42.732411424811815</v>
          </cell>
          <cell r="L9">
            <v>65.339227305447849</v>
          </cell>
          <cell r="M9">
            <v>96.97639212488906</v>
          </cell>
          <cell r="N9">
            <v>139.95278999503262</v>
          </cell>
          <cell r="O9">
            <v>196.69199758007875</v>
          </cell>
          <cell r="P9">
            <v>269.58525755559981</v>
          </cell>
          <cell r="Q9">
            <v>360.82364356267658</v>
          </cell>
          <cell r="R9">
            <v>472.2304850027914</v>
          </cell>
          <cell r="S9">
            <v>605.11724706362361</v>
          </cell>
          <cell r="T9">
            <v>760.1829060866512</v>
          </cell>
          <cell r="U9">
            <v>937.46910132978314</v>
          </cell>
          <cell r="V9">
            <v>1136.3732568057885</v>
          </cell>
          <cell r="W9">
            <v>1355.7123524888468</v>
          </cell>
        </row>
        <row r="10">
          <cell r="B10">
            <v>0</v>
          </cell>
          <cell r="C10">
            <v>0.91777133818420209</v>
          </cell>
          <cell r="D10">
            <v>2.6954864959967657</v>
          </cell>
          <cell r="E10">
            <v>6.0225040495210145</v>
          </cell>
          <cell r="F10">
            <v>12.004148727799063</v>
          </cell>
          <cell r="G10">
            <v>22.327694934956874</v>
          </cell>
          <cell r="H10">
            <v>39.450565985987019</v>
          </cell>
          <cell r="I10">
            <v>66.792922387056777</v>
          </cell>
          <cell r="J10">
            <v>108.90725132375505</v>
          </cell>
          <cell r="K10">
            <v>171.58919667453148</v>
          </cell>
          <cell r="L10">
            <v>261.88937210528212</v>
          </cell>
          <cell r="M10">
            <v>387.98843516589693</v>
          </cell>
          <cell r="N10">
            <v>558.90998959185367</v>
          </cell>
          <cell r="O10">
            <v>784.06874856289005</v>
          </cell>
          <cell r="P10">
            <v>1072.6822193243756</v>
          </cell>
          <cell r="Q10">
            <v>1433.1062932114799</v>
          </cell>
          <cell r="R10">
            <v>1872.179140724339</v>
          </cell>
          <cell r="S10">
            <v>2394.6649491338817</v>
          </cell>
          <cell r="T10">
            <v>3002.8752350988275</v>
          </cell>
          <cell r="U10">
            <v>3696.513785027726</v>
          </cell>
          <cell r="V10">
            <v>4472.7509918812511</v>
          </cell>
          <cell r="W10">
            <v>5326.4959951890596</v>
          </cell>
        </row>
        <row r="15">
          <cell r="B15">
            <v>95548.742999999988</v>
          </cell>
          <cell r="C15">
            <v>88723.832785714272</v>
          </cell>
          <cell r="D15">
            <v>82386.416158163251</v>
          </cell>
          <cell r="E15">
            <v>76501.67214686588</v>
          </cell>
          <cell r="F15">
            <v>71037.266993518322</v>
          </cell>
          <cell r="G15">
            <v>65963.1764939813</v>
          </cell>
          <cell r="H15">
            <v>61251.521030125492</v>
          </cell>
          <cell r="I15">
            <v>56876.412385116528</v>
          </cell>
          <cell r="J15">
            <v>52813.811500465345</v>
          </cell>
          <cell r="K15">
            <v>49041.396393289251</v>
          </cell>
          <cell r="L15">
            <v>45538.439508054304</v>
          </cell>
          <cell r="M15">
            <v>42285.69382890757</v>
          </cell>
          <cell r="N15">
            <v>39265.287126842741</v>
          </cell>
          <cell r="O15">
            <v>36460.62376063969</v>
          </cell>
          <cell r="P15">
            <v>33856.293492022567</v>
          </cell>
          <cell r="Q15">
            <v>31437.986814020955</v>
          </cell>
          <cell r="R15">
            <v>29192.416327305171</v>
          </cell>
          <cell r="S15">
            <v>27107.24373249766</v>
          </cell>
          <cell r="T15">
            <v>25171.012037319255</v>
          </cell>
          <cell r="U15">
            <v>23373.082606082164</v>
          </cell>
          <cell r="V15">
            <v>21703.576705647723</v>
          </cell>
          <cell r="W15">
            <v>20153.321226672888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B17">
            <v>0</v>
          </cell>
          <cell r="C17">
            <v>6824.9102142857137</v>
          </cell>
          <cell r="D17">
            <v>13162.326841836733</v>
          </cell>
          <cell r="E17">
            <v>19047.070853134108</v>
          </cell>
          <cell r="F17">
            <v>24511.476006481673</v>
          </cell>
          <cell r="G17">
            <v>29585.566506018695</v>
          </cell>
          <cell r="H17">
            <v>34297.221969874503</v>
          </cell>
          <cell r="I17">
            <v>38672.330614883467</v>
          </cell>
          <cell r="J17">
            <v>42734.93149953465</v>
          </cell>
          <cell r="K17">
            <v>46507.346606710751</v>
          </cell>
          <cell r="L17">
            <v>50010.303491945699</v>
          </cell>
          <cell r="M17">
            <v>53263.049171092433</v>
          </cell>
          <cell r="N17">
            <v>56283.455873157262</v>
          </cell>
          <cell r="O17">
            <v>59088.119239360312</v>
          </cell>
          <cell r="P17">
            <v>61692.449507977435</v>
          </cell>
          <cell r="Q17">
            <v>64110.756185979051</v>
          </cell>
          <cell r="R17">
            <v>66356.326672694835</v>
          </cell>
          <cell r="S17">
            <v>68441.499267502339</v>
          </cell>
          <cell r="T17">
            <v>70377.73096268074</v>
          </cell>
          <cell r="U17">
            <v>72175.660393917831</v>
          </cell>
          <cell r="V17">
            <v>73845.166294352268</v>
          </cell>
          <cell r="W17">
            <v>75395.421773327107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</sheetData>
      <sheetData sheetId="13">
        <row r="6">
          <cell r="B6">
            <v>0</v>
          </cell>
          <cell r="C6">
            <v>6824.9102142857137</v>
          </cell>
          <cell r="D6">
            <v>6658.2912454190446</v>
          </cell>
          <cell r="E6">
            <v>6503.0489054587424</v>
          </cell>
          <cell r="F6">
            <v>6358.3085718602651</v>
          </cell>
          <cell r="G6">
            <v>6223.215771870081</v>
          </cell>
          <cell r="H6">
            <v>6096.9172357959624</v>
          </cell>
          <cell r="I6">
            <v>5978.5404412143325</v>
          </cell>
          <cell r="J6">
            <v>5867.173290939435</v>
          </cell>
          <cell r="K6">
            <v>5761.846404266943</v>
          </cell>
          <cell r="L6">
            <v>5661.5212093479404</v>
          </cell>
          <cell r="M6">
            <v>5565.0873649137993</v>
          </cell>
          <cell r="N6">
            <v>5471.3727371879404</v>
          </cell>
          <cell r="O6">
            <v>5379.1679850337796</v>
          </cell>
          <cell r="P6">
            <v>5287.2657125099049</v>
          </cell>
          <cell r="Q6">
            <v>5194.5113910764785</v>
          </cell>
          <cell r="R6">
            <v>5099.8604455405075</v>
          </cell>
          <cell r="S6">
            <v>5002.4338759977181</v>
          </cell>
          <cell r="T6">
            <v>4901.5643097469492</v>
          </cell>
          <cell r="U6">
            <v>4796.8257620117947</v>
          </cell>
          <cell r="V6">
            <v>4688.0433139196375</v>
          </cell>
          <cell r="W6">
            <v>4575.2825359423514</v>
          </cell>
        </row>
        <row r="7">
          <cell r="B7">
            <v>0</v>
          </cell>
          <cell r="C7">
            <v>0</v>
          </cell>
          <cell r="D7">
            <v>4.8538997090375936E-2</v>
          </cell>
          <cell r="E7">
            <v>0.1419857306615091</v>
          </cell>
          <cell r="F7">
            <v>0.31580445715951549</v>
          </cell>
          <cell r="G7">
            <v>0.62641263911572709</v>
          </cell>
          <cell r="H7">
            <v>1.1592340901913682</v>
          </cell>
          <cell r="I7">
            <v>2.0376391244538148</v>
          </cell>
          <cell r="J7">
            <v>3.4318236755901026</v>
          </cell>
          <cell r="K7">
            <v>5.5662327714714452</v>
          </cell>
          <cell r="L7">
            <v>8.72376944959586</v>
          </cell>
          <cell r="M7">
            <v>13.244879212930149</v>
          </cell>
          <cell r="N7">
            <v>19.519808946564599</v>
          </cell>
          <cell r="O7">
            <v>27.973023811601603</v>
          </cell>
          <cell r="P7">
            <v>39.039940954818967</v>
          </cell>
          <cell r="Q7">
            <v>53.137649882310996</v>
          </cell>
          <cell r="R7">
            <v>70.632792004675437</v>
          </cell>
          <cell r="S7">
            <v>91.810809249137407</v>
          </cell>
          <cell r="T7">
            <v>116.85094418130861</v>
          </cell>
          <cell r="U7">
            <v>145.8105315125778</v>
          </cell>
          <cell r="V7">
            <v>178.62046245237482</v>
          </cell>
          <cell r="W7">
            <v>215.09171169822463</v>
          </cell>
        </row>
        <row r="8">
          <cell r="B8">
            <v>0</v>
          </cell>
          <cell r="C8">
            <v>0</v>
          </cell>
          <cell r="D8">
            <v>166.48876305406799</v>
          </cell>
          <cell r="E8">
            <v>321.47940622379701</v>
          </cell>
          <cell r="F8">
            <v>465.7496362410842</v>
          </cell>
          <cell r="G8">
            <v>599.99892446694685</v>
          </cell>
          <cell r="H8">
            <v>724.84454607142868</v>
          </cell>
          <cell r="I8">
            <v>840.81622866755799</v>
          </cell>
          <cell r="J8">
            <v>948.35029954719414</v>
          </cell>
          <cell r="K8">
            <v>1047.7846879630445</v>
          </cell>
          <cell r="L8">
            <v>1139.3565491953705</v>
          </cell>
          <cell r="M8">
            <v>1223.2044987725076</v>
          </cell>
          <cell r="N8">
            <v>1299.3773233447282</v>
          </cell>
          <cell r="O8">
            <v>1367.8504354698453</v>
          </cell>
          <cell r="P8">
            <v>1428.550221810782</v>
          </cell>
          <cell r="Q8">
            <v>1481.3849249783586</v>
          </cell>
          <cell r="R8">
            <v>1526.2791241138098</v>
          </cell>
          <cell r="S8">
            <v>1563.2076986297827</v>
          </cell>
          <cell r="T8">
            <v>1592.2248034862114</v>
          </cell>
          <cell r="U8">
            <v>1613.4840535338124</v>
          </cell>
          <cell r="V8">
            <v>1627.2476603167427</v>
          </cell>
          <cell r="W8">
            <v>1633.8842345960693</v>
          </cell>
        </row>
        <row r="9">
          <cell r="B9">
            <v>0</v>
          </cell>
          <cell r="C9">
            <v>0</v>
          </cell>
          <cell r="D9">
            <v>1.6111719926009769E-2</v>
          </cell>
          <cell r="E9">
            <v>4.7382122798455897E-2</v>
          </cell>
          <cell r="F9">
            <v>0.10602286652531141</v>
          </cell>
          <cell r="G9">
            <v>0.21166611472840893</v>
          </cell>
          <cell r="H9">
            <v>0.39436297563542894</v>
          </cell>
          <cell r="I9">
            <v>0.69800770894304498</v>
          </cell>
          <cell r="J9">
            <v>1.1838770958494518</v>
          </cell>
          <cell r="K9">
            <v>1.9337999039889213</v>
          </cell>
          <cell r="L9">
            <v>3.0523151017722725</v>
          </cell>
          <cell r="M9">
            <v>4.6670876646748463</v>
          </cell>
          <cell r="N9">
            <v>6.9268851517777899</v>
          </cell>
          <cell r="O9">
            <v>9.9966278567880433</v>
          </cell>
          <cell r="P9">
            <v>14.049428398577053</v>
          </cell>
          <cell r="Q9">
            <v>19.256089825399986</v>
          </cell>
          <cell r="R9">
            <v>25.77311739733404</v>
          </cell>
          <cell r="S9">
            <v>33.730748928770815</v>
          </cell>
          <cell r="T9">
            <v>43.222660504544542</v>
          </cell>
          <cell r="U9">
            <v>54.29877900618937</v>
          </cell>
          <cell r="V9">
            <v>66.962078666413078</v>
          </cell>
          <cell r="W9">
            <v>81.16951834327061</v>
          </cell>
        </row>
        <row r="10">
          <cell r="B10">
            <v>0</v>
          </cell>
          <cell r="C10">
            <v>0</v>
          </cell>
          <cell r="D10">
            <v>6.555509558458586E-2</v>
          </cell>
          <cell r="E10">
            <v>0.19253474971405468</v>
          </cell>
          <cell r="F10">
            <v>0.43017886068007244</v>
          </cell>
          <cell r="G10">
            <v>0.85743919484279019</v>
          </cell>
          <cell r="H10">
            <v>1.5948353524969197</v>
          </cell>
          <cell r="I10">
            <v>2.8178975704276441</v>
          </cell>
          <cell r="J10">
            <v>4.770923027646913</v>
          </cell>
          <cell r="K10">
            <v>7.7790893802682177</v>
          </cell>
          <cell r="L10">
            <v>12.256371191037962</v>
          </cell>
          <cell r="M10">
            <v>18.706383721805867</v>
          </cell>
          <cell r="N10">
            <v>27.713459654706924</v>
          </cell>
          <cell r="O10">
            <v>39.922142113703835</v>
          </cell>
          <cell r="P10">
            <v>56.004910611635005</v>
          </cell>
          <cell r="Q10">
            <v>76.620158523169692</v>
          </cell>
          <cell r="R10">
            <v>102.36473522939141</v>
          </cell>
          <cell r="S10">
            <v>133.72708148030992</v>
          </cell>
          <cell r="T10">
            <v>171.04749636670584</v>
          </cell>
          <cell r="U10">
            <v>214.49108822134482</v>
          </cell>
          <cell r="V10">
            <v>264.03669893055184</v>
          </cell>
          <cell r="W10">
            <v>319.48221370580364</v>
          </cell>
        </row>
        <row r="15">
          <cell r="B15">
            <v>0</v>
          </cell>
          <cell r="C15">
            <v>6824.9102142857137</v>
          </cell>
          <cell r="D15">
            <v>6337.4166275510197</v>
          </cell>
          <cell r="E15">
            <v>5884.7440112973754</v>
          </cell>
          <cell r="F15">
            <v>5464.4051533475631</v>
          </cell>
          <cell r="G15">
            <v>5074.0904995370229</v>
          </cell>
          <cell r="H15">
            <v>4711.6554638558073</v>
          </cell>
          <cell r="I15">
            <v>4375.1086450089633</v>
          </cell>
          <cell r="J15">
            <v>4062.6008846511804</v>
          </cell>
          <cell r="K15">
            <v>3772.4151071760962</v>
          </cell>
          <cell r="L15">
            <v>3502.9568852349466</v>
          </cell>
          <cell r="M15">
            <v>3252.7456791467362</v>
          </cell>
          <cell r="N15">
            <v>3020.4067020648263</v>
          </cell>
          <cell r="O15">
            <v>2804.6633662030531</v>
          </cell>
          <cell r="P15">
            <v>2604.3302686171205</v>
          </cell>
          <cell r="Q15">
            <v>2418.306678001612</v>
          </cell>
          <cell r="R15">
            <v>2245.5704867157824</v>
          </cell>
          <cell r="S15">
            <v>2085.1725948075123</v>
          </cell>
          <cell r="T15">
            <v>1936.2316951784044</v>
          </cell>
          <cell r="U15">
            <v>1797.9294312370896</v>
          </cell>
          <cell r="V15">
            <v>1669.5059004344403</v>
          </cell>
          <cell r="W15">
            <v>1550.2554789748374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B17">
            <v>0</v>
          </cell>
          <cell r="C17">
            <v>0</v>
          </cell>
          <cell r="D17">
            <v>487.49358673469385</v>
          </cell>
          <cell r="E17">
            <v>940.16620298833811</v>
          </cell>
          <cell r="F17">
            <v>1360.5050609381506</v>
          </cell>
          <cell r="G17">
            <v>1750.819714748691</v>
          </cell>
          <cell r="H17">
            <v>2113.2547504299068</v>
          </cell>
          <cell r="I17">
            <v>2449.8015692767503</v>
          </cell>
          <cell r="J17">
            <v>2762.3093296345332</v>
          </cell>
          <cell r="K17">
            <v>3052.4951071096179</v>
          </cell>
          <cell r="L17">
            <v>3321.9533290507679</v>
          </cell>
          <cell r="M17">
            <v>3572.1645351389784</v>
          </cell>
          <cell r="N17">
            <v>3804.5035122208878</v>
          </cell>
          <cell r="O17">
            <v>4020.2468480826615</v>
          </cell>
          <cell r="P17">
            <v>4220.5799456685936</v>
          </cell>
          <cell r="Q17">
            <v>4406.6035362841021</v>
          </cell>
          <cell r="R17">
            <v>4579.3397275699326</v>
          </cell>
          <cell r="S17">
            <v>4739.7376194782028</v>
          </cell>
          <cell r="T17">
            <v>4888.6785191073095</v>
          </cell>
          <cell r="U17">
            <v>5026.9807830486243</v>
          </cell>
          <cell r="V17">
            <v>5155.4043138512734</v>
          </cell>
          <cell r="W17">
            <v>5274.6547353108763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</sheetData>
      <sheetData sheetId="14">
        <row r="6">
          <cell r="B6">
            <v>0</v>
          </cell>
          <cell r="C6">
            <v>4492.2446501523482</v>
          </cell>
          <cell r="D6">
            <v>4484.8984859748134</v>
          </cell>
          <cell r="E6">
            <v>4476.6842350800516</v>
          </cell>
          <cell r="F6">
            <v>4467.0093719976803</v>
          </cell>
          <cell r="G6">
            <v>4455.0362668324196</v>
          </cell>
          <cell r="H6">
            <v>4439.6421116531419</v>
          </cell>
          <cell r="I6">
            <v>4419.4003373657597</v>
          </cell>
          <cell r="J6">
            <v>4392.596877524541</v>
          </cell>
          <cell r="K6">
            <v>4357.2936754008924</v>
          </cell>
          <cell r="L6">
            <v>4311.4473872699546</v>
          </cell>
          <cell r="M6">
            <v>4253.0825767517717</v>
          </cell>
          <cell r="N6">
            <v>4180.5062070296817</v>
          </cell>
          <cell r="O6">
            <v>4092.5361696995387</v>
          </cell>
          <cell r="P6">
            <v>3988.7052124419356</v>
          </cell>
          <cell r="Q6">
            <v>3869.3981535728776</v>
          </cell>
          <cell r="R6">
            <v>3735.8884719414441</v>
          </cell>
          <cell r="S6">
            <v>3590.2599484869434</v>
          </cell>
          <cell r="T6">
            <v>3435.2246414547926</v>
          </cell>
          <cell r="U6">
            <v>3273.8714887215847</v>
          </cell>
          <cell r="V6">
            <v>3109.3924222376368</v>
          </cell>
          <cell r="W6">
            <v>2944.8317660160233</v>
          </cell>
        </row>
        <row r="7">
          <cell r="B7">
            <v>0</v>
          </cell>
          <cell r="C7">
            <v>0.67954595926526307</v>
          </cell>
          <cell r="D7">
            <v>1.3567932670862404</v>
          </cell>
          <cell r="E7">
            <v>2.5754479016335985</v>
          </cell>
          <cell r="F7">
            <v>4.6643190045464795</v>
          </cell>
          <cell r="G7">
            <v>8.0859129541747006</v>
          </cell>
          <cell r="H7">
            <v>13.456904569865619</v>
          </cell>
          <cell r="I7">
            <v>21.556222840361844</v>
          </cell>
          <cell r="J7">
            <v>33.313551017928894</v>
          </cell>
          <cell r="K7">
            <v>49.771746265213253</v>
          </cell>
          <cell r="L7">
            <v>72.019306136275915</v>
          </cell>
          <cell r="M7">
            <v>101.0938954838124</v>
          </cell>
          <cell r="N7">
            <v>137.86481705708272</v>
          </cell>
          <cell r="O7">
            <v>182.90986381664467</v>
          </cell>
          <cell r="P7">
            <v>236.40786593970742</v>
          </cell>
          <cell r="Q7">
            <v>298.06963959541315</v>
          </cell>
          <cell r="R7">
            <v>367.12503342714314</v>
          </cell>
          <cell r="S7">
            <v>442.37269829953436</v>
          </cell>
          <cell r="T7">
            <v>522.28516681907718</v>
          </cell>
          <cell r="U7">
            <v>605.14956466973661</v>
          </cell>
          <cell r="V7">
            <v>689.21795189427201</v>
          </cell>
          <cell r="W7">
            <v>772.84250039999768</v>
          </cell>
        </row>
        <row r="8">
          <cell r="B8">
            <v>0</v>
          </cell>
          <cell r="C8">
            <v>2330.8426827569519</v>
          </cell>
          <cell r="D8">
            <v>2336.3577674302737</v>
          </cell>
          <cell r="E8">
            <v>2341.2626264658174</v>
          </cell>
          <cell r="F8">
            <v>2345.2396714031615</v>
          </cell>
          <cell r="G8">
            <v>2347.8376269296932</v>
          </cell>
          <cell r="H8">
            <v>2348.4481024172383</v>
          </cell>
          <cell r="I8">
            <v>2346.2932209824621</v>
          </cell>
          <cell r="J8">
            <v>2340.4317373690974</v>
          </cell>
          <cell r="K8">
            <v>2329.7907452156105</v>
          </cell>
          <cell r="L8">
            <v>2313.2278432752905</v>
          </cell>
          <cell r="M8">
            <v>2289.6240427835969</v>
          </cell>
          <cell r="N8">
            <v>2258.0008930963672</v>
          </cell>
          <cell r="O8">
            <v>2217.6474442429599</v>
          </cell>
          <cell r="P8">
            <v>2168.2360661568564</v>
          </cell>
          <cell r="Q8">
            <v>2109.9037128746759</v>
          </cell>
          <cell r="R8">
            <v>2043.2791673374311</v>
          </cell>
          <cell r="S8">
            <v>1969.4471666197846</v>
          </cell>
          <cell r="T8">
            <v>1889.8543041526259</v>
          </cell>
          <cell r="U8">
            <v>1806.1745484948326</v>
          </cell>
          <cell r="V8">
            <v>1720.1597002273165</v>
          </cell>
          <cell r="W8">
            <v>1633.5001168297567</v>
          </cell>
        </row>
        <row r="9">
          <cell r="B9">
            <v>0</v>
          </cell>
          <cell r="C9">
            <v>0.22556407896413677</v>
          </cell>
          <cell r="D9">
            <v>0.45389736014025561</v>
          </cell>
          <cell r="E9">
            <v>0.86835253497443299</v>
          </cell>
          <cell r="F9">
            <v>1.585028341368677</v>
          </cell>
          <cell r="G9">
            <v>2.769422167426689</v>
          </cell>
          <cell r="H9">
            <v>4.6453892419420537</v>
          </cell>
          <cell r="I9">
            <v>7.5001791256327417</v>
          </cell>
          <cell r="J9">
            <v>11.682796409802023</v>
          </cell>
          <cell r="K9">
            <v>17.59301267295584</v>
          </cell>
          <cell r="L9">
            <v>25.6591309824083</v>
          </cell>
          <cell r="M9">
            <v>36.304252484116049</v>
          </cell>
          <cell r="N9">
            <v>49.903283021921354</v>
          </cell>
          <cell r="O9">
            <v>66.735835441834169</v>
          </cell>
          <cell r="P9">
            <v>86.94268837409814</v>
          </cell>
          <cell r="Q9">
            <v>110.49447583247678</v>
          </cell>
          <cell r="R9">
            <v>137.17995883744888</v>
          </cell>
          <cell r="S9">
            <v>166.61751098960301</v>
          </cell>
          <cell r="T9">
            <v>198.28831952757213</v>
          </cell>
          <cell r="U9">
            <v>231.58497424932131</v>
          </cell>
          <cell r="V9">
            <v>265.86623414241836</v>
          </cell>
          <cell r="W9">
            <v>300.50861402632876</v>
          </cell>
        </row>
        <row r="10">
          <cell r="B10">
            <v>0</v>
          </cell>
          <cell r="C10">
            <v>0.91777133818420209</v>
          </cell>
          <cell r="D10">
            <v>1.8432702533971494</v>
          </cell>
          <cell r="E10">
            <v>3.5195523032383034</v>
          </cell>
          <cell r="F10">
            <v>6.41182353895812</v>
          </cell>
          <cell r="G10">
            <v>11.180985402000601</v>
          </cell>
          <cell r="H10">
            <v>18.717706403527064</v>
          </cell>
          <cell r="I10">
            <v>30.160253971497408</v>
          </cell>
          <cell r="J10">
            <v>46.885251964345187</v>
          </cell>
          <cell r="K10">
            <v>70.461034731044649</v>
          </cell>
          <cell r="L10">
            <v>102.5565466217886</v>
          </cell>
          <cell r="M10">
            <v>144.80544678242072</v>
          </cell>
          <cell r="N10">
            <v>198.63501408066369</v>
          </cell>
          <cell r="O10">
            <v>265.08090108474022</v>
          </cell>
          <cell r="P10">
            <v>344.61838137312049</v>
          </cell>
          <cell r="Q10">
            <v>437.04423241027388</v>
          </cell>
          <cell r="R10">
            <v>541.43758274225058</v>
          </cell>
          <cell r="S10">
            <v>656.21288988985248</v>
          </cell>
          <cell r="T10">
            <v>779.25778233165158</v>
          </cell>
          <cell r="U10">
            <v>908.12963815024341</v>
          </cell>
          <cell r="V10">
            <v>1040.2739057840765</v>
          </cell>
          <cell r="W10">
            <v>1173.2272170136118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B17">
            <v>0</v>
          </cell>
          <cell r="C17">
            <v>6824.9102142857137</v>
          </cell>
          <cell r="D17">
            <v>6824.9102142857137</v>
          </cell>
          <cell r="E17">
            <v>6824.9102142857137</v>
          </cell>
          <cell r="F17">
            <v>6824.9102142857137</v>
          </cell>
          <cell r="G17">
            <v>6824.9102142857137</v>
          </cell>
          <cell r="H17">
            <v>6824.9102142857137</v>
          </cell>
          <cell r="I17">
            <v>6824.9102142857137</v>
          </cell>
          <cell r="J17">
            <v>6824.9102142857137</v>
          </cell>
          <cell r="K17">
            <v>6824.9102142857137</v>
          </cell>
          <cell r="L17">
            <v>6824.9102142857146</v>
          </cell>
          <cell r="M17">
            <v>6824.9102142857146</v>
          </cell>
          <cell r="N17">
            <v>6824.9102142857137</v>
          </cell>
          <cell r="O17">
            <v>6824.9102142857146</v>
          </cell>
          <cell r="P17">
            <v>6824.9102142857137</v>
          </cell>
          <cell r="Q17">
            <v>6824.9102142857137</v>
          </cell>
          <cell r="R17">
            <v>6824.9102142857155</v>
          </cell>
          <cell r="S17">
            <v>6824.9102142857155</v>
          </cell>
          <cell r="T17">
            <v>6824.9102142857137</v>
          </cell>
          <cell r="U17">
            <v>6824.9102142857137</v>
          </cell>
          <cell r="V17">
            <v>6824.9102142857137</v>
          </cell>
          <cell r="W17">
            <v>6824.9102142857137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Charts"/>
      <sheetName val="Summary-Results"/>
      <sheetName val="Input Assumptions"/>
      <sheetName val="Non-Price Factors"/>
      <sheetName val="Retail Rates"/>
      <sheetName val="Wholesale Price"/>
      <sheetName val="Inflation"/>
      <sheetName val="Total Resource Cost"/>
      <sheetName val="Utility Cost"/>
      <sheetName val="Consumer Cost"/>
      <sheetName val="Net Reduction in Gas"/>
      <sheetName val="Energy Usage"/>
      <sheetName val="Water Heater Stock"/>
      <sheetName val="Water Heaters Retired"/>
      <sheetName val="Water Heaters Purchased"/>
      <sheetName val="Average Market Share"/>
      <sheetName val="Marginal Market Share"/>
      <sheetName val="Total Allocation Weight"/>
      <sheetName val="Marginal Allocation Weight"/>
      <sheetName val="Levelized Costs"/>
      <sheetName val="Fuel Cost"/>
      <sheetName val="Device Energy Use"/>
      <sheetName val="Capital Cost"/>
      <sheetName val="O&amp;M Cost"/>
    </sheetNames>
    <definedNames>
      <definedName name="Households" refersTo="='Input Assumptions'!$B$13"/>
    </definedNames>
    <sheetDataSet>
      <sheetData sheetId="0"/>
      <sheetData sheetId="1"/>
      <sheetData sheetId="2">
        <row r="13">
          <cell r="B13">
            <v>121921.45900000003</v>
          </cell>
        </row>
      </sheetData>
      <sheetData sheetId="3"/>
      <sheetData sheetId="4"/>
      <sheetData sheetId="5"/>
      <sheetData sheetId="6"/>
      <sheetData sheetId="7">
        <row r="5">
          <cell r="B5">
            <v>80.745641400925365</v>
          </cell>
        </row>
        <row r="6">
          <cell r="B6">
            <v>67.475210944312948</v>
          </cell>
        </row>
        <row r="7">
          <cell r="B7">
            <v>148.22085234523834</v>
          </cell>
        </row>
        <row r="12">
          <cell r="B12">
            <v>0</v>
          </cell>
          <cell r="C12">
            <v>0.62136006874990013</v>
          </cell>
          <cell r="D12">
            <v>1.1980301699927642</v>
          </cell>
          <cell r="E12">
            <v>1.7534067229373409</v>
          </cell>
          <cell r="F12">
            <v>2.2920818535389325</v>
          </cell>
          <cell r="G12">
            <v>2.815482896866683</v>
          </cell>
          <cell r="H12">
            <v>3.4001611609738744</v>
          </cell>
          <cell r="I12">
            <v>3.9041491184185144</v>
          </cell>
          <cell r="J12">
            <v>4.3993121296609363</v>
          </cell>
          <cell r="K12">
            <v>4.877727655475609</v>
          </cell>
          <cell r="L12">
            <v>5.3279611680762295</v>
          </cell>
          <cell r="M12">
            <v>5.915318021174679</v>
          </cell>
          <cell r="N12">
            <v>6.379904267720133</v>
          </cell>
          <cell r="O12">
            <v>6.8254059573612906</v>
          </cell>
          <cell r="P12">
            <v>7.2625396232443924</v>
          </cell>
          <cell r="Q12">
            <v>7.6772620115760448</v>
          </cell>
          <cell r="R12">
            <v>8.216668252581961</v>
          </cell>
          <cell r="S12">
            <v>8.5977041333867135</v>
          </cell>
          <cell r="T12">
            <v>8.9510116542011211</v>
          </cell>
          <cell r="U12">
            <v>9.2898393298360524</v>
          </cell>
          <cell r="V12">
            <v>9.6140895051193418</v>
          </cell>
          <cell r="W12">
            <v>9.8950152548430079</v>
          </cell>
        </row>
        <row r="13">
          <cell r="B13">
            <v>0</v>
          </cell>
          <cell r="C13">
            <v>-6.7598274110451939E-2</v>
          </cell>
          <cell r="D13">
            <v>0.78634008436718972</v>
          </cell>
          <cell r="E13">
            <v>1.5997050468955436</v>
          </cell>
          <cell r="F13">
            <v>2.3763222169584708</v>
          </cell>
          <cell r="G13">
            <v>3.1202724113870985</v>
          </cell>
          <cell r="H13">
            <v>3.8359211692229422</v>
          </cell>
          <cell r="I13">
            <v>4.5278815220057993</v>
          </cell>
          <cell r="J13">
            <v>5.2008843880727866</v>
          </cell>
          <cell r="K13">
            <v>5.8595380646683068</v>
          </cell>
          <cell r="L13">
            <v>6.5079736806501103</v>
          </cell>
          <cell r="M13">
            <v>7.1493975943211225</v>
          </cell>
          <cell r="N13">
            <v>7.7856020163884807</v>
          </cell>
          <cell r="O13">
            <v>8.4165146898366388</v>
          </cell>
          <cell r="P13">
            <v>9.0398863594693921</v>
          </cell>
          <cell r="Q13">
            <v>9.6512094831161122</v>
          </cell>
          <cell r="R13">
            <v>10.243927018526115</v>
          </cell>
          <cell r="S13">
            <v>10.809931043215663</v>
          </cell>
          <cell r="T13">
            <v>11.340284271727469</v>
          </cell>
          <cell r="U13">
            <v>11.826045878846202</v>
          </cell>
          <cell r="V13">
            <v>12.259064246898532</v>
          </cell>
          <cell r="W13">
            <v>12.632617728074102</v>
          </cell>
        </row>
        <row r="14">
          <cell r="B14">
            <v>0</v>
          </cell>
          <cell r="C14">
            <v>0.55376179463944819</v>
          </cell>
          <cell r="D14">
            <v>1.984370254359954</v>
          </cell>
          <cell r="E14">
            <v>3.3531117698328847</v>
          </cell>
          <cell r="F14">
            <v>4.6684040704974032</v>
          </cell>
          <cell r="G14">
            <v>5.9357553082537819</v>
          </cell>
          <cell r="H14">
            <v>7.2360823301968171</v>
          </cell>
          <cell r="I14">
            <v>8.4320306404243137</v>
          </cell>
          <cell r="J14">
            <v>9.600196517733723</v>
          </cell>
          <cell r="K14">
            <v>10.737265720143917</v>
          </cell>
          <cell r="L14">
            <v>11.835934848726339</v>
          </cell>
          <cell r="M14">
            <v>13.064715615495802</v>
          </cell>
          <cell r="N14">
            <v>14.165506284108613</v>
          </cell>
          <cell r="O14">
            <v>15.241920647197929</v>
          </cell>
          <cell r="P14">
            <v>16.302425982713785</v>
          </cell>
          <cell r="Q14">
            <v>17.328471494692156</v>
          </cell>
          <cell r="R14">
            <v>18.460595271108076</v>
          </cell>
          <cell r="S14">
            <v>19.407635176602376</v>
          </cell>
          <cell r="T14">
            <v>20.291295925928591</v>
          </cell>
          <cell r="U14">
            <v>21.115885208682254</v>
          </cell>
          <cell r="V14">
            <v>21.873153752017874</v>
          </cell>
          <cell r="W14">
            <v>22.527632982917112</v>
          </cell>
        </row>
      </sheetData>
      <sheetData sheetId="8">
        <row r="4">
          <cell r="B4">
            <v>67.475210944312948</v>
          </cell>
        </row>
        <row r="8">
          <cell r="B8">
            <v>0</v>
          </cell>
          <cell r="C8">
            <v>0.14551758050348951</v>
          </cell>
          <cell r="D8">
            <v>0.28056912646200571</v>
          </cell>
          <cell r="E8">
            <v>0.40588118586512517</v>
          </cell>
          <cell r="F8">
            <v>0.52211431743483661</v>
          </cell>
          <cell r="G8">
            <v>0.6298619456077591</v>
          </cell>
          <cell r="H8">
            <v>0.72964831780555239</v>
          </cell>
          <cell r="I8">
            <v>0.82192613019337146</v>
          </cell>
          <cell r="J8">
            <v>0.90707466590947139</v>
          </cell>
          <cell r="K8">
            <v>0.98539952635870887</v>
          </cell>
          <cell r="L8">
            <v>1.0571351523960772</v>
          </cell>
          <cell r="M8">
            <v>1.1224512374145501</v>
          </cell>
          <cell r="N8">
            <v>1.181463753281506</v>
          </cell>
          <cell r="O8">
            <v>1.2342506252009566</v>
          </cell>
          <cell r="P8">
            <v>1.2808711857573885</v>
          </cell>
          <cell r="Q8">
            <v>1.3213876095655843</v>
          </cell>
          <cell r="R8">
            <v>1.3558858502610498</v>
          </cell>
          <cell r="S8">
            <v>1.3844934192249136</v>
          </cell>
          <cell r="T8">
            <v>1.4073917695284781</v>
          </cell>
          <cell r="U8">
            <v>1.4248219831036892</v>
          </cell>
          <cell r="V8">
            <v>1.4370836330522183</v>
          </cell>
          <cell r="W8">
            <v>1.4445277744296363</v>
          </cell>
        </row>
        <row r="10">
          <cell r="B10">
            <v>0</v>
          </cell>
          <cell r="C10">
            <v>0.62136006874990013</v>
          </cell>
          <cell r="D10">
            <v>1.1980301699927642</v>
          </cell>
          <cell r="E10">
            <v>1.7534067229373409</v>
          </cell>
          <cell r="F10">
            <v>2.2920818535389325</v>
          </cell>
          <cell r="G10">
            <v>2.815482896866683</v>
          </cell>
          <cell r="H10">
            <v>3.4001611609738744</v>
          </cell>
          <cell r="I10">
            <v>3.9041491184185144</v>
          </cell>
          <cell r="J10">
            <v>4.3993121296609363</v>
          </cell>
          <cell r="K10">
            <v>4.877727655475609</v>
          </cell>
          <cell r="L10">
            <v>5.3279611680762295</v>
          </cell>
          <cell r="M10">
            <v>5.915318021174679</v>
          </cell>
          <cell r="N10">
            <v>6.379904267720133</v>
          </cell>
          <cell r="O10">
            <v>6.8254059573612906</v>
          </cell>
          <cell r="P10">
            <v>7.2625396232443924</v>
          </cell>
          <cell r="Q10">
            <v>7.6772620115760448</v>
          </cell>
          <cell r="R10">
            <v>8.216668252581961</v>
          </cell>
          <cell r="S10">
            <v>8.5977041333867135</v>
          </cell>
          <cell r="T10">
            <v>8.9510116542011211</v>
          </cell>
          <cell r="U10">
            <v>9.2898393298360524</v>
          </cell>
          <cell r="V10">
            <v>9.6140895051193418</v>
          </cell>
          <cell r="W10">
            <v>9.8950152548430079</v>
          </cell>
        </row>
      </sheetData>
      <sheetData sheetId="9">
        <row r="5">
          <cell r="B5">
            <v>734.43291099698729</v>
          </cell>
        </row>
        <row r="6">
          <cell r="B6">
            <v>653.68726959606192</v>
          </cell>
        </row>
        <row r="7">
          <cell r="B7">
            <v>80.745641400925365</v>
          </cell>
        </row>
        <row r="13">
          <cell r="B13">
            <v>41.713514629387021</v>
          </cell>
          <cell r="C13">
            <v>45.756081476695954</v>
          </cell>
          <cell r="D13">
            <v>45.63174280497887</v>
          </cell>
          <cell r="E13">
            <v>45.542250479800998</v>
          </cell>
          <cell r="F13">
            <v>45.484472337519577</v>
          </cell>
          <cell r="G13">
            <v>45.454721817674184</v>
          </cell>
          <cell r="H13">
            <v>45.448559125742385</v>
          </cell>
          <cell r="I13">
            <v>45.460600376784768</v>
          </cell>
          <cell r="J13">
            <v>45.484365998718829</v>
          </cell>
          <cell r="K13">
            <v>45.512206355216833</v>
          </cell>
          <cell r="L13">
            <v>45.535343836503529</v>
          </cell>
          <cell r="M13">
            <v>45.544063378331856</v>
          </cell>
          <cell r="N13">
            <v>45.528065408579764</v>
          </cell>
          <cell r="O13">
            <v>45.476967334012656</v>
          </cell>
          <cell r="P13">
            <v>45.380906856965524</v>
          </cell>
          <cell r="Q13">
            <v>45.231171645579778</v>
          </cell>
          <cell r="R13">
            <v>45.020765422574932</v>
          </cell>
          <cell r="S13">
            <v>44.744827309028508</v>
          </cell>
          <cell r="T13">
            <v>44.400848855468951</v>
          </cell>
          <cell r="U13">
            <v>43.98867324999366</v>
          </cell>
          <cell r="V13">
            <v>43.510301003469763</v>
          </cell>
          <cell r="W13">
            <v>42.9695547032345</v>
          </cell>
        </row>
        <row r="14">
          <cell r="B14">
            <v>0</v>
          </cell>
          <cell r="C14">
            <v>1.8062986280179591E-3</v>
          </cell>
          <cell r="D14">
            <v>3.7755196064338864E-3</v>
          </cell>
          <cell r="E14">
            <v>7.3537990454722903E-3</v>
          </cell>
          <cell r="F14">
            <v>1.3558129852584996E-2</v>
          </cell>
          <cell r="G14">
            <v>2.3851465300421419E-2</v>
          </cell>
          <cell r="H14">
            <v>4.023548048991725E-2</v>
          </cell>
          <cell r="I14">
            <v>6.5316662056049066E-2</v>
          </cell>
          <cell r="J14">
            <v>0.10232294835806652</v>
          </cell>
          <cell r="K14">
            <v>0.15504775878935309</v>
          </cell>
          <cell r="L14">
            <v>0.22770311620387551</v>
          </cell>
          <cell r="M14">
            <v>0.32467519643970999</v>
          </cell>
          <cell r="N14">
            <v>0.45019401969015826</v>
          </cell>
          <cell r="O14">
            <v>0.60795137423077827</v>
          </cell>
          <cell r="P14">
            <v>0.80072148292271716</v>
          </cell>
          <cell r="Q14">
            <v>1.0300495336397228</v>
          </cell>
          <cell r="R14">
            <v>1.2960675012663958</v>
          </cell>
          <cell r="S14">
            <v>1.597473454156241</v>
          </cell>
          <cell r="T14">
            <v>1.9316757722570665</v>
          </cell>
          <cell r="U14">
            <v>2.2950687737979929</v>
          </cell>
          <cell r="V14">
            <v>2.6833826684183402</v>
          </cell>
          <cell r="W14">
            <v>3.0920448033997072</v>
          </cell>
        </row>
        <row r="15">
          <cell r="B15">
            <v>0</v>
          </cell>
          <cell r="C15">
            <v>1.9720248463725056</v>
          </cell>
          <cell r="D15">
            <v>2.3809993955708206</v>
          </cell>
          <cell r="E15">
            <v>2.7720503534904388</v>
          </cell>
          <cell r="F15">
            <v>3.1459297110861528</v>
          </cell>
          <cell r="G15">
            <v>3.5031573322970004</v>
          </cell>
          <cell r="H15">
            <v>3.8439809887393839</v>
          </cell>
          <cell r="I15">
            <v>4.1683408770386645</v>
          </cell>
          <cell r="J15">
            <v>4.4758467979184804</v>
          </cell>
          <cell r="K15">
            <v>4.7657773408524466</v>
          </cell>
          <cell r="L15">
            <v>5.0371099932435435</v>
          </cell>
          <cell r="M15">
            <v>5.288588343177504</v>
          </cell>
          <cell r="N15">
            <v>5.5188271188600933</v>
          </cell>
          <cell r="O15">
            <v>5.7264481978241673</v>
          </cell>
          <cell r="P15">
            <v>5.9102325568628693</v>
          </cell>
          <cell r="Q15">
            <v>6.069266977625368</v>
          </cell>
          <cell r="R15">
            <v>6.2030627560845124</v>
          </cell>
          <cell r="S15">
            <v>6.3116279967760249</v>
          </cell>
          <cell r="T15">
            <v>6.3954844025605064</v>
          </cell>
          <cell r="U15">
            <v>6.4556308403538418</v>
          </cell>
          <cell r="V15">
            <v>6.4934656824018182</v>
          </cell>
          <cell r="W15">
            <v>6.5106852755500189</v>
          </cell>
        </row>
        <row r="16">
          <cell r="B16">
            <v>0</v>
          </cell>
          <cell r="C16">
            <v>1.0531844353053892E-3</v>
          </cell>
          <cell r="D16">
            <v>2.1752256942293023E-3</v>
          </cell>
          <cell r="E16">
            <v>4.2195859526482551E-3</v>
          </cell>
          <cell r="F16">
            <v>7.7717743044408861E-3</v>
          </cell>
          <cell r="G16">
            <v>1.3675059199664739E-2</v>
          </cell>
          <cell r="H16">
            <v>2.3083969186107327E-2</v>
          </cell>
          <cell r="I16">
            <v>3.7501756062136064E-2</v>
          </cell>
          <cell r="J16">
            <v>5.8788165642349989E-2</v>
          </cell>
          <cell r="K16">
            <v>8.9123593453548422E-2</v>
          </cell>
          <cell r="L16">
            <v>0.1309186299568123</v>
          </cell>
          <cell r="M16">
            <v>0.18666508316827912</v>
          </cell>
          <cell r="N16">
            <v>0.25873583559794411</v>
          </cell>
          <cell r="O16">
            <v>0.34915467698210428</v>
          </cell>
          <cell r="P16">
            <v>0.45936987222851294</v>
          </cell>
          <cell r="Q16">
            <v>0.59007175762476816</v>
          </cell>
          <cell r="R16">
            <v>0.7410909878054075</v>
          </cell>
          <cell r="S16">
            <v>0.91139933982524557</v>
          </cell>
          <cell r="T16">
            <v>1.0992129716764398</v>
          </cell>
          <cell r="U16">
            <v>1.3021759374789537</v>
          </cell>
          <cell r="V16">
            <v>1.5175869478653394</v>
          </cell>
          <cell r="W16">
            <v>1.7426288852624037</v>
          </cell>
        </row>
        <row r="17">
          <cell r="B17">
            <v>0</v>
          </cell>
          <cell r="C17">
            <v>2.2976352568295968E-3</v>
          </cell>
          <cell r="D17">
            <v>4.7312792876117995E-3</v>
          </cell>
          <cell r="E17">
            <v>9.1553363572272478E-3</v>
          </cell>
          <cell r="F17">
            <v>1.682450438662075E-2</v>
          </cell>
          <cell r="G17">
            <v>2.9539654769307887E-2</v>
          </cell>
          <cell r="H17">
            <v>4.9757492012248022E-2</v>
          </cell>
          <cell r="I17">
            <v>8.0664459982359632E-2</v>
          </cell>
          <cell r="J17">
            <v>0.12618618835878864</v>
          </cell>
          <cell r="K17">
            <v>0.19090369221329495</v>
          </cell>
          <cell r="L17">
            <v>0.27985427295631549</v>
          </cell>
          <cell r="M17">
            <v>0.39821051755759129</v>
          </cell>
          <cell r="N17">
            <v>0.5508548275170323</v>
          </cell>
          <cell r="O17">
            <v>0.74189579946978546</v>
          </cell>
          <cell r="P17">
            <v>0.97419862924027245</v>
          </cell>
          <cell r="Q17">
            <v>1.249014209968683</v>
          </cell>
          <cell r="R17">
            <v>1.5657823680820191</v>
          </cell>
          <cell r="S17">
            <v>1.9221524524313449</v>
          </cell>
          <cell r="T17">
            <v>2.3142176496138034</v>
          </cell>
          <cell r="U17">
            <v>2.7369133423058063</v>
          </cell>
          <cell r="V17">
            <v>3.1844999015911899</v>
          </cell>
          <cell r="W17">
            <v>3.65104456412366</v>
          </cell>
        </row>
        <row r="22">
          <cell r="B22">
            <v>0</v>
          </cell>
          <cell r="C22">
            <v>4.2026164432702773</v>
          </cell>
          <cell r="D22">
            <v>4.2002442352780758</v>
          </cell>
          <cell r="E22">
            <v>4.1970282886350576</v>
          </cell>
          <cell r="F22">
            <v>4.1924173844580679</v>
          </cell>
          <cell r="G22">
            <v>4.1856320632469481</v>
          </cell>
          <cell r="H22">
            <v>4.1756270264967412</v>
          </cell>
          <cell r="I22">
            <v>4.1610733605028134</v>
          </cell>
          <cell r="J22">
            <v>4.1403729416253983</v>
          </cell>
          <cell r="K22">
            <v>4.1117164789316414</v>
          </cell>
          <cell r="L22">
            <v>4.0731925416351329</v>
          </cell>
          <cell r="M22">
            <v>4.0229469586477631</v>
          </cell>
          <cell r="N22">
            <v>3.9593805432446261</v>
          </cell>
          <cell r="O22">
            <v>3.8813602515813797</v>
          </cell>
          <cell r="P22">
            <v>3.7884085032545953</v>
          </cell>
          <cell r="Q22">
            <v>3.6808321718751662</v>
          </cell>
          <cell r="R22">
            <v>3.5597600827037201</v>
          </cell>
          <cell r="S22">
            <v>3.4270754842442859</v>
          </cell>
          <cell r="T22">
            <v>3.285253101231266</v>
          </cell>
          <cell r="U22">
            <v>3.1371313260823279</v>
          </cell>
          <cell r="V22">
            <v>2.9856618192893922</v>
          </cell>
          <cell r="W22">
            <v>2.8336782201485891</v>
          </cell>
        </row>
        <row r="23">
          <cell r="B23">
            <v>0</v>
          </cell>
          <cell r="C23">
            <v>1.6353977661415641E-3</v>
          </cell>
          <cell r="D23">
            <v>3.2690748179955132E-3</v>
          </cell>
          <cell r="E23">
            <v>6.2125364576561233E-3</v>
          </cell>
          <cell r="F23">
            <v>1.1264413327761401E-2</v>
          </cell>
          <cell r="G23">
            <v>1.9550322176598019E-2</v>
          </cell>
          <cell r="H23">
            <v>3.2574424687595985E-2</v>
          </cell>
          <cell r="I23">
            <v>5.2241512641735988E-2</v>
          </cell>
          <cell r="J23">
            <v>8.0832070710579934E-2</v>
          </cell>
          <cell r="K23">
            <v>0.12091435918220707</v>
          </cell>
          <cell r="L23">
            <v>0.17518376207211861</v>
          </cell>
          <cell r="M23">
            <v>0.24623130264640461</v>
          </cell>
          <cell r="N23">
            <v>0.33625968455158134</v>
          </cell>
          <cell r="O23">
            <v>0.44678340567007702</v>
          </cell>
          <cell r="P23">
            <v>0.57836381577774632</v>
          </cell>
          <cell r="Q23">
            <v>0.73043379388646934</v>
          </cell>
          <cell r="R23">
            <v>0.90125536883946344</v>
          </cell>
          <cell r="S23">
            <v>1.0880277531884013</v>
          </cell>
          <cell r="T23">
            <v>1.2871300172717905</v>
          </cell>
          <cell r="U23">
            <v>1.4944530941812788</v>
          </cell>
          <cell r="V23">
            <v>1.7057599010675057</v>
          </cell>
          <cell r="W23">
            <v>1.9170141333979718</v>
          </cell>
        </row>
        <row r="24">
          <cell r="B24">
            <v>0</v>
          </cell>
          <cell r="C24">
            <v>1.545578497228518</v>
          </cell>
          <cell r="D24">
            <v>1.5467140571672391</v>
          </cell>
          <cell r="E24">
            <v>1.5474507246633602</v>
          </cell>
          <cell r="F24">
            <v>1.5475839919245835</v>
          </cell>
          <cell r="G24">
            <v>1.5468242160958994</v>
          </cell>
          <cell r="H24">
            <v>1.544782369365018</v>
          </cell>
          <cell r="I24">
            <v>1.5409631146550231</v>
          </cell>
          <cell r="J24">
            <v>1.5347698535362013</v>
          </cell>
          <cell r="K24">
            <v>1.5255260795380565</v>
          </cell>
          <cell r="L24">
            <v>1.5125158548037112</v>
          </cell>
          <cell r="M24">
            <v>1.4950432622131447</v>
          </cell>
          <cell r="N24">
            <v>1.4725064023402625</v>
          </cell>
          <cell r="O24">
            <v>1.4444766716491986</v>
          </cell>
          <cell r="P24">
            <v>1.4107701248498328</v>
          </cell>
          <cell r="Q24">
            <v>1.371496457196836</v>
          </cell>
          <cell r="R24">
            <v>1.3270738282501164</v>
          </cell>
          <cell r="S24">
            <v>1.2782043154769529</v>
          </cell>
          <cell r="T24">
            <v>1.2258134556586968</v>
          </cell>
          <cell r="U24">
            <v>1.170965220919497</v>
          </cell>
          <cell r="V24">
            <v>1.1147682304274835</v>
          </cell>
          <cell r="W24">
            <v>1.0582888534524368</v>
          </cell>
        </row>
        <row r="25">
          <cell r="B25">
            <v>0</v>
          </cell>
          <cell r="C25">
            <v>9.9253512179642376E-4</v>
          </cell>
          <cell r="D25">
            <v>1.9952024269185098E-3</v>
          </cell>
          <cell r="E25">
            <v>3.8130286345830246E-3</v>
          </cell>
          <cell r="F25">
            <v>6.9526090085251348E-3</v>
          </cell>
          <cell r="G25">
            <v>1.213472861703512E-2</v>
          </cell>
          <cell r="H25">
            <v>2.0332385578550688E-2</v>
          </cell>
          <cell r="I25">
            <v>3.2791476776804898E-2</v>
          </cell>
          <cell r="J25">
            <v>5.102235548192325E-2</v>
          </cell>
          <cell r="K25">
            <v>7.6750968330737926E-2</v>
          </cell>
          <cell r="L25">
            <v>0.11182176287948055</v>
          </cell>
          <cell r="M25">
            <v>0.15805173322659119</v>
          </cell>
          <cell r="N25">
            <v>0.21704561872908384</v>
          </cell>
          <cell r="O25">
            <v>0.28999458023081914</v>
          </cell>
          <cell r="P25">
            <v>0.37749106919755765</v>
          </cell>
          <cell r="Q25">
            <v>0.47939658062992835</v>
          </cell>
          <cell r="R25">
            <v>0.59479310318741185</v>
          </cell>
          <cell r="S25">
            <v>0.72203323007520204</v>
          </cell>
          <cell r="T25">
            <v>0.85888227587717392</v>
          </cell>
          <cell r="U25">
            <v>1.0027255144291127</v>
          </cell>
          <cell r="V25">
            <v>1.1508016248492512</v>
          </cell>
          <cell r="W25">
            <v>1.3004228420975892</v>
          </cell>
        </row>
        <row r="26">
          <cell r="B26">
            <v>0</v>
          </cell>
          <cell r="C26">
            <v>2.1704180423894877E-3</v>
          </cell>
          <cell r="D26">
            <v>4.3531526537526899E-3</v>
          </cell>
          <cell r="E26">
            <v>8.3004237041153801E-3</v>
          </cell>
          <cell r="F26">
            <v>1.5100285336210424E-2</v>
          </cell>
          <cell r="G26">
            <v>2.6294717520310096E-2</v>
          </cell>
          <cell r="H26">
            <v>4.3956375143882384E-2</v>
          </cell>
          <cell r="I26">
            <v>7.0726742928120562E-2</v>
          </cell>
          <cell r="J26">
            <v>0.10979092683970172</v>
          </cell>
          <cell r="K26">
            <v>0.16476586850347957</v>
          </cell>
          <cell r="L26">
            <v>0.2394867030377259</v>
          </cell>
          <cell r="M26">
            <v>0.33769164967599175</v>
          </cell>
          <cell r="N26">
            <v>0.46262856505673783</v>
          </cell>
          <cell r="O26">
            <v>0.61663207055569191</v>
          </cell>
          <cell r="P26">
            <v>0.80074130050550041</v>
          </cell>
          <cell r="Q26">
            <v>1.0144353831409596</v>
          </cell>
          <cell r="R26">
            <v>1.2555498310662869</v>
          </cell>
          <cell r="S26">
            <v>1.5204023412642433</v>
          </cell>
          <cell r="T26">
            <v>1.8041104400129109</v>
          </cell>
          <cell r="U26">
            <v>2.1010412619465733</v>
          </cell>
          <cell r="V26">
            <v>2.4053097062531017</v>
          </cell>
          <cell r="W26">
            <v>2.7112415924068558</v>
          </cell>
        </row>
        <row r="31">
          <cell r="B31">
            <v>0.54704960452919282</v>
          </cell>
          <cell r="C31">
            <v>0.53804775264984328</v>
          </cell>
          <cell r="D31">
            <v>0.52967191512353939</v>
          </cell>
          <cell r="E31">
            <v>0.52187133900685778</v>
          </cell>
          <cell r="F31">
            <v>0.514594952149666</v>
          </cell>
          <cell r="G31">
            <v>0.50778975274937754</v>
          </cell>
          <cell r="H31">
            <v>0.50139904489017184</v>
          </cell>
          <cell r="I31">
            <v>0.49536067291207292</v>
          </cell>
          <cell r="J31">
            <v>0.48960548497784318</v>
          </cell>
          <cell r="K31">
            <v>0.48405632172714919</v>
          </cell>
          <cell r="L31">
            <v>0.4786278573492303</v>
          </cell>
          <cell r="M31">
            <v>0.47322759264024195</v>
          </cell>
          <cell r="N31">
            <v>0.46775819200783397</v>
          </cell>
          <cell r="O31">
            <v>0.46212116455681579</v>
          </cell>
          <cell r="P31">
            <v>0.45622163698186929</v>
          </cell>
          <cell r="Q31">
            <v>0.44997370857123747</v>
          </cell>
          <cell r="R31">
            <v>0.44330569203606163</v>
          </cell>
          <cell r="S31">
            <v>0.43616449677439845</v>
          </cell>
          <cell r="T31">
            <v>0.42851853302727494</v>
          </cell>
          <cell r="U31">
            <v>0.4203587784406117</v>
          </cell>
          <cell r="V31">
            <v>0.41169797663241653</v>
          </cell>
          <cell r="W31">
            <v>0.40256823794337704</v>
          </cell>
        </row>
        <row r="32">
          <cell r="B32">
            <v>0</v>
          </cell>
          <cell r="C32">
            <v>9.850255890463323E-6</v>
          </cell>
          <cell r="D32">
            <v>2.8836813834318431E-5</v>
          </cell>
          <cell r="E32">
            <v>6.4196117744880354E-5</v>
          </cell>
          <cell r="F32">
            <v>1.2745799964270505E-4</v>
          </cell>
          <cell r="G32">
            <v>2.361084974052423E-4</v>
          </cell>
          <cell r="H32">
            <v>4.1544444669403132E-4</v>
          </cell>
          <cell r="I32">
            <v>7.0042862440872905E-4</v>
          </cell>
          <cell r="J32">
            <v>1.1372621812062906E-3</v>
          </cell>
          <cell r="K32">
            <v>1.784315217953622E-3</v>
          </cell>
          <cell r="L32">
            <v>2.7120232610416449E-3</v>
          </cell>
          <cell r="M32">
            <v>4.0013968652009959E-3</v>
          </cell>
          <cell r="N32">
            <v>5.7409273446829001E-3</v>
          </cell>
          <cell r="O32">
            <v>8.0219072626065615E-3</v>
          </cell>
          <cell r="P32">
            <v>1.0932489382003937E-2</v>
          </cell>
          <cell r="Q32">
            <v>1.4551113981785862E-2</v>
          </cell>
          <cell r="R32">
            <v>1.8940150392372915E-2</v>
          </cell>
          <cell r="S32">
            <v>2.414064341224938E-2</v>
          </cell>
          <cell r="T32">
            <v>3.0168896644312247E-2</v>
          </cell>
          <cell r="U32">
            <v>3.7015299597333344E-2</v>
          </cell>
          <cell r="V32">
            <v>4.4645407632697601E-2</v>
          </cell>
          <cell r="W32">
            <v>5.3002925151200218E-2</v>
          </cell>
        </row>
        <row r="33">
          <cell r="B33">
            <v>0</v>
          </cell>
          <cell r="C33">
            <v>2.7692387097233973E-2</v>
          </cell>
          <cell r="D33">
            <v>5.3427092561028677E-2</v>
          </cell>
          <cell r="E33">
            <v>7.7336803771508519E-2</v>
          </cell>
          <cell r="F33">
            <v>9.9541066238647238E-2</v>
          </cell>
          <cell r="G33">
            <v>0.12014569692819468</v>
          </cell>
          <cell r="H33">
            <v>0.13924198417516284</v>
          </cell>
          <cell r="I33">
            <v>0.15690582068238154</v>
          </cell>
          <cell r="J33">
            <v>0.1731969888920048</v>
          </cell>
          <cell r="K33">
            <v>0.18815887999275416</v>
          </cell>
          <cell r="L33">
            <v>0.2018189582250246</v>
          </cell>
          <cell r="M33">
            <v>0.21419025723492408</v>
          </cell>
          <cell r="N33">
            <v>0.22527409536167375</v>
          </cell>
          <cell r="O33">
            <v>0.23506401741654184</v>
          </cell>
          <cell r="P33">
            <v>0.243550733517337</v>
          </cell>
          <cell r="Q33">
            <v>0.25072758277301116</v>
          </cell>
          <cell r="R33">
            <v>0.25659587230485914</v>
          </cell>
          <cell r="S33">
            <v>0.2611693951071658</v>
          </cell>
          <cell r="T33">
            <v>0.26447754195684636</v>
          </cell>
          <cell r="U33">
            <v>0.26656666765518594</v>
          </cell>
          <cell r="V33">
            <v>0.26749967926032897</v>
          </cell>
          <cell r="W33">
            <v>0.26735409678475941</v>
          </cell>
        </row>
        <row r="34">
          <cell r="B34">
            <v>0</v>
          </cell>
          <cell r="C34">
            <v>2.0081708086665148E-5</v>
          </cell>
          <cell r="D34">
            <v>5.9015718401275395E-5</v>
          </cell>
          <cell r="E34">
            <v>1.3194833854700023E-4</v>
          </cell>
          <cell r="F34">
            <v>2.6319380881361873E-4</v>
          </cell>
          <cell r="G34">
            <v>4.899130971220949E-4</v>
          </cell>
          <cell r="H34">
            <v>8.6629923745965107E-4</v>
          </cell>
          <cell r="I34">
            <v>1.4678822443288573E-3</v>
          </cell>
          <cell r="J34">
            <v>2.3953557208244327E-3</v>
          </cell>
          <cell r="K34">
            <v>3.7771415046397904E-3</v>
          </cell>
          <cell r="L34">
            <v>5.769806678534729E-3</v>
          </cell>
          <cell r="M34">
            <v>8.5554977369305188E-3</v>
          </cell>
          <cell r="N34">
            <v>1.233581898943268E-2</v>
          </cell>
          <cell r="O34">
            <v>1.7322074889101934E-2</v>
          </cell>
          <cell r="P34">
            <v>2.3722463632056268E-2</v>
          </cell>
          <cell r="Q34">
            <v>3.1727509778627636E-2</v>
          </cell>
          <cell r="R34">
            <v>4.1495555104412406E-2</v>
          </cell>
          <cell r="S34">
            <v>5.3140299699801719E-2</v>
          </cell>
          <cell r="T34">
            <v>6.6722108404338412E-2</v>
          </cell>
          <cell r="U34">
            <v>8.2244131200687562E-2</v>
          </cell>
          <cell r="V34">
            <v>9.9653423976875127E-2</v>
          </cell>
          <cell r="W34">
            <v>0.1188464434837798</v>
          </cell>
        </row>
        <row r="35">
          <cell r="B35">
            <v>0</v>
          </cell>
          <cell r="C35">
            <v>1.7251226877165585E-5</v>
          </cell>
          <cell r="D35">
            <v>5.0619346454051697E-5</v>
          </cell>
          <cell r="E35">
            <v>1.1297829281840688E-4</v>
          </cell>
          <cell r="F35">
            <v>2.2493066077763853E-4</v>
          </cell>
          <cell r="G35">
            <v>4.1786361680134723E-4</v>
          </cell>
          <cell r="H35">
            <v>7.3739655869408522E-4</v>
          </cell>
          <cell r="I35">
            <v>1.246885782223518E-3</v>
          </cell>
          <cell r="J35">
            <v>2.0304784479141694E-3</v>
          </cell>
          <cell r="K35">
            <v>3.1950598971746528E-3</v>
          </cell>
          <cell r="L35">
            <v>4.8703637732284777E-3</v>
          </cell>
          <cell r="M35">
            <v>7.2065696788698504E-3</v>
          </cell>
          <cell r="N35">
            <v>1.0368945180719923E-2</v>
          </cell>
          <cell r="O35">
            <v>1.4529509390491496E-2</v>
          </cell>
          <cell r="P35">
            <v>1.9856253736503463E-2</v>
          </cell>
          <cell r="Q35">
            <v>2.6501030191931309E-2</v>
          </cell>
          <cell r="R35">
            <v>3.4587640072373776E-2</v>
          </cell>
          <cell r="S35">
            <v>4.4201773535204977E-2</v>
          </cell>
          <cell r="T35">
            <v>5.53841924368405E-2</v>
          </cell>
          <cell r="U35">
            <v>6.812797512698357E-2</v>
          </cell>
          <cell r="V35">
            <v>8.2379917559565932E-2</v>
          </cell>
          <cell r="W35">
            <v>9.8045515644925627E-2</v>
          </cell>
        </row>
        <row r="40">
          <cell r="B40">
            <v>41.166465024857828</v>
          </cell>
          <cell r="C40">
            <v>41.015417280775836</v>
          </cell>
          <cell r="D40">
            <v>40.901826654577256</v>
          </cell>
          <cell r="E40">
            <v>40.823350852159081</v>
          </cell>
          <cell r="F40">
            <v>40.777460000911844</v>
          </cell>
          <cell r="G40">
            <v>40.76130000167786</v>
          </cell>
          <cell r="H40">
            <v>40.771533054355473</v>
          </cell>
          <cell r="I40">
            <v>40.804166343369886</v>
          </cell>
          <cell r="J40">
            <v>40.854387572115591</v>
          </cell>
          <cell r="K40">
            <v>40.91643355455804</v>
          </cell>
          <cell r="L40">
            <v>40.983523437519167</v>
          </cell>
          <cell r="M40">
            <v>41.047888827043849</v>
          </cell>
          <cell r="N40">
            <v>41.100926673327301</v>
          </cell>
          <cell r="O40">
            <v>41.133485917874459</v>
          </cell>
          <cell r="P40">
            <v>41.136276716729057</v>
          </cell>
          <cell r="Q40">
            <v>41.100365765133375</v>
          </cell>
          <cell r="R40">
            <v>41.017699647835151</v>
          </cell>
          <cell r="S40">
            <v>40.881587328009822</v>
          </cell>
          <cell r="T40">
            <v>40.687077221210409</v>
          </cell>
          <cell r="U40">
            <v>40.431183145470719</v>
          </cell>
          <cell r="V40">
            <v>40.112941207547955</v>
          </cell>
          <cell r="W40">
            <v>39.733308245142531</v>
          </cell>
        </row>
        <row r="41">
          <cell r="B41">
            <v>0</v>
          </cell>
          <cell r="C41">
            <v>1.6105060598593161E-4</v>
          </cell>
          <cell r="D41">
            <v>4.7760797460405459E-4</v>
          </cell>
          <cell r="E41">
            <v>1.0770664700712864E-3</v>
          </cell>
          <cell r="F41">
            <v>2.1662585251808909E-3</v>
          </cell>
          <cell r="G41">
            <v>4.0650346264181573E-3</v>
          </cell>
          <cell r="H41">
            <v>7.2456113556272324E-3</v>
          </cell>
          <cell r="I41">
            <v>1.2374720789904344E-2</v>
          </cell>
          <cell r="J41">
            <v>2.0353615466280291E-2</v>
          </cell>
          <cell r="K41">
            <v>3.2349084389192394E-2</v>
          </cell>
          <cell r="L41">
            <v>4.9807330870715268E-2</v>
          </cell>
          <cell r="M41">
            <v>7.4442496928104368E-2</v>
          </cell>
          <cell r="N41">
            <v>0.10819340779389401</v>
          </cell>
          <cell r="O41">
            <v>0.15314606129809472</v>
          </cell>
          <cell r="P41">
            <v>0.2114251777629669</v>
          </cell>
          <cell r="Q41">
            <v>0.28506462577146763</v>
          </cell>
          <cell r="R41">
            <v>0.37587198203455952</v>
          </cell>
          <cell r="S41">
            <v>0.4853050575555905</v>
          </cell>
          <cell r="T41">
            <v>0.61437685834096356</v>
          </cell>
          <cell r="U41">
            <v>0.7636003800193808</v>
          </cell>
          <cell r="V41">
            <v>0.932977359718137</v>
          </cell>
          <cell r="W41">
            <v>1.1220277448505354</v>
          </cell>
        </row>
        <row r="42">
          <cell r="B42">
            <v>0</v>
          </cell>
          <cell r="C42">
            <v>0.39875396204675367</v>
          </cell>
          <cell r="D42">
            <v>0.78085824584255259</v>
          </cell>
          <cell r="E42">
            <v>1.1472628250555703</v>
          </cell>
          <cell r="F42">
            <v>1.498804652922922</v>
          </cell>
          <cell r="G42">
            <v>1.8361874192729064</v>
          </cell>
          <cell r="H42">
            <v>2.1599566351992032</v>
          </cell>
          <cell r="I42">
            <v>2.4704719417012595</v>
          </cell>
          <cell r="J42">
            <v>2.7678799554902742</v>
          </cell>
          <cell r="K42">
            <v>3.0520923813216365</v>
          </cell>
          <cell r="L42">
            <v>3.3227751802148076</v>
          </cell>
          <cell r="M42">
            <v>3.5793548237294353</v>
          </cell>
          <cell r="N42">
            <v>3.8210466211581569</v>
          </cell>
          <cell r="O42">
            <v>4.0469075087584265</v>
          </cell>
          <cell r="P42">
            <v>4.2559116984956997</v>
          </cell>
          <cell r="Q42">
            <v>4.4470429376555209</v>
          </cell>
          <cell r="R42">
            <v>4.6193930555295371</v>
          </cell>
          <cell r="S42">
            <v>4.7722542861919059</v>
          </cell>
          <cell r="T42">
            <v>4.9051934049449635</v>
          </cell>
          <cell r="U42">
            <v>5.0180989517791588</v>
          </cell>
          <cell r="V42">
            <v>5.1111977727140054</v>
          </cell>
          <cell r="W42">
            <v>5.1850423253128231</v>
          </cell>
        </row>
        <row r="43">
          <cell r="B43">
            <v>0</v>
          </cell>
          <cell r="C43">
            <v>4.0567605422300319E-5</v>
          </cell>
          <cell r="D43">
            <v>1.2100754890951702E-4</v>
          </cell>
          <cell r="E43">
            <v>2.7460897951823017E-4</v>
          </cell>
          <cell r="F43">
            <v>5.5597148710213266E-4</v>
          </cell>
          <cell r="G43">
            <v>1.0504174855075236E-3</v>
          </cell>
          <cell r="H43">
            <v>1.885284370096989E-3</v>
          </cell>
          <cell r="I43">
            <v>3.2423970410023046E-3</v>
          </cell>
          <cell r="J43">
            <v>5.3704544396023122E-3</v>
          </cell>
          <cell r="K43">
            <v>8.59548361817071E-3</v>
          </cell>
          <cell r="L43">
            <v>1.3327060398797028E-2</v>
          </cell>
          <cell r="M43">
            <v>2.0057852204757431E-2</v>
          </cell>
          <cell r="N43">
            <v>2.9354397879427618E-2</v>
          </cell>
          <cell r="O43">
            <v>4.1838021862183224E-2</v>
          </cell>
          <cell r="P43">
            <v>5.8156339398899047E-2</v>
          </cell>
          <cell r="Q43">
            <v>7.8947667216212131E-2</v>
          </cell>
          <cell r="R43">
            <v>0.1048023295135833</v>
          </cell>
          <cell r="S43">
            <v>0.13622581005024187</v>
          </cell>
          <cell r="T43">
            <v>0.17360858739492754</v>
          </cell>
          <cell r="U43">
            <v>0.21720629184915322</v>
          </cell>
          <cell r="V43">
            <v>0.26713189903921308</v>
          </cell>
          <cell r="W43">
            <v>0.32335959968103489</v>
          </cell>
        </row>
        <row r="44">
          <cell r="B44">
            <v>0</v>
          </cell>
          <cell r="C44">
            <v>1.0996598756294336E-4</v>
          </cell>
          <cell r="D44">
            <v>3.2750728740505781E-4</v>
          </cell>
          <cell r="E44">
            <v>7.4193436029346116E-4</v>
          </cell>
          <cell r="F44">
            <v>1.4992883896326867E-3</v>
          </cell>
          <cell r="G44">
            <v>2.8270736321964435E-3</v>
          </cell>
          <cell r="H44">
            <v>5.0637203096715504E-3</v>
          </cell>
          <cell r="I44">
            <v>8.6908312720155607E-3</v>
          </cell>
          <cell r="J44">
            <v>1.4364783071172742E-2</v>
          </cell>
          <cell r="K44">
            <v>2.2942763812640734E-2</v>
          </cell>
          <cell r="L44">
            <v>3.5497206145361143E-2</v>
          </cell>
          <cell r="M44">
            <v>5.3312298202729695E-2</v>
          </cell>
          <cell r="N44">
            <v>7.7857317279574581E-2</v>
          </cell>
          <cell r="O44">
            <v>0.11073421952360205</v>
          </cell>
          <cell r="P44">
            <v>0.15360107499826864</v>
          </cell>
          <cell r="Q44">
            <v>0.20807779663579215</v>
          </cell>
          <cell r="R44">
            <v>0.27564489694335836</v>
          </cell>
          <cell r="S44">
            <v>0.35754833763189675</v>
          </cell>
          <cell r="T44">
            <v>0.45472301716405189</v>
          </cell>
          <cell r="U44">
            <v>0.5677441052322495</v>
          </cell>
          <cell r="V44">
            <v>0.69681027777852222</v>
          </cell>
          <cell r="W44">
            <v>0.84175745607187824</v>
          </cell>
        </row>
        <row r="50">
          <cell r="B50">
            <v>41.713514629387021</v>
          </cell>
          <cell r="C50">
            <v>39.23091591223087</v>
          </cell>
          <cell r="D50">
            <v>36.896148852516355</v>
          </cell>
          <cell r="E50">
            <v>34.700404893238868</v>
          </cell>
          <cell r="F50">
            <v>32.635400734755656</v>
          </cell>
          <cell r="G50">
            <v>30.693346985110601</v>
          </cell>
          <cell r="H50">
            <v>28.866918683464618</v>
          </cell>
          <cell r="I50">
            <v>27.149227584572543</v>
          </cell>
          <cell r="J50">
            <v>25.533796098961286</v>
          </cell>
          <cell r="K50">
            <v>24.014532789775433</v>
          </cell>
          <cell r="L50">
            <v>22.585709333188731</v>
          </cell>
          <cell r="M50">
            <v>21.241938854856315</v>
          </cell>
          <cell r="N50">
            <v>19.978155560124375</v>
          </cell>
          <cell r="O50">
            <v>18.789595580641276</v>
          </cell>
          <cell r="P50">
            <v>17.67177896464597</v>
          </cell>
          <cell r="Q50">
            <v>16.620492742563471</v>
          </cell>
          <cell r="R50">
            <v>15.631775003630164</v>
          </cell>
          <cell r="S50">
            <v>14.701899923119033</v>
          </cell>
          <cell r="T50">
            <v>13.827363683351807</v>
          </cell>
          <cell r="U50">
            <v>13.004871235084995</v>
          </cell>
          <cell r="V50">
            <v>12.231323849052909</v>
          </cell>
          <cell r="W50">
            <v>11.503807410455469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>
            <v>0</v>
          </cell>
          <cell r="C52">
            <v>8.569945803268201</v>
          </cell>
          <cell r="D52">
            <v>10.340935288254425</v>
          </cell>
          <cell r="E52">
            <v>12.034919614512374</v>
          </cell>
          <cell r="F52">
            <v>13.656833505435246</v>
          </cell>
          <cell r="G52">
            <v>15.211325932742881</v>
          </cell>
          <cell r="H52">
            <v>16.702777203482484</v>
          </cell>
          <cell r="I52">
            <v>18.135315025345637</v>
          </cell>
          <cell r="J52">
            <v>19.512829611962431</v>
          </cell>
          <cell r="K52">
            <v>20.838987886081732</v>
          </cell>
          <cell r="L52">
            <v>22.117246835025231</v>
          </cell>
          <cell r="M52">
            <v>23.350866069497506</v>
          </cell>
          <cell r="N52">
            <v>24.542919633732147</v>
          </cell>
          <cell r="O52">
            <v>25.69630711204158</v>
          </cell>
          <cell r="P52">
            <v>26.813764074104537</v>
          </cell>
          <cell r="Q52">
            <v>27.897871898758744</v>
          </cell>
          <cell r="R52">
            <v>28.951067013656981</v>
          </cell>
          <cell r="S52">
            <v>29.975649585882678</v>
          </cell>
          <cell r="T52">
            <v>30.973791696497482</v>
          </cell>
          <cell r="U52">
            <v>31.947545029999059</v>
          </cell>
          <cell r="V52">
            <v>32.898848107795004</v>
          </cell>
          <cell r="W52">
            <v>33.829533093040723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>
            <v>0</v>
          </cell>
          <cell r="C61">
            <v>6.7167125101440517</v>
          </cell>
          <cell r="D61">
            <v>6.7167125101440535</v>
          </cell>
          <cell r="E61">
            <v>6.7167125101440517</v>
          </cell>
          <cell r="F61">
            <v>6.7167125101440517</v>
          </cell>
          <cell r="G61">
            <v>6.7167125101440535</v>
          </cell>
          <cell r="H61">
            <v>6.7167125101440535</v>
          </cell>
          <cell r="I61">
            <v>6.7167125101440535</v>
          </cell>
          <cell r="J61">
            <v>6.7167125101440535</v>
          </cell>
          <cell r="K61">
            <v>6.7167125101440535</v>
          </cell>
          <cell r="L61">
            <v>6.7167125101440535</v>
          </cell>
          <cell r="M61">
            <v>6.7167125101440535</v>
          </cell>
          <cell r="N61">
            <v>6.7167125101440535</v>
          </cell>
          <cell r="O61">
            <v>6.7167125101440535</v>
          </cell>
          <cell r="P61">
            <v>6.7167125101440535</v>
          </cell>
          <cell r="Q61">
            <v>6.7167125101440535</v>
          </cell>
          <cell r="R61">
            <v>6.7167125101440535</v>
          </cell>
          <cell r="S61">
            <v>6.7167125101440535</v>
          </cell>
          <cell r="T61">
            <v>6.7167125101440535</v>
          </cell>
          <cell r="U61">
            <v>6.7167125101440517</v>
          </cell>
          <cell r="V61">
            <v>6.7167125101440517</v>
          </cell>
          <cell r="W61">
            <v>6.7167125101440517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</row>
        <row r="68">
          <cell r="B68">
            <v>0.54704960452919282</v>
          </cell>
          <cell r="C68">
            <v>0.50797463277710764</v>
          </cell>
          <cell r="D68">
            <v>0.47169073043588561</v>
          </cell>
          <cell r="E68">
            <v>0.43799853540475092</v>
          </cell>
          <cell r="F68">
            <v>0.40671292573298301</v>
          </cell>
          <cell r="G68">
            <v>0.37766200246634135</v>
          </cell>
          <cell r="H68">
            <v>0.350686145147317</v>
          </cell>
          <cell r="I68">
            <v>0.32563713477965145</v>
          </cell>
          <cell r="J68">
            <v>0.30237733943824779</v>
          </cell>
          <cell r="K68">
            <v>0.28077895804980152</v>
          </cell>
          <cell r="L68">
            <v>0.26072331818910138</v>
          </cell>
          <cell r="M68">
            <v>0.24210022403273701</v>
          </cell>
          <cell r="N68">
            <v>0.2248073508875415</v>
          </cell>
          <cell r="O68">
            <v>0.20874968296700283</v>
          </cell>
          <cell r="P68">
            <v>0.19383899132650265</v>
          </cell>
          <cell r="Q68">
            <v>0.1799933490888953</v>
          </cell>
          <cell r="R68">
            <v>0.16713668129683135</v>
          </cell>
          <cell r="S68">
            <v>0.15519834691848627</v>
          </cell>
          <cell r="T68">
            <v>0.14411275071002297</v>
          </cell>
          <cell r="U68">
            <v>0.1338189828021642</v>
          </cell>
          <cell r="V68">
            <v>0.12426048403058101</v>
          </cell>
          <cell r="W68">
            <v>0.11538473517125379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</row>
        <row r="70">
          <cell r="B70">
            <v>0</v>
          </cell>
          <cell r="C70">
            <v>0.12034445561016513</v>
          </cell>
          <cell r="D70">
            <v>0.23209287867674705</v>
          </cell>
          <cell r="E70">
            <v>0.33585927152428746</v>
          </cell>
          <cell r="F70">
            <v>0.43221377916843201</v>
          </cell>
          <cell r="G70">
            <v>0.521685821980852</v>
          </cell>
          <cell r="H70">
            <v>0.60476700459238486</v>
          </cell>
          <cell r="I70">
            <v>0.68191381701737963</v>
          </cell>
          <cell r="J70">
            <v>0.75355014284058919</v>
          </cell>
          <cell r="K70">
            <v>0.82006958824785514</v>
          </cell>
          <cell r="L70">
            <v>0.88183764469745918</v>
          </cell>
          <cell r="M70">
            <v>0.9391936971149486</v>
          </cell>
          <cell r="N70">
            <v>0.99245288864547454</v>
          </cell>
          <cell r="O70">
            <v>1.0419078522095344</v>
          </cell>
          <cell r="P70">
            <v>1.0878303183761613</v>
          </cell>
          <cell r="Q70">
            <v>1.1304726083880292</v>
          </cell>
          <cell r="R70">
            <v>1.1700690205419069</v>
          </cell>
          <cell r="S70">
            <v>1.2068371175419355</v>
          </cell>
          <cell r="T70">
            <v>1.2409789218991052</v>
          </cell>
          <cell r="U70">
            <v>1.2726820259450486</v>
          </cell>
          <cell r="V70">
            <v>1.3021206225591386</v>
          </cell>
          <cell r="W70">
            <v>1.3294564622722225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7">
          <cell r="B77">
            <v>41.166465024857828</v>
          </cell>
          <cell r="C77">
            <v>38.722941279453764</v>
          </cell>
          <cell r="D77">
            <v>36.424458122080466</v>
          </cell>
          <cell r="E77">
            <v>34.262406357834116</v>
          </cell>
          <cell r="F77">
            <v>32.228687809022674</v>
          </cell>
          <cell r="G77">
            <v>30.31568498264426</v>
          </cell>
          <cell r="H77">
            <v>28.516232538317301</v>
          </cell>
          <cell r="I77">
            <v>26.823590449792892</v>
          </cell>
          <cell r="J77">
            <v>25.231418759523038</v>
          </cell>
          <cell r="K77">
            <v>23.733753831725632</v>
          </cell>
          <cell r="L77">
            <v>22.324986014999631</v>
          </cell>
          <cell r="M77">
            <v>20.999838630823579</v>
          </cell>
          <cell r="N77">
            <v>19.753348209236833</v>
          </cell>
          <cell r="O77">
            <v>18.580845897674273</v>
          </cell>
          <cell r="P77">
            <v>17.477939973319469</v>
          </cell>
          <cell r="Q77">
            <v>16.440499393474575</v>
          </cell>
          <cell r="R77">
            <v>15.464638322333332</v>
          </cell>
          <cell r="S77">
            <v>14.546701576200547</v>
          </cell>
          <cell r="T77">
            <v>13.683250932641783</v>
          </cell>
          <cell r="U77">
            <v>12.87105225228283</v>
          </cell>
          <cell r="V77">
            <v>12.107063365022329</v>
          </cell>
          <cell r="W77">
            <v>11.388422675284215</v>
          </cell>
        </row>
        <row r="78"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B79">
            <v>0</v>
          </cell>
          <cell r="C79">
            <v>1.7328888375139839</v>
          </cell>
          <cell r="D79">
            <v>3.3921298994336242</v>
          </cell>
          <cell r="E79">
            <v>4.9823478328440345</v>
          </cell>
          <cell r="F79">
            <v>6.5079072161227627</v>
          </cell>
          <cell r="G79">
            <v>7.9729276006179743</v>
          </cell>
          <cell r="H79">
            <v>9.3812976887460433</v>
          </cell>
          <cell r="I79">
            <v>10.736688698184205</v>
          </cell>
          <cell r="J79">
            <v>12.042566958977787</v>
          </cell>
          <cell r="K79">
            <v>13.302205787689825</v>
          </cell>
          <cell r="L79">
            <v>14.518696680183718</v>
          </cell>
          <cell r="M79">
            <v>15.694959862238504</v>
          </cell>
          <cell r="N79">
            <v>16.833754234942617</v>
          </cell>
          <cell r="O79">
            <v>17.937686749687991</v>
          </cell>
          <cell r="P79">
            <v>19.009221245584321</v>
          </cell>
          <cell r="Q79">
            <v>20.050686780226663</v>
          </cell>
          <cell r="R79">
            <v>21.064285482971023</v>
          </cell>
          <cell r="S79">
            <v>22.052099958196688</v>
          </cell>
          <cell r="T79">
            <v>23.016100264454323</v>
          </cell>
          <cell r="U79">
            <v>23.958150493909958</v>
          </cell>
          <cell r="V79">
            <v>24.880014975091818</v>
          </cell>
          <cell r="W79">
            <v>25.783364120624448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</row>
      </sheetData>
      <sheetData sheetId="10">
        <row r="5">
          <cell r="B5">
            <v>0</v>
          </cell>
          <cell r="C5">
            <v>0.11629096586315203</v>
          </cell>
          <cell r="D5">
            <v>0.22423668089356605</v>
          </cell>
          <cell r="E5">
            <v>0.32443150778820484</v>
          </cell>
          <cell r="F5">
            <v>0.41742534355713862</v>
          </cell>
          <cell r="G5">
            <v>0.50372594232650514</v>
          </cell>
          <cell r="H5">
            <v>0.58380091825348168</v>
          </cell>
          <cell r="I5">
            <v>0.65807951888165239</v>
          </cell>
          <cell r="J5">
            <v>0.72695429971846071</v>
          </cell>
          <cell r="K5">
            <v>0.79078286678371812</v>
          </cell>
          <cell r="L5">
            <v>0.84988987389985682</v>
          </cell>
          <cell r="M5">
            <v>0.90456945201360417</v>
          </cell>
          <cell r="N5">
            <v>0.95508819697947267</v>
          </cell>
          <cell r="O5">
            <v>1.0016887459751687</v>
          </cell>
          <cell r="P5">
            <v>1.0445938414267069</v>
          </cell>
          <cell r="Q5">
            <v>1.0840106425360729</v>
          </cell>
          <cell r="R5">
            <v>1.1201349377181544</v>
          </cell>
          <cell r="S5">
            <v>1.1531548740358211</v>
          </cell>
          <cell r="T5">
            <v>1.1832538706628608</v>
          </cell>
          <cell r="U5">
            <v>1.210612511512339</v>
          </cell>
          <cell r="V5">
            <v>1.2354093800100145</v>
          </cell>
          <cell r="W5">
            <v>1.2578209585443432</v>
          </cell>
        </row>
        <row r="6">
          <cell r="B6">
            <v>0</v>
          </cell>
          <cell r="C6">
            <v>0.14551758050348951</v>
          </cell>
          <cell r="D6">
            <v>0.28056912646200571</v>
          </cell>
          <cell r="E6">
            <v>0.40588118586512517</v>
          </cell>
          <cell r="F6">
            <v>0.52211431743483661</v>
          </cell>
          <cell r="G6">
            <v>0.6298619456077591</v>
          </cell>
          <cell r="H6">
            <v>0.72964831780555239</v>
          </cell>
          <cell r="I6">
            <v>0.82192613019337146</v>
          </cell>
          <cell r="J6">
            <v>0.90707466590947139</v>
          </cell>
          <cell r="K6">
            <v>0.98539952635870887</v>
          </cell>
          <cell r="L6">
            <v>1.0571351523960772</v>
          </cell>
          <cell r="M6">
            <v>1.1224512374145501</v>
          </cell>
          <cell r="N6">
            <v>1.181463753281506</v>
          </cell>
          <cell r="O6">
            <v>1.2342506252009566</v>
          </cell>
          <cell r="P6">
            <v>1.2808711857573885</v>
          </cell>
          <cell r="Q6">
            <v>1.3213876095655843</v>
          </cell>
          <cell r="R6">
            <v>1.3558858502610498</v>
          </cell>
          <cell r="S6">
            <v>1.3844934192249136</v>
          </cell>
          <cell r="T6">
            <v>1.4073917695284781</v>
          </cell>
          <cell r="U6">
            <v>1.4248219831036892</v>
          </cell>
          <cell r="V6">
            <v>1.4370836330522183</v>
          </cell>
          <cell r="W6">
            <v>1.4445277744296363</v>
          </cell>
        </row>
        <row r="7">
          <cell r="B7">
            <v>0</v>
          </cell>
          <cell r="C7">
            <v>-2.9226614640337475E-2</v>
          </cell>
          <cell r="D7">
            <v>-5.6332445568439665E-2</v>
          </cell>
          <cell r="E7">
            <v>-8.1449678076920329E-2</v>
          </cell>
          <cell r="F7">
            <v>-0.10468897387769799</v>
          </cell>
          <cell r="G7">
            <v>-0.12613600328125396</v>
          </cell>
          <cell r="H7">
            <v>-0.14584739955207071</v>
          </cell>
          <cell r="I7">
            <v>-0.16384661131171907</v>
          </cell>
          <cell r="J7">
            <v>-0.18012036619101068</v>
          </cell>
          <cell r="K7">
            <v>-0.19461665957499075</v>
          </cell>
          <cell r="L7">
            <v>-0.20724527849622043</v>
          </cell>
          <cell r="M7">
            <v>-0.21788178540094594</v>
          </cell>
          <cell r="N7">
            <v>-0.22637555630203332</v>
          </cell>
          <cell r="O7">
            <v>-0.23256187922578797</v>
          </cell>
          <cell r="P7">
            <v>-0.23627734433068159</v>
          </cell>
          <cell r="Q7">
            <v>-0.23737696702951139</v>
          </cell>
          <cell r="R7">
            <v>-0.23575091254289537</v>
          </cell>
          <cell r="S7">
            <v>-0.23133854518909258</v>
          </cell>
          <cell r="T7">
            <v>-0.2241378988656173</v>
          </cell>
          <cell r="U7">
            <v>-0.21420947159135029</v>
          </cell>
          <cell r="V7">
            <v>-0.20167425304220377</v>
          </cell>
          <cell r="W7">
            <v>-0.18670681588529314</v>
          </cell>
        </row>
        <row r="11">
          <cell r="B11">
            <v>0</v>
          </cell>
          <cell r="C11">
            <v>22.491125271018472</v>
          </cell>
          <cell r="D11">
            <v>43.364625419166259</v>
          </cell>
          <cell r="E11">
            <v>62.732795342368647</v>
          </cell>
          <cell r="F11">
            <v>80.697730669990207</v>
          </cell>
          <cell r="G11">
            <v>97.351150789452717</v>
          </cell>
          <cell r="H11">
            <v>112.77408312296019</v>
          </cell>
          <cell r="I11">
            <v>127.03649616589976</v>
          </cell>
          <cell r="J11">
            <v>140.19701173253034</v>
          </cell>
          <cell r="K11">
            <v>152.30286342483907</v>
          </cell>
          <cell r="L11">
            <v>163.39028630542154</v>
          </cell>
          <cell r="M11">
            <v>173.48550810116691</v>
          </cell>
          <cell r="N11">
            <v>182.6064533665388</v>
          </cell>
          <cell r="O11">
            <v>190.76516618252808</v>
          </cell>
          <cell r="P11">
            <v>197.97081696404766</v>
          </cell>
          <cell r="Q11">
            <v>204.23301538880744</v>
          </cell>
          <cell r="R11">
            <v>209.56504640819935</v>
          </cell>
          <cell r="S11">
            <v>213.9866181182247</v>
          </cell>
          <cell r="T11">
            <v>217.52577581583898</v>
          </cell>
          <cell r="U11">
            <v>220.21978100520698</v>
          </cell>
          <cell r="V11">
            <v>222.11493555675708</v>
          </cell>
          <cell r="W11">
            <v>223.2654983662498</v>
          </cell>
        </row>
        <row r="13">
          <cell r="B13">
            <v>0</v>
          </cell>
          <cell r="C13">
            <v>0.14551758050348951</v>
          </cell>
          <cell r="D13">
            <v>0.28056912646200571</v>
          </cell>
          <cell r="E13">
            <v>0.40588118586512517</v>
          </cell>
          <cell r="F13">
            <v>0.52211431743483661</v>
          </cell>
          <cell r="G13">
            <v>0.6298619456077591</v>
          </cell>
          <cell r="H13">
            <v>0.72964831780555239</v>
          </cell>
          <cell r="I13">
            <v>0.82192613019337146</v>
          </cell>
          <cell r="J13">
            <v>0.90707466590947139</v>
          </cell>
          <cell r="K13">
            <v>0.98539952635870887</v>
          </cell>
          <cell r="L13">
            <v>1.0571351523960772</v>
          </cell>
          <cell r="M13">
            <v>1.1224512374145501</v>
          </cell>
          <cell r="N13">
            <v>1.181463753281506</v>
          </cell>
          <cell r="O13">
            <v>1.2342506252009566</v>
          </cell>
          <cell r="P13">
            <v>1.2808711857573885</v>
          </cell>
          <cell r="Q13">
            <v>1.3213876095655843</v>
          </cell>
          <cell r="R13">
            <v>1.3558858502610498</v>
          </cell>
          <cell r="S13">
            <v>1.3844934192249136</v>
          </cell>
          <cell r="T13">
            <v>1.4073917695284781</v>
          </cell>
          <cell r="U13">
            <v>1.4248219831036892</v>
          </cell>
          <cell r="V13">
            <v>1.4370836330522183</v>
          </cell>
          <cell r="W13">
            <v>1.4445277744296363</v>
          </cell>
        </row>
      </sheetData>
      <sheetData sheetId="11">
        <row r="6">
          <cell r="B6">
            <v>1.395847332968795</v>
          </cell>
          <cell r="C6">
            <v>1.3728836714671675</v>
          </cell>
          <cell r="D6">
            <v>1.3515223431124725</v>
          </cell>
          <cell r="E6">
            <v>1.3316378073774191</v>
          </cell>
          <cell r="F6">
            <v>1.3131060588817456</v>
          </cell>
          <cell r="G6">
            <v>1.2958014281982275</v>
          </cell>
          <cell r="H6">
            <v>1.2795930946269682</v>
          </cell>
          <cell r="I6">
            <v>1.2643415962858047</v>
          </cell>
          <cell r="J6">
            <v>1.2498957703014515</v>
          </cell>
          <cell r="K6">
            <v>1.2360906815420332</v>
          </cell>
          <cell r="L6">
            <v>1.222747160443689</v>
          </cell>
          <cell r="M6">
            <v>1.2096735212415157</v>
          </cell>
          <cell r="N6">
            <v>1.1966698316583693</v>
          </cell>
          <cell r="O6">
            <v>1.1835347445885434</v>
          </cell>
          <cell r="P6">
            <v>1.1700744252283912</v>
          </cell>
          <cell r="Q6">
            <v>1.1561126178431673</v>
          </cell>
          <cell r="R6">
            <v>1.141500538443007</v>
          </cell>
          <cell r="S6">
            <v>1.12612518396774</v>
          </cell>
          <cell r="T6">
            <v>1.1099148726785457</v>
          </cell>
          <cell r="U6">
            <v>1.0928413236993191</v>
          </cell>
          <cell r="V6">
            <v>1.0749182031070972</v>
          </cell>
          <cell r="W6">
            <v>1.056196634628269</v>
          </cell>
        </row>
        <row r="7">
          <cell r="B7">
            <v>1.395847332968795</v>
          </cell>
          <cell r="C7">
            <v>1.2961439520424525</v>
          </cell>
          <cell r="D7">
            <v>1.2035622411822773</v>
          </cell>
          <cell r="E7">
            <v>1.1175935096692573</v>
          </cell>
          <cell r="F7">
            <v>1.037765401835739</v>
          </cell>
          <cell r="G7">
            <v>0.96363930170461487</v>
          </cell>
          <cell r="H7">
            <v>0.89480792301142809</v>
          </cell>
          <cell r="I7">
            <v>0.8308930713677547</v>
          </cell>
          <cell r="J7">
            <v>0.77154356627005793</v>
          </cell>
          <cell r="K7">
            <v>0.71643331153648226</v>
          </cell>
          <cell r="L7">
            <v>0.66525950356959074</v>
          </cell>
          <cell r="M7">
            <v>0.61774096760033426</v>
          </cell>
          <cell r="N7">
            <v>0.57361661277173892</v>
          </cell>
          <cell r="O7">
            <v>0.53264399757375758</v>
          </cell>
          <cell r="P7">
            <v>0.49459799774706059</v>
          </cell>
          <cell r="Q7">
            <v>0.45926956933655633</v>
          </cell>
          <cell r="R7">
            <v>0.42646460009823084</v>
          </cell>
          <cell r="S7">
            <v>0.39600284294835725</v>
          </cell>
          <cell r="T7">
            <v>0.3677169255949031</v>
          </cell>
          <cell r="U7">
            <v>0.34145143090955288</v>
          </cell>
          <cell r="V7">
            <v>0.31706204298744201</v>
          </cell>
          <cell r="W7">
            <v>0.29441475420262464</v>
          </cell>
        </row>
        <row r="18">
          <cell r="B18">
            <v>1395847.332968795</v>
          </cell>
          <cell r="C18">
            <v>1372878.2807411011</v>
          </cell>
          <cell r="D18">
            <v>1351506.5616580884</v>
          </cell>
          <cell r="E18">
            <v>1331602.6749210511</v>
          </cell>
          <cell r="F18">
            <v>1313036.3052460349</v>
          </cell>
          <cell r="G18">
            <v>1295672.2136635385</v>
          </cell>
          <cell r="H18">
            <v>1279365.7353346997</v>
          </cell>
          <cell r="I18">
            <v>1263958.2743817633</v>
          </cell>
          <cell r="J18">
            <v>1249273.3835378289</v>
          </cell>
          <cell r="K18">
            <v>1235114.1836050258</v>
          </cell>
          <cell r="L18">
            <v>1221262.9579368245</v>
          </cell>
          <cell r="M18">
            <v>1207483.686315096</v>
          </cell>
          <cell r="N18">
            <v>1193528.008032036</v>
          </cell>
          <cell r="O18">
            <v>1179144.6145184855</v>
          </cell>
          <cell r="P18">
            <v>1164091.4278182555</v>
          </cell>
          <cell r="Q18">
            <v>1148149.2643720976</v>
          </cell>
          <cell r="R18">
            <v>1131135.2074753242</v>
          </cell>
          <cell r="S18">
            <v>1112913.7915787152</v>
          </cell>
          <cell r="T18">
            <v>1093404.4125095473</v>
          </cell>
          <cell r="U18">
            <v>1072584.0489023456</v>
          </cell>
          <cell r="V18">
            <v>1050485.2172694355</v>
          </cell>
          <cell r="W18">
            <v>1027189.8500956206</v>
          </cell>
        </row>
        <row r="19">
          <cell r="B19">
            <v>0</v>
          </cell>
          <cell r="C19">
            <v>5.3907260663640857</v>
          </cell>
          <cell r="D19">
            <v>15.781454384149702</v>
          </cell>
          <cell r="E19">
            <v>35.132456368138762</v>
          </cell>
          <cell r="F19">
            <v>69.753635710699896</v>
          </cell>
          <cell r="G19">
            <v>129.21453468886773</v>
          </cell>
          <cell r="H19">
            <v>227.35929226853608</v>
          </cell>
          <cell r="I19">
            <v>383.32190404142625</v>
          </cell>
          <cell r="J19">
            <v>622.38676362248918</v>
          </cell>
          <cell r="K19">
            <v>976.49793700742839</v>
          </cell>
          <cell r="L19">
            <v>1484.2025068645462</v>
          </cell>
          <cell r="M19">
            <v>2189.8349264195558</v>
          </cell>
          <cell r="N19">
            <v>3141.8236263331009</v>
          </cell>
          <cell r="O19">
            <v>4390.1300700579577</v>
          </cell>
          <cell r="P19">
            <v>5982.9974101358257</v>
          </cell>
          <cell r="Q19">
            <v>7963.3534710699114</v>
          </cell>
          <cell r="R19">
            <v>10365.330967682927</v>
          </cell>
          <cell r="S19">
            <v>13211.392389024732</v>
          </cell>
          <cell r="T19">
            <v>16510.46016899855</v>
          </cell>
          <cell r="U19">
            <v>20257.274796973343</v>
          </cell>
          <cell r="V19">
            <v>24432.985837661592</v>
          </cell>
          <cell r="W19">
            <v>29006.784532648326</v>
          </cell>
        </row>
        <row r="20">
          <cell r="B20">
            <v>0</v>
          </cell>
          <cell r="C20">
            <v>34761.639947755175</v>
          </cell>
          <cell r="D20">
            <v>67065.845517065376</v>
          </cell>
          <cell r="E20">
            <v>97079.176236269574</v>
          </cell>
          <cell r="F20">
            <v>124951.69493528869</v>
          </cell>
          <cell r="G20">
            <v>150816.23130666048</v>
          </cell>
          <cell r="H20">
            <v>174787.37757466573</v>
          </cell>
          <cell r="I20">
            <v>196960.40016762525</v>
          </cell>
          <cell r="J20">
            <v>217410.34266058585</v>
          </cell>
          <cell r="K20">
            <v>236191.6730513387</v>
          </cell>
          <cell r="L20">
            <v>253338.86659233112</v>
          </cell>
          <cell r="M20">
            <v>268868.28413073829</v>
          </cell>
          <cell r="N20">
            <v>282781.58054857433</v>
          </cell>
          <cell r="O20">
            <v>295070.65279045061</v>
          </cell>
          <cell r="P20">
            <v>305723.83947308676</v>
          </cell>
          <cell r="Q20">
            <v>314732.77932753431</v>
          </cell>
          <cell r="R20">
            <v>322099.11315419298</v>
          </cell>
          <cell r="S20">
            <v>327840.1549931796</v>
          </cell>
          <cell r="T20">
            <v>331992.79843554943</v>
          </cell>
          <cell r="U20">
            <v>334615.23163628043</v>
          </cell>
          <cell r="V20">
            <v>335786.42043164076</v>
          </cell>
          <cell r="W20">
            <v>335603.67397570389</v>
          </cell>
        </row>
        <row r="21">
          <cell r="B21">
            <v>0</v>
          </cell>
          <cell r="C21">
            <v>3.5365077904034958</v>
          </cell>
          <cell r="D21">
            <v>10.393017714511981</v>
          </cell>
          <cell r="E21">
            <v>23.236884292333908</v>
          </cell>
          <cell r="F21">
            <v>46.349989315570284</v>
          </cell>
          <cell r="G21">
            <v>86.276599436453253</v>
          </cell>
          <cell r="H21">
            <v>152.56042906683993</v>
          </cell>
          <cell r="I21">
            <v>258.50276132193494</v>
          </cell>
          <cell r="J21">
            <v>421.83633637759692</v>
          </cell>
          <cell r="K21">
            <v>665.17700082917941</v>
          </cell>
          <cell r="L21">
            <v>1016.097145705932</v>
          </cell>
          <cell r="M21">
            <v>1506.6738480042707</v>
          </cell>
          <cell r="N21">
            <v>2172.4108212739548</v>
          </cell>
          <cell r="O21">
            <v>3050.5200318064581</v>
          </cell>
          <cell r="P21">
            <v>4177.6664156391744</v>
          </cell>
          <cell r="Q21">
            <v>5587.4024768205309</v>
          </cell>
          <cell r="R21">
            <v>7307.6131403044328</v>
          </cell>
          <cell r="S21">
            <v>9358.3216657509911</v>
          </cell>
          <cell r="T21">
            <v>11750.158659102113</v>
          </cell>
          <cell r="U21">
            <v>14483.678850970677</v>
          </cell>
          <cell r="V21">
            <v>17549.558469511972</v>
          </cell>
          <cell r="W21">
            <v>20929.562934998976</v>
          </cell>
        </row>
        <row r="22">
          <cell r="B22">
            <v>0</v>
          </cell>
          <cell r="C22">
            <v>9.5863575788474886</v>
          </cell>
          <cell r="D22">
            <v>28.128733044396299</v>
          </cell>
          <cell r="E22">
            <v>62.781060229319365</v>
          </cell>
          <cell r="F22">
            <v>124.9920228870799</v>
          </cell>
          <cell r="G22">
            <v>232.20319797373031</v>
          </cell>
          <cell r="H22">
            <v>409.7648903110678</v>
          </cell>
          <cell r="I22">
            <v>692.8836455218842</v>
          </cell>
          <cell r="J22">
            <v>1128.3193129650967</v>
          </cell>
          <cell r="K22">
            <v>1775.4671524663363</v>
          </cell>
          <cell r="L22">
            <v>2706.4190275668198</v>
          </cell>
          <cell r="M22">
            <v>4004.6284447148423</v>
          </cell>
          <cell r="N22">
            <v>5761.933161369464</v>
          </cell>
          <cell r="O22">
            <v>8073.9227102066116</v>
          </cell>
          <cell r="P22">
            <v>11033.948475073532</v>
          </cell>
          <cell r="Q22">
            <v>14726.393284175945</v>
          </cell>
          <cell r="R22">
            <v>19220.052457899565</v>
          </cell>
          <cell r="S22">
            <v>24562.543275608063</v>
          </cell>
          <cell r="T22">
            <v>30776.516748383703</v>
          </cell>
          <cell r="U22">
            <v>37858.126575018279</v>
          </cell>
          <cell r="V22">
            <v>45777.807727245512</v>
          </cell>
          <cell r="W22">
            <v>54483.045099756433</v>
          </cell>
        </row>
        <row r="27">
          <cell r="B27">
            <v>1395847.332968795</v>
          </cell>
          <cell r="C27">
            <v>1296143.9520424525</v>
          </cell>
          <cell r="D27">
            <v>1203562.2411822772</v>
          </cell>
          <cell r="E27">
            <v>1117593.5096692573</v>
          </cell>
          <cell r="F27">
            <v>1037765.401835739</v>
          </cell>
          <cell r="G27">
            <v>963639.30170461489</v>
          </cell>
          <cell r="H27">
            <v>894807.92301142809</v>
          </cell>
          <cell r="I27">
            <v>830893.07136775472</v>
          </cell>
          <cell r="J27">
            <v>771543.56627005793</v>
          </cell>
          <cell r="K27">
            <v>716433.3115364823</v>
          </cell>
          <cell r="L27">
            <v>665259.50356959074</v>
          </cell>
          <cell r="M27">
            <v>617740.9676003342</v>
          </cell>
          <cell r="N27">
            <v>573616.6127717389</v>
          </cell>
          <cell r="O27">
            <v>532643.99757375754</v>
          </cell>
          <cell r="P27">
            <v>494597.99774706061</v>
          </cell>
          <cell r="Q27">
            <v>459269.56933655631</v>
          </cell>
          <cell r="R27">
            <v>426464.60009823082</v>
          </cell>
          <cell r="S27">
            <v>396002.84294835723</v>
          </cell>
          <cell r="T27">
            <v>367716.92559490312</v>
          </cell>
          <cell r="U27">
            <v>341451.4309095529</v>
          </cell>
          <cell r="V27">
            <v>317062.04298744199</v>
          </cell>
          <cell r="W27">
            <v>294414.75420262467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>
            <v>0</v>
          </cell>
          <cell r="C29">
            <v>151065.72867627646</v>
          </cell>
          <cell r="D29">
            <v>291341.04816139035</v>
          </cell>
          <cell r="E29">
            <v>421596.70196899609</v>
          </cell>
          <cell r="F29">
            <v>542548.38050462992</v>
          </cell>
          <cell r="G29">
            <v>654860.65343057574</v>
          </cell>
          <cell r="H29">
            <v>759150.62114752526</v>
          </cell>
          <cell r="I29">
            <v>855991.30545612145</v>
          </cell>
          <cell r="J29">
            <v>945914.79802838934</v>
          </cell>
          <cell r="K29">
            <v>1029415.1839883523</v>
          </cell>
          <cell r="L29">
            <v>1106951.2566654608</v>
          </cell>
          <cell r="M29">
            <v>1178949.0384370615</v>
          </cell>
          <cell r="N29">
            <v>1245804.1215106905</v>
          </cell>
          <cell r="O29">
            <v>1307883.8415076323</v>
          </cell>
          <cell r="P29">
            <v>1365529.2957905063</v>
          </cell>
          <cell r="Q29">
            <v>1419057.2176246038</v>
          </cell>
          <cell r="R29">
            <v>1468761.7164705514</v>
          </cell>
          <cell r="S29">
            <v>1514915.8939703598</v>
          </cell>
          <cell r="T29">
            <v>1557773.3445058961</v>
          </cell>
          <cell r="U29">
            <v>1597569.5485746085</v>
          </cell>
          <cell r="V29">
            <v>1634523.1666384127</v>
          </cell>
          <cell r="W29">
            <v>1668837.2405548026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7">
          <cell r="B37">
            <v>409099.45280445338</v>
          </cell>
          <cell r="C37">
            <v>402367.60865800153</v>
          </cell>
          <cell r="D37">
            <v>396103.91607798601</v>
          </cell>
          <cell r="E37">
            <v>390270.42055130459</v>
          </cell>
          <cell r="F37">
            <v>384828.92885288247</v>
          </cell>
          <cell r="G37">
            <v>379739.80470795382</v>
          </cell>
          <cell r="H37">
            <v>374960.64927746181</v>
          </cell>
          <cell r="I37">
            <v>370444.98076839489</v>
          </cell>
          <cell r="J37">
            <v>366141.08544485021</v>
          </cell>
          <cell r="K37">
            <v>361991.26131448586</v>
          </cell>
          <cell r="L37">
            <v>357931.69927808456</v>
          </cell>
          <cell r="M37">
            <v>353893.22576644074</v>
          </cell>
          <cell r="N37">
            <v>349803.05041970575</v>
          </cell>
          <cell r="O37">
            <v>345587.51890928647</v>
          </cell>
          <cell r="P37">
            <v>341175.68224450632</v>
          </cell>
          <cell r="Q37">
            <v>336503.30139862181</v>
          </cell>
          <cell r="R37">
            <v>331516.7665519708</v>
          </cell>
          <cell r="S37">
            <v>326176.37502307008</v>
          </cell>
          <cell r="T37">
            <v>320458.50308017212</v>
          </cell>
          <cell r="U37">
            <v>314356.40354699455</v>
          </cell>
          <cell r="V37">
            <v>307879.60646818159</v>
          </cell>
          <cell r="W37">
            <v>301052.12488148321</v>
          </cell>
        </row>
        <row r="38">
          <cell r="B38">
            <v>0</v>
          </cell>
          <cell r="C38">
            <v>1.5799314379730618</v>
          </cell>
          <cell r="D38">
            <v>4.6252797139946376</v>
          </cell>
          <cell r="E38">
            <v>10.296733988317339</v>
          </cell>
          <cell r="F38">
            <v>20.44362125167055</v>
          </cell>
          <cell r="G38">
            <v>37.870613918191012</v>
          </cell>
          <cell r="H38">
            <v>66.635197030637784</v>
          </cell>
          <cell r="I38">
            <v>112.34522392773339</v>
          </cell>
          <cell r="J38">
            <v>182.41112650131572</v>
          </cell>
          <cell r="K38">
            <v>286.19517497286881</v>
          </cell>
          <cell r="L38">
            <v>434.99487305525975</v>
          </cell>
          <cell r="M38">
            <v>641.80390575016304</v>
          </cell>
          <cell r="N38">
            <v>920.81583421251491</v>
          </cell>
          <cell r="O38">
            <v>1286.6735258083113</v>
          </cell>
          <cell r="P38">
            <v>1753.5162397818949</v>
          </cell>
          <cell r="Q38">
            <v>2333.9254018376059</v>
          </cell>
          <cell r="R38">
            <v>3037.9047384768251</v>
          </cell>
          <cell r="S38">
            <v>3872.0376286707892</v>
          </cell>
          <cell r="T38">
            <v>4838.9390882176294</v>
          </cell>
          <cell r="U38">
            <v>5937.067642723724</v>
          </cell>
          <cell r="V38">
            <v>7160.8985456218043</v>
          </cell>
          <cell r="W38">
            <v>8501.402266309593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6">
          <cell r="B46">
            <v>409099.45280445338</v>
          </cell>
          <cell r="C46">
            <v>379878.06331842102</v>
          </cell>
          <cell r="D46">
            <v>352743.91593853378</v>
          </cell>
          <cell r="E46">
            <v>327547.92194292421</v>
          </cell>
          <cell r="F46">
            <v>304151.6418041439</v>
          </cell>
          <cell r="G46">
            <v>282426.5245324194</v>
          </cell>
          <cell r="H46">
            <v>262253.20135153225</v>
          </cell>
          <cell r="I46">
            <v>243520.82982642282</v>
          </cell>
          <cell r="J46">
            <v>226126.48483882117</v>
          </cell>
          <cell r="K46">
            <v>209974.59306461966</v>
          </cell>
          <cell r="L46">
            <v>194976.40784571826</v>
          </cell>
          <cell r="M46">
            <v>181049.52157102409</v>
          </cell>
          <cell r="N46">
            <v>168117.41288737953</v>
          </cell>
          <cell r="O46">
            <v>156109.02625256669</v>
          </cell>
          <cell r="P46">
            <v>144958.38152024051</v>
          </cell>
          <cell r="Q46">
            <v>134604.21141165192</v>
          </cell>
          <cell r="R46">
            <v>124989.62488224819</v>
          </cell>
          <cell r="S46">
            <v>116061.79453351618</v>
          </cell>
          <cell r="T46">
            <v>107771.66635255073</v>
          </cell>
          <cell r="U46">
            <v>100073.69018451139</v>
          </cell>
          <cell r="V46">
            <v>92925.569457046295</v>
          </cell>
          <cell r="W46">
            <v>86288.028781542991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B57">
            <v>0</v>
          </cell>
          <cell r="C57">
            <v>34761.639947755175</v>
          </cell>
          <cell r="D57">
            <v>67065.845517065376</v>
          </cell>
          <cell r="E57">
            <v>97079.176236269574</v>
          </cell>
          <cell r="F57">
            <v>124951.69493528869</v>
          </cell>
          <cell r="G57">
            <v>150816.23130666048</v>
          </cell>
          <cell r="H57">
            <v>174787.37757466573</v>
          </cell>
          <cell r="I57">
            <v>196960.40016762525</v>
          </cell>
          <cell r="J57">
            <v>217410.34266058585</v>
          </cell>
          <cell r="K57">
            <v>236191.6730513387</v>
          </cell>
          <cell r="L57">
            <v>253338.86659233112</v>
          </cell>
          <cell r="M57">
            <v>268868.28413073829</v>
          </cell>
          <cell r="N57">
            <v>282781.58054857433</v>
          </cell>
          <cell r="O57">
            <v>295070.65279045061</v>
          </cell>
          <cell r="P57">
            <v>305723.83947308676</v>
          </cell>
          <cell r="Q57">
            <v>314732.77932753431</v>
          </cell>
          <cell r="R57">
            <v>322099.11315419298</v>
          </cell>
          <cell r="S57">
            <v>327840.1549931796</v>
          </cell>
          <cell r="T57">
            <v>331992.79843554943</v>
          </cell>
          <cell r="U57">
            <v>334615.23163628043</v>
          </cell>
          <cell r="V57">
            <v>335786.42043164076</v>
          </cell>
          <cell r="W57">
            <v>335603.67397570389</v>
          </cell>
        </row>
        <row r="58">
          <cell r="B58">
            <v>0</v>
          </cell>
          <cell r="C58">
            <v>3.5365077904034958</v>
          </cell>
          <cell r="D58">
            <v>10.393017714511981</v>
          </cell>
          <cell r="E58">
            <v>23.236884292333908</v>
          </cell>
          <cell r="F58">
            <v>46.349989315570284</v>
          </cell>
          <cell r="G58">
            <v>86.276599436453253</v>
          </cell>
          <cell r="H58">
            <v>152.56042906683993</v>
          </cell>
          <cell r="I58">
            <v>258.50276132193494</v>
          </cell>
          <cell r="J58">
            <v>421.83633637759692</v>
          </cell>
          <cell r="K58">
            <v>665.17700082917941</v>
          </cell>
          <cell r="L58">
            <v>1016.097145705932</v>
          </cell>
          <cell r="M58">
            <v>1506.6738480042707</v>
          </cell>
          <cell r="N58">
            <v>2172.4108212739548</v>
          </cell>
          <cell r="O58">
            <v>3050.5200318064581</v>
          </cell>
          <cell r="P58">
            <v>4177.6664156391744</v>
          </cell>
          <cell r="Q58">
            <v>5587.4024768205309</v>
          </cell>
          <cell r="R58">
            <v>7307.6131403044328</v>
          </cell>
          <cell r="S58">
            <v>9358.3216657509911</v>
          </cell>
          <cell r="T58">
            <v>11750.158659102113</v>
          </cell>
          <cell r="U58">
            <v>14483.678850970677</v>
          </cell>
          <cell r="V58">
            <v>17549.558469511972</v>
          </cell>
          <cell r="W58">
            <v>20929.562934998976</v>
          </cell>
        </row>
        <row r="59">
          <cell r="B59">
            <v>0</v>
          </cell>
          <cell r="C59">
            <v>9.5863575788474886</v>
          </cell>
          <cell r="D59">
            <v>28.128733044396299</v>
          </cell>
          <cell r="E59">
            <v>62.781060229319365</v>
          </cell>
          <cell r="F59">
            <v>124.9920228870799</v>
          </cell>
          <cell r="G59">
            <v>232.20319797373031</v>
          </cell>
          <cell r="H59">
            <v>409.7648903110678</v>
          </cell>
          <cell r="I59">
            <v>692.8836455218842</v>
          </cell>
          <cell r="J59">
            <v>1128.3193129650967</v>
          </cell>
          <cell r="K59">
            <v>1775.4671524663363</v>
          </cell>
          <cell r="L59">
            <v>2706.4190275668198</v>
          </cell>
          <cell r="M59">
            <v>4004.6284447148423</v>
          </cell>
          <cell r="N59">
            <v>5761.933161369464</v>
          </cell>
          <cell r="O59">
            <v>8073.9227102066116</v>
          </cell>
          <cell r="P59">
            <v>11033.948475073532</v>
          </cell>
          <cell r="Q59">
            <v>14726.393284175945</v>
          </cell>
          <cell r="R59">
            <v>19220.052457899565</v>
          </cell>
          <cell r="S59">
            <v>24562.543275608063</v>
          </cell>
          <cell r="T59">
            <v>30776.516748383703</v>
          </cell>
          <cell r="U59">
            <v>37858.126575018279</v>
          </cell>
          <cell r="V59">
            <v>45777.807727245512</v>
          </cell>
          <cell r="W59">
            <v>54483.045099756433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</row>
        <row r="66">
          <cell r="B66">
            <v>0</v>
          </cell>
          <cell r="C66">
            <v>151065.72867627646</v>
          </cell>
          <cell r="D66">
            <v>291341.04816139035</v>
          </cell>
          <cell r="E66">
            <v>421596.70196899609</v>
          </cell>
          <cell r="F66">
            <v>542548.38050462992</v>
          </cell>
          <cell r="G66">
            <v>654860.65343057574</v>
          </cell>
          <cell r="H66">
            <v>759150.62114752526</v>
          </cell>
          <cell r="I66">
            <v>855991.30545612145</v>
          </cell>
          <cell r="J66">
            <v>945914.79802838934</v>
          </cell>
          <cell r="K66">
            <v>1029415.1839883523</v>
          </cell>
          <cell r="L66">
            <v>1106951.2566654608</v>
          </cell>
          <cell r="M66">
            <v>1178949.0384370615</v>
          </cell>
          <cell r="N66">
            <v>1245804.1215106905</v>
          </cell>
          <cell r="O66">
            <v>1307883.8415076323</v>
          </cell>
          <cell r="P66">
            <v>1365529.2957905063</v>
          </cell>
          <cell r="Q66">
            <v>1419057.2176246038</v>
          </cell>
          <cell r="R66">
            <v>1468761.7164705514</v>
          </cell>
          <cell r="S66">
            <v>1514915.8939703598</v>
          </cell>
          <cell r="T66">
            <v>1557773.3445058961</v>
          </cell>
          <cell r="U66">
            <v>1597569.5485746085</v>
          </cell>
          <cell r="V66">
            <v>1634523.1666384127</v>
          </cell>
          <cell r="W66">
            <v>1668837.2405548026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</sheetData>
      <sheetData sheetId="12">
        <row r="6">
          <cell r="B6">
            <v>121921.45900000003</v>
          </cell>
          <cell r="C6">
            <v>119915.20781958515</v>
          </cell>
          <cell r="D6">
            <v>118048.47704581411</v>
          </cell>
          <cell r="E6">
            <v>116309.95532253296</v>
          </cell>
          <cell r="F6">
            <v>114688.26015168869</v>
          </cell>
          <cell r="G6">
            <v>113171.57897177422</v>
          </cell>
          <cell r="H6">
            <v>111747.27591079731</v>
          </cell>
          <cell r="I6">
            <v>110401.49827845968</v>
          </cell>
          <cell r="J6">
            <v>109118.83413986777</v>
          </cell>
          <cell r="K6">
            <v>107882.08691593719</v>
          </cell>
          <cell r="L6">
            <v>106672.23996310923</v>
          </cell>
          <cell r="M6">
            <v>105468.67789697315</v>
          </cell>
          <cell r="N6">
            <v>104249.7074426711</v>
          </cell>
          <cell r="O6">
            <v>102993.3778419164</v>
          </cell>
          <cell r="P6">
            <v>101678.54459207383</v>
          </cell>
          <cell r="Q6">
            <v>100286.0629208598</v>
          </cell>
          <cell r="R6">
            <v>98799.955814897374</v>
          </cell>
          <cell r="S6">
            <v>97208.390921883358</v>
          </cell>
          <cell r="T6">
            <v>95504.327802575033</v>
          </cell>
          <cell r="U6">
            <v>93685.7556364474</v>
          </cell>
          <cell r="V6">
            <v>91755.514605611141</v>
          </cell>
          <cell r="W6">
            <v>89720.761171844526</v>
          </cell>
        </row>
        <row r="7">
          <cell r="B7">
            <v>0</v>
          </cell>
          <cell r="C7">
            <v>0.99127894962637597</v>
          </cell>
          <cell r="D7">
            <v>2.9019882169690479</v>
          </cell>
          <cell r="E7">
            <v>6.4603661951408355</v>
          </cell>
          <cell r="F7">
            <v>12.826715713002331</v>
          </cell>
          <cell r="G7">
            <v>23.76074143742083</v>
          </cell>
          <cell r="H7">
            <v>41.808186439672241</v>
          </cell>
          <cell r="I7">
            <v>70.487524264658859</v>
          </cell>
          <cell r="J7">
            <v>114.44820042973996</v>
          </cell>
          <cell r="K7">
            <v>179.56428083943189</v>
          </cell>
          <cell r="L7">
            <v>272.92403359494944</v>
          </cell>
          <cell r="M7">
            <v>402.67994310837599</v>
          </cell>
          <cell r="N7">
            <v>577.73731884755387</v>
          </cell>
          <cell r="O7">
            <v>807.2833735188168</v>
          </cell>
          <cell r="P7">
            <v>1100.189346541395</v>
          </cell>
          <cell r="Q7">
            <v>1464.3490630251936</v>
          </cell>
          <cell r="R7">
            <v>1906.0390507107834</v>
          </cell>
          <cell r="S7">
            <v>2429.3898464270114</v>
          </cell>
          <cell r="T7">
            <v>3036.0421606827795</v>
          </cell>
          <cell r="U7">
            <v>3725.0288432074753</v>
          </cell>
          <cell r="V7">
            <v>4492.8835632208338</v>
          </cell>
          <cell r="W7">
            <v>5333.9410219662659</v>
          </cell>
        </row>
        <row r="8">
          <cell r="B8">
            <v>0</v>
          </cell>
          <cell r="C8">
            <v>2003.9478826300208</v>
          </cell>
          <cell r="D8">
            <v>3866.2289616573235</v>
          </cell>
          <cell r="E8">
            <v>5596.4451032380612</v>
          </cell>
          <cell r="F8">
            <v>7203.2471676519417</v>
          </cell>
          <cell r="G8">
            <v>8694.2925548809981</v>
          </cell>
          <cell r="H8">
            <v>10076.187306687314</v>
          </cell>
          <cell r="I8">
            <v>11354.423366420113</v>
          </cell>
          <cell r="J8">
            <v>12533.326865227007</v>
          </cell>
          <cell r="K8">
            <v>13616.037788131969</v>
          </cell>
          <cell r="L8">
            <v>14604.543573277988</v>
          </cell>
          <cell r="M8">
            <v>15499.787394954423</v>
          </cell>
          <cell r="N8">
            <v>16301.864654221556</v>
          </cell>
          <cell r="O8">
            <v>17010.308224076369</v>
          </cell>
          <cell r="P8">
            <v>17624.445846122297</v>
          </cell>
          <cell r="Q8">
            <v>18143.795507795185</v>
          </cell>
          <cell r="R8">
            <v>18568.451798374816</v>
          </cell>
          <cell r="S8">
            <v>18899.412842060286</v>
          </cell>
          <cell r="T8">
            <v>19138.805489995237</v>
          </cell>
          <cell r="U8">
            <v>19289.984187773647</v>
          </cell>
          <cell r="V8">
            <v>19357.501178058046</v>
          </cell>
          <cell r="W8">
            <v>19346.966163772664</v>
          </cell>
        </row>
        <row r="9">
          <cell r="B9">
            <v>0</v>
          </cell>
          <cell r="C9">
            <v>0.26867239759672895</v>
          </cell>
          <cell r="D9">
            <v>0.7895690192455711</v>
          </cell>
          <cell r="E9">
            <v>1.765331729917331</v>
          </cell>
          <cell r="F9">
            <v>3.5212598122330796</v>
          </cell>
          <cell r="G9">
            <v>6.55452842207362</v>
          </cell>
          <cell r="H9">
            <v>11.590184070002286</v>
          </cell>
          <cell r="I9">
            <v>19.638739905565167</v>
          </cell>
          <cell r="J9">
            <v>32.047371759092954</v>
          </cell>
          <cell r="K9">
            <v>50.534230441660256</v>
          </cell>
          <cell r="L9">
            <v>77.194020912041623</v>
          </cell>
          <cell r="M9">
            <v>114.46367409059526</v>
          </cell>
          <cell r="N9">
            <v>165.04044625620895</v>
          </cell>
          <cell r="O9">
            <v>231.75137153275722</v>
          </cell>
          <cell r="P9">
            <v>317.38192555233911</v>
          </cell>
          <cell r="Q9">
            <v>424.48112905584674</v>
          </cell>
          <cell r="R9">
            <v>555.16743054903486</v>
          </cell>
          <cell r="S9">
            <v>710.96201915389042</v>
          </cell>
          <cell r="T9">
            <v>892.67251372935345</v>
          </cell>
          <cell r="U9">
            <v>1100.341057771951</v>
          </cell>
          <cell r="V9">
            <v>1333.2593140505419</v>
          </cell>
          <cell r="W9">
            <v>1590.0419814305656</v>
          </cell>
        </row>
        <row r="10">
          <cell r="B10">
            <v>0</v>
          </cell>
          <cell r="C10">
            <v>1.0433464376453927</v>
          </cell>
          <cell r="D10">
            <v>3.0614352923894854</v>
          </cell>
          <cell r="E10">
            <v>6.8328763039669722</v>
          </cell>
          <cell r="F10">
            <v>13.603705134166781</v>
          </cell>
          <cell r="G10">
            <v>25.27220348532898</v>
          </cell>
          <cell r="H10">
            <v>44.597412005739798</v>
          </cell>
          <cell r="I10">
            <v>75.411090950033497</v>
          </cell>
          <cell r="J10">
            <v>122.80242271644553</v>
          </cell>
          <cell r="K10">
            <v>193.23578464980102</v>
          </cell>
          <cell r="L10">
            <v>294.55740910585041</v>
          </cell>
          <cell r="M10">
            <v>435.85009087351011</v>
          </cell>
          <cell r="N10">
            <v>627.10913800363744</v>
          </cell>
          <cell r="O10">
            <v>878.73818895571162</v>
          </cell>
          <cell r="P10">
            <v>1200.8972897101999</v>
          </cell>
          <cell r="Q10">
            <v>1602.7703792640309</v>
          </cell>
          <cell r="R10">
            <v>2091.8449054680432</v>
          </cell>
          <cell r="S10">
            <v>2673.3033704755126</v>
          </cell>
          <cell r="T10">
            <v>3349.6110330176484</v>
          </cell>
          <cell r="U10">
            <v>4120.3492747995788</v>
          </cell>
          <cell r="V10">
            <v>4982.3003390594877</v>
          </cell>
          <cell r="W10">
            <v>5929.7486609860262</v>
          </cell>
        </row>
        <row r="15">
          <cell r="B15">
            <v>121921.45900000003</v>
          </cell>
          <cell r="C15">
            <v>113212.78335714289</v>
          </cell>
          <cell r="D15">
            <v>105126.15597448983</v>
          </cell>
          <cell r="E15">
            <v>97617.144833454833</v>
          </cell>
          <cell r="F15">
            <v>90644.491631065204</v>
          </cell>
          <cell r="G15">
            <v>84169.885085989124</v>
          </cell>
          <cell r="H15">
            <v>78157.750436989896</v>
          </cell>
          <cell r="I15">
            <v>72575.053977204909</v>
          </cell>
          <cell r="J15">
            <v>67391.121550261698</v>
          </cell>
          <cell r="K15">
            <v>62577.470010957288</v>
          </cell>
          <cell r="L15">
            <v>58107.650724460342</v>
          </cell>
          <cell r="M15">
            <v>53957.104244141745</v>
          </cell>
          <cell r="N15">
            <v>50103.025369560193</v>
          </cell>
          <cell r="O15">
            <v>46524.237843163035</v>
          </cell>
          <cell r="P15">
            <v>43201.077997222819</v>
          </cell>
          <cell r="Q15">
            <v>40115.286711706904</v>
          </cell>
          <cell r="R15">
            <v>37249.909089442124</v>
          </cell>
          <cell r="S15">
            <v>34589.201297339117</v>
          </cell>
          <cell r="T15">
            <v>32118.544061814893</v>
          </cell>
          <cell r="U15">
            <v>29824.362343113829</v>
          </cell>
          <cell r="V15">
            <v>27694.050747177127</v>
          </cell>
          <cell r="W15">
            <v>25715.904265235902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B17">
            <v>0</v>
          </cell>
          <cell r="C17">
            <v>8708.6756428571443</v>
          </cell>
          <cell r="D17">
            <v>16795.303025510209</v>
          </cell>
          <cell r="E17">
            <v>24304.314166545199</v>
          </cell>
          <cell r="F17">
            <v>31276.967368934827</v>
          </cell>
          <cell r="G17">
            <v>37751.573914010914</v>
          </cell>
          <cell r="H17">
            <v>43763.708563010136</v>
          </cell>
          <cell r="I17">
            <v>49346.40502279513</v>
          </cell>
          <cell r="J17">
            <v>54530.337449738341</v>
          </cell>
          <cell r="K17">
            <v>59343.988989042751</v>
          </cell>
          <cell r="L17">
            <v>63813.808275539697</v>
          </cell>
          <cell r="M17">
            <v>67964.354755858294</v>
          </cell>
          <cell r="N17">
            <v>71818.433630439846</v>
          </cell>
          <cell r="O17">
            <v>75397.221156837011</v>
          </cell>
          <cell r="P17">
            <v>78720.381002777227</v>
          </cell>
          <cell r="Q17">
            <v>81806.172288293135</v>
          </cell>
          <cell r="R17">
            <v>84671.549910557922</v>
          </cell>
          <cell r="S17">
            <v>87332.257702660921</v>
          </cell>
          <cell r="T17">
            <v>89802.914938185131</v>
          </cell>
          <cell r="U17">
            <v>92097.096656886191</v>
          </cell>
          <cell r="V17">
            <v>94227.40825282289</v>
          </cell>
          <cell r="W17">
            <v>96205.554734764111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</sheetData>
      <sheetData sheetId="13">
        <row r="6">
          <cell r="B6">
            <v>0</v>
          </cell>
          <cell r="C6">
            <v>8708.6756428571443</v>
          </cell>
          <cell r="D6">
            <v>8565.3719871132253</v>
          </cell>
          <cell r="E6">
            <v>8432.0340747010086</v>
          </cell>
          <cell r="F6">
            <v>8307.853951609497</v>
          </cell>
          <cell r="G6">
            <v>8192.0185822634776</v>
          </cell>
          <cell r="H6">
            <v>8083.6842122695871</v>
          </cell>
          <cell r="I6">
            <v>7981.948279342665</v>
          </cell>
          <cell r="J6">
            <v>7885.8213056042632</v>
          </cell>
          <cell r="K6">
            <v>7794.2024385619834</v>
          </cell>
          <cell r="L6">
            <v>7705.8633511383714</v>
          </cell>
          <cell r="M6">
            <v>7619.4457116506592</v>
          </cell>
          <cell r="N6">
            <v>7533.4769926409399</v>
          </cell>
          <cell r="O6">
            <v>7446.4076744765071</v>
          </cell>
          <cell r="P6">
            <v>7356.6698458511719</v>
          </cell>
          <cell r="Q6">
            <v>7262.7531851481308</v>
          </cell>
          <cell r="R6">
            <v>7163.2902086328422</v>
          </cell>
          <cell r="S6">
            <v>7057.1397010640985</v>
          </cell>
          <cell r="T6">
            <v>6943.4564944202402</v>
          </cell>
          <cell r="U6">
            <v>6821.7377001839313</v>
          </cell>
          <cell r="V6">
            <v>6691.8396883176711</v>
          </cell>
          <cell r="W6">
            <v>6553.9653289722246</v>
          </cell>
        </row>
        <row r="7">
          <cell r="B7">
            <v>0</v>
          </cell>
          <cell r="C7">
            <v>0</v>
          </cell>
          <cell r="D7">
            <v>7.0805639259026859E-2</v>
          </cell>
          <cell r="E7">
            <v>0.20728487264064627</v>
          </cell>
          <cell r="F7">
            <v>0.46145472822434541</v>
          </cell>
          <cell r="G7">
            <v>0.91619397950016646</v>
          </cell>
          <cell r="H7">
            <v>1.6971958169586308</v>
          </cell>
          <cell r="I7">
            <v>2.9862990314051601</v>
          </cell>
          <cell r="J7">
            <v>5.0348231617613468</v>
          </cell>
          <cell r="K7">
            <v>8.1748714592671394</v>
          </cell>
          <cell r="L7">
            <v>12.82602005995942</v>
          </cell>
          <cell r="M7">
            <v>19.494573828210672</v>
          </cell>
          <cell r="N7">
            <v>28.762853079169712</v>
          </cell>
          <cell r="O7">
            <v>41.266951346253848</v>
          </cell>
          <cell r="P7">
            <v>57.663098108486913</v>
          </cell>
          <cell r="Q7">
            <v>78.584953324385353</v>
          </cell>
          <cell r="R7">
            <v>104.59636164465668</v>
          </cell>
          <cell r="S7">
            <v>136.14564647934168</v>
          </cell>
          <cell r="T7">
            <v>173.52784617335797</v>
          </cell>
          <cell r="U7">
            <v>216.86015433448424</v>
          </cell>
          <cell r="V7">
            <v>266.07348880053394</v>
          </cell>
          <cell r="W7">
            <v>320.92025451577382</v>
          </cell>
        </row>
        <row r="8">
          <cell r="B8">
            <v>0</v>
          </cell>
          <cell r="C8">
            <v>0</v>
          </cell>
          <cell r="D8">
            <v>143.13913447357291</v>
          </cell>
          <cell r="E8">
            <v>276.15921154695167</v>
          </cell>
          <cell r="F8">
            <v>399.74607880271867</v>
          </cell>
          <cell r="G8">
            <v>514.51765483228155</v>
          </cell>
          <cell r="H8">
            <v>621.02089677721415</v>
          </cell>
          <cell r="I8">
            <v>719.72766476337961</v>
          </cell>
          <cell r="J8">
            <v>811.03024045857944</v>
          </cell>
          <cell r="K8">
            <v>895.23763323050048</v>
          </cell>
          <cell r="L8">
            <v>972.57412772371208</v>
          </cell>
          <cell r="M8">
            <v>1043.1816838055706</v>
          </cell>
          <cell r="N8">
            <v>1107.127671068173</v>
          </cell>
          <cell r="O8">
            <v>1164.4189038729683</v>
          </cell>
          <cell r="P8">
            <v>1215.0220160054548</v>
          </cell>
          <cell r="Q8">
            <v>1258.8889890087355</v>
          </cell>
          <cell r="R8">
            <v>1295.9853934139417</v>
          </cell>
          <cell r="S8">
            <v>1326.3179855982012</v>
          </cell>
          <cell r="T8">
            <v>1349.9580601471632</v>
          </cell>
          <cell r="U8">
            <v>1367.0575349996598</v>
          </cell>
          <cell r="V8">
            <v>1377.8560134124034</v>
          </cell>
          <cell r="W8">
            <v>1382.6786555755748</v>
          </cell>
        </row>
        <row r="9">
          <cell r="B9">
            <v>0</v>
          </cell>
          <cell r="C9">
            <v>0</v>
          </cell>
          <cell r="D9">
            <v>1.9190885542623496E-2</v>
          </cell>
          <cell r="E9">
            <v>5.6397787088969364E-2</v>
          </cell>
          <cell r="F9">
            <v>0.12609512356552363</v>
          </cell>
          <cell r="G9">
            <v>0.25151855801664852</v>
          </cell>
          <cell r="H9">
            <v>0.46818060157668712</v>
          </cell>
          <cell r="I9">
            <v>0.82787029071444895</v>
          </cell>
          <cell r="J9">
            <v>1.4027671361117977</v>
          </cell>
          <cell r="K9">
            <v>2.2890979827923537</v>
          </cell>
          <cell r="L9">
            <v>3.6095878886900183</v>
          </cell>
          <cell r="M9">
            <v>5.513858636574402</v>
          </cell>
          <cell r="N9">
            <v>8.1759767207568039</v>
          </cell>
          <cell r="O9">
            <v>11.788603304014925</v>
          </cell>
          <cell r="P9">
            <v>16.553669395196945</v>
          </cell>
          <cell r="Q9">
            <v>22.670137539452792</v>
          </cell>
          <cell r="R9">
            <v>30.320080646846197</v>
          </cell>
          <cell r="S9">
            <v>39.654816467788201</v>
          </cell>
          <cell r="T9">
            <v>50.783001368135032</v>
          </cell>
          <cell r="U9">
            <v>63.76232240923953</v>
          </cell>
          <cell r="V9">
            <v>78.595789840853641</v>
          </cell>
          <cell r="W9">
            <v>95.232808146467278</v>
          </cell>
        </row>
        <row r="10">
          <cell r="B10">
            <v>0</v>
          </cell>
          <cell r="C10">
            <v>0</v>
          </cell>
          <cell r="D10">
            <v>7.4524745546099475E-2</v>
          </cell>
          <cell r="E10">
            <v>0.21867394945639182</v>
          </cell>
          <cell r="F10">
            <v>0.48806259314049799</v>
          </cell>
          <cell r="G10">
            <v>0.97169322386905577</v>
          </cell>
          <cell r="H10">
            <v>1.8051573918092128</v>
          </cell>
          <cell r="I10">
            <v>3.1855294289814142</v>
          </cell>
          <cell r="J10">
            <v>5.3865064964309637</v>
          </cell>
          <cell r="K10">
            <v>8.7716016226032529</v>
          </cell>
          <cell r="L10">
            <v>13.802556046414358</v>
          </cell>
          <cell r="M10">
            <v>21.039814936132171</v>
          </cell>
          <cell r="N10">
            <v>31.132149348107866</v>
          </cell>
          <cell r="O10">
            <v>44.793509857402675</v>
          </cell>
          <cell r="P10">
            <v>62.767013496836547</v>
          </cell>
          <cell r="Q10">
            <v>85.778377836442843</v>
          </cell>
          <cell r="R10">
            <v>114.48359851885935</v>
          </cell>
          <cell r="S10">
            <v>149.41749324771737</v>
          </cell>
          <cell r="T10">
            <v>190.95024074825091</v>
          </cell>
          <cell r="U10">
            <v>239.25793092983204</v>
          </cell>
          <cell r="V10">
            <v>294.31066248568419</v>
          </cell>
          <cell r="W10">
            <v>355.87859564710624</v>
          </cell>
        </row>
        <row r="15">
          <cell r="B15">
            <v>0</v>
          </cell>
          <cell r="C15">
            <v>8708.6756428571443</v>
          </cell>
          <cell r="D15">
            <v>8086.6273826530642</v>
          </cell>
          <cell r="E15">
            <v>7509.0111410349873</v>
          </cell>
          <cell r="F15">
            <v>6972.6532023896307</v>
          </cell>
          <cell r="G15">
            <v>6474.6065450760861</v>
          </cell>
          <cell r="H15">
            <v>6012.1346489992229</v>
          </cell>
          <cell r="I15">
            <v>5582.6964597849928</v>
          </cell>
          <cell r="J15">
            <v>5183.9324269432082</v>
          </cell>
          <cell r="K15">
            <v>4813.6515393044074</v>
          </cell>
          <cell r="L15">
            <v>4469.8192864969487</v>
          </cell>
          <cell r="M15">
            <v>4150.546480318596</v>
          </cell>
          <cell r="N15">
            <v>3854.078874581553</v>
          </cell>
          <cell r="O15">
            <v>3578.7875263971569</v>
          </cell>
          <cell r="P15">
            <v>3323.1598459402167</v>
          </cell>
          <cell r="Q15">
            <v>3085.7912855159157</v>
          </cell>
          <cell r="R15">
            <v>2865.3776222647789</v>
          </cell>
          <cell r="S15">
            <v>2660.7077921030091</v>
          </cell>
          <cell r="T15">
            <v>2470.6572355242229</v>
          </cell>
          <cell r="U15">
            <v>2294.1817187010638</v>
          </cell>
          <cell r="V15">
            <v>2130.3115959367019</v>
          </cell>
          <cell r="W15">
            <v>1978.1464819412233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B17">
            <v>0</v>
          </cell>
          <cell r="C17">
            <v>0</v>
          </cell>
          <cell r="D17">
            <v>622.04826020408177</v>
          </cell>
          <cell r="E17">
            <v>1199.6645018221577</v>
          </cell>
          <cell r="F17">
            <v>1736.0224404675141</v>
          </cell>
          <cell r="G17">
            <v>2234.0690977810591</v>
          </cell>
          <cell r="H17">
            <v>2696.5409938579223</v>
          </cell>
          <cell r="I17">
            <v>3125.9791830721524</v>
          </cell>
          <cell r="J17">
            <v>3524.743215913938</v>
          </cell>
          <cell r="K17">
            <v>3895.0241035527388</v>
          </cell>
          <cell r="L17">
            <v>4238.8563563601965</v>
          </cell>
          <cell r="M17">
            <v>4558.1291625385502</v>
          </cell>
          <cell r="N17">
            <v>4854.5967682755927</v>
          </cell>
          <cell r="O17">
            <v>5129.8881164599889</v>
          </cell>
          <cell r="P17">
            <v>5385.5157969169295</v>
          </cell>
          <cell r="Q17">
            <v>5622.8843573412305</v>
          </cell>
          <cell r="R17">
            <v>5843.2980205923668</v>
          </cell>
          <cell r="S17">
            <v>6047.9678507541375</v>
          </cell>
          <cell r="T17">
            <v>6238.0184073329228</v>
          </cell>
          <cell r="U17">
            <v>6414.4939241560805</v>
          </cell>
          <cell r="V17">
            <v>6578.364046920442</v>
          </cell>
          <cell r="W17">
            <v>6730.5291609159203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</sheetData>
      <sheetData sheetId="14">
        <row r="6">
          <cell r="B6">
            <v>0</v>
          </cell>
          <cell r="C6">
            <v>6702.4244624422563</v>
          </cell>
          <cell r="D6">
            <v>6698.6412133421873</v>
          </cell>
          <cell r="E6">
            <v>6693.5123514198513</v>
          </cell>
          <cell r="F6">
            <v>6686.1587807652377</v>
          </cell>
          <cell r="G6">
            <v>6675.3374023489978</v>
          </cell>
          <cell r="H6">
            <v>6659.3811512926823</v>
          </cell>
          <cell r="I6">
            <v>6636.1706470050221</v>
          </cell>
          <cell r="J6">
            <v>6603.1571670123476</v>
          </cell>
          <cell r="K6">
            <v>6557.4552146314063</v>
          </cell>
          <cell r="L6">
            <v>6496.016398310403</v>
          </cell>
          <cell r="M6">
            <v>6415.8836455145838</v>
          </cell>
          <cell r="N6">
            <v>6314.5065383388883</v>
          </cell>
          <cell r="O6">
            <v>6190.0780737218065</v>
          </cell>
          <cell r="P6">
            <v>6041.8365960085976</v>
          </cell>
          <cell r="Q6">
            <v>5870.2715139341044</v>
          </cell>
          <cell r="R6">
            <v>5677.1831026704212</v>
          </cell>
          <cell r="S6">
            <v>5465.5748080500771</v>
          </cell>
          <cell r="T6">
            <v>5239.3933751119221</v>
          </cell>
          <cell r="U6">
            <v>5003.1655340562957</v>
          </cell>
          <cell r="V6">
            <v>4761.5986574814151</v>
          </cell>
          <cell r="W6">
            <v>4519.2118952056117</v>
          </cell>
        </row>
        <row r="7">
          <cell r="B7">
            <v>0</v>
          </cell>
          <cell r="C7">
            <v>0.99127894962637597</v>
          </cell>
          <cell r="D7">
            <v>1.9815149066016988</v>
          </cell>
          <cell r="E7">
            <v>3.7656628508124341</v>
          </cell>
          <cell r="F7">
            <v>6.827804246085841</v>
          </cell>
          <cell r="G7">
            <v>11.850219703918665</v>
          </cell>
          <cell r="H7">
            <v>19.744640819210037</v>
          </cell>
          <cell r="I7">
            <v>31.665636856391778</v>
          </cell>
          <cell r="J7">
            <v>48.995499326842442</v>
          </cell>
          <cell r="K7">
            <v>73.290951868959084</v>
          </cell>
          <cell r="L7">
            <v>106.18577281547699</v>
          </cell>
          <cell r="M7">
            <v>149.25048334163722</v>
          </cell>
          <cell r="N7">
            <v>203.82022881834757</v>
          </cell>
          <cell r="O7">
            <v>270.81300601751684</v>
          </cell>
          <cell r="P7">
            <v>350.56907113106519</v>
          </cell>
          <cell r="Q7">
            <v>442.7446698081838</v>
          </cell>
          <cell r="R7">
            <v>546.28634933024659</v>
          </cell>
          <cell r="S7">
            <v>659.4964421955699</v>
          </cell>
          <cell r="T7">
            <v>780.18016042912598</v>
          </cell>
          <cell r="U7">
            <v>905.84683685918037</v>
          </cell>
          <cell r="V7">
            <v>1033.9282088138923</v>
          </cell>
          <cell r="W7">
            <v>1161.9777132612057</v>
          </cell>
        </row>
        <row r="8">
          <cell r="B8">
            <v>0</v>
          </cell>
          <cell r="C8">
            <v>2003.9478826300208</v>
          </cell>
          <cell r="D8">
            <v>2005.4202135008757</v>
          </cell>
          <cell r="E8">
            <v>2006.3753531276896</v>
          </cell>
          <cell r="F8">
            <v>2006.5481432165986</v>
          </cell>
          <cell r="G8">
            <v>2005.5630420613388</v>
          </cell>
          <cell r="H8">
            <v>2002.9156485835297</v>
          </cell>
          <cell r="I8">
            <v>1997.963724496178</v>
          </cell>
          <cell r="J8">
            <v>1989.9337392654745</v>
          </cell>
          <cell r="K8">
            <v>1977.9485561354622</v>
          </cell>
          <cell r="L8">
            <v>1961.0799128697315</v>
          </cell>
          <cell r="M8">
            <v>1938.4255054820064</v>
          </cell>
          <cell r="N8">
            <v>1909.2049303353049</v>
          </cell>
          <cell r="O8">
            <v>1872.8624737277826</v>
          </cell>
          <cell r="P8">
            <v>1829.1596380513804</v>
          </cell>
          <cell r="Q8">
            <v>1778.2386506816254</v>
          </cell>
          <cell r="R8">
            <v>1720.641683993575</v>
          </cell>
          <cell r="S8">
            <v>1657.2790292836717</v>
          </cell>
          <cell r="T8">
            <v>1589.3507080821137</v>
          </cell>
          <cell r="U8">
            <v>1518.2362327780727</v>
          </cell>
          <cell r="V8">
            <v>1445.3730036968007</v>
          </cell>
          <cell r="W8">
            <v>1372.1436412901928</v>
          </cell>
        </row>
        <row r="9">
          <cell r="B9">
            <v>0</v>
          </cell>
          <cell r="C9">
            <v>0.26867239759672895</v>
          </cell>
          <cell r="D9">
            <v>0.5400875071914657</v>
          </cell>
          <cell r="E9">
            <v>1.0321604977607293</v>
          </cell>
          <cell r="F9">
            <v>1.882023205881272</v>
          </cell>
          <cell r="G9">
            <v>3.2847871678571883</v>
          </cell>
          <cell r="H9">
            <v>5.503836249505353</v>
          </cell>
          <cell r="I9">
            <v>8.8764261262773303</v>
          </cell>
          <cell r="J9">
            <v>13.811398989639581</v>
          </cell>
          <cell r="K9">
            <v>20.775956665359658</v>
          </cell>
          <cell r="L9">
            <v>30.269378359071375</v>
          </cell>
          <cell r="M9">
            <v>42.783511815128037</v>
          </cell>
          <cell r="N9">
            <v>58.752748886370512</v>
          </cell>
          <cell r="O9">
            <v>78.499528580563194</v>
          </cell>
          <cell r="P9">
            <v>102.18422341477887</v>
          </cell>
          <cell r="Q9">
            <v>129.76934104296046</v>
          </cell>
          <cell r="R9">
            <v>161.00638214003436</v>
          </cell>
          <cell r="S9">
            <v>195.44940507264386</v>
          </cell>
          <cell r="T9">
            <v>232.49349594359808</v>
          </cell>
          <cell r="U9">
            <v>271.43086645183723</v>
          </cell>
          <cell r="V9">
            <v>311.51404611944463</v>
          </cell>
          <cell r="W9">
            <v>352.015475526491</v>
          </cell>
        </row>
        <row r="10">
          <cell r="B10">
            <v>0</v>
          </cell>
          <cell r="C10">
            <v>1.0433464376453927</v>
          </cell>
          <cell r="D10">
            <v>2.0926136002901923</v>
          </cell>
          <cell r="E10">
            <v>3.9901149610338784</v>
          </cell>
          <cell r="F10">
            <v>7.2588914233403052</v>
          </cell>
          <cell r="G10">
            <v>12.640191575031256</v>
          </cell>
          <cell r="H10">
            <v>21.130365912220036</v>
          </cell>
          <cell r="I10">
            <v>33.999208373275117</v>
          </cell>
          <cell r="J10">
            <v>52.777838262843012</v>
          </cell>
          <cell r="K10">
            <v>79.204963555958727</v>
          </cell>
          <cell r="L10">
            <v>115.12418050246374</v>
          </cell>
          <cell r="M10">
            <v>162.33249670379189</v>
          </cell>
          <cell r="N10">
            <v>222.39119647823523</v>
          </cell>
          <cell r="O10">
            <v>296.42256080947686</v>
          </cell>
          <cell r="P10">
            <v>384.92611425132486</v>
          </cell>
          <cell r="Q10">
            <v>487.65146739027387</v>
          </cell>
          <cell r="R10">
            <v>603.55812472287153</v>
          </cell>
          <cell r="S10">
            <v>730.87595825518656</v>
          </cell>
          <cell r="T10">
            <v>867.25790329038671</v>
          </cell>
          <cell r="U10">
            <v>1009.9961727117621</v>
          </cell>
          <cell r="V10">
            <v>1156.2617267455935</v>
          </cell>
          <cell r="W10">
            <v>1303.3269175736448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B17">
            <v>0</v>
          </cell>
          <cell r="C17">
            <v>8708.6756428571443</v>
          </cell>
          <cell r="D17">
            <v>8708.6756428571462</v>
          </cell>
          <cell r="E17">
            <v>8708.6756428571443</v>
          </cell>
          <cell r="F17">
            <v>8708.6756428571443</v>
          </cell>
          <cell r="G17">
            <v>8708.6756428571462</v>
          </cell>
          <cell r="H17">
            <v>8708.6756428571462</v>
          </cell>
          <cell r="I17">
            <v>8708.6756428571462</v>
          </cell>
          <cell r="J17">
            <v>8708.6756428571462</v>
          </cell>
          <cell r="K17">
            <v>8708.6756428571462</v>
          </cell>
          <cell r="L17">
            <v>8708.6756428571462</v>
          </cell>
          <cell r="M17">
            <v>8708.6756428571462</v>
          </cell>
          <cell r="N17">
            <v>8708.6756428571462</v>
          </cell>
          <cell r="O17">
            <v>8708.6756428571462</v>
          </cell>
          <cell r="P17">
            <v>8708.6756428571462</v>
          </cell>
          <cell r="Q17">
            <v>8708.6756428571462</v>
          </cell>
          <cell r="R17">
            <v>8708.6756428571462</v>
          </cell>
          <cell r="S17">
            <v>8708.6756428571462</v>
          </cell>
          <cell r="T17">
            <v>8708.6756428571462</v>
          </cell>
          <cell r="U17">
            <v>8708.6756428571443</v>
          </cell>
          <cell r="V17">
            <v>8708.6756428571443</v>
          </cell>
          <cell r="W17">
            <v>8708.6756428571443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Charts"/>
      <sheetName val="Summary-Results"/>
      <sheetName val="Input Assumptions"/>
      <sheetName val="Non-Price Factors"/>
      <sheetName val="Retail Rates"/>
      <sheetName val="Wholesale Price"/>
      <sheetName val="Inflation"/>
      <sheetName val="Total Resource Cost"/>
      <sheetName val="Utility Cost"/>
      <sheetName val="Consumer Cost"/>
      <sheetName val="Net Reduction in Gas"/>
      <sheetName val="Energy Usage"/>
      <sheetName val="Water Heater Stock"/>
      <sheetName val="Water Heaters Retired"/>
      <sheetName val="Water Heaters Purchased"/>
      <sheetName val="Average Market Share"/>
      <sheetName val="Marginal Market Share"/>
      <sheetName val="Total Allocation Weight"/>
      <sheetName val="Marginal Allocation Weight"/>
      <sheetName val="Levelized Costs"/>
      <sheetName val="Fuel Cost"/>
      <sheetName val="Device Energy Use"/>
      <sheetName val="Capital Cost"/>
      <sheetName val="O&amp;M Cost"/>
    </sheetNames>
    <definedNames>
      <definedName name="Households" refersTo="='Input Assumptions'!$B$13"/>
    </definedNames>
    <sheetDataSet>
      <sheetData sheetId="0"/>
      <sheetData sheetId="1"/>
      <sheetData sheetId="2">
        <row r="13">
          <cell r="B13">
            <v>415412.04699999961</v>
          </cell>
        </row>
      </sheetData>
      <sheetData sheetId="3"/>
      <sheetData sheetId="4"/>
      <sheetData sheetId="5"/>
      <sheetData sheetId="6"/>
      <sheetData sheetId="7">
        <row r="5">
          <cell r="B5">
            <v>92.185093927155776</v>
          </cell>
        </row>
        <row r="6">
          <cell r="B6">
            <v>213.55004135649119</v>
          </cell>
        </row>
        <row r="7">
          <cell r="B7">
            <v>305.73513528364771</v>
          </cell>
        </row>
        <row r="12">
          <cell r="B12">
            <v>0</v>
          </cell>
          <cell r="C12">
            <v>2.2695066465703988</v>
          </cell>
          <cell r="D12">
            <v>4.3763927122093316</v>
          </cell>
          <cell r="E12">
            <v>6.4061344495257337</v>
          </cell>
          <cell r="F12">
            <v>8.3755763096596247</v>
          </cell>
          <cell r="G12">
            <v>10.290054319385096</v>
          </cell>
          <cell r="H12">
            <v>12.429596698987556</v>
          </cell>
          <cell r="I12">
            <v>14.275582786887302</v>
          </cell>
          <cell r="J12">
            <v>16.091071368908828</v>
          </cell>
          <cell r="K12">
            <v>17.847606332027134</v>
          </cell>
          <cell r="L12">
            <v>19.503957708244744</v>
          </cell>
          <cell r="M12">
            <v>21.666264761187037</v>
          </cell>
          <cell r="N12">
            <v>23.383915844859622</v>
          </cell>
          <cell r="O12">
            <v>23.34528442898575</v>
          </cell>
          <cell r="P12">
            <v>23.320924885276725</v>
          </cell>
          <cell r="Q12">
            <v>23.260221727267943</v>
          </cell>
          <cell r="R12">
            <v>23.584173178718455</v>
          </cell>
          <cell r="S12">
            <v>23.455273915545916</v>
          </cell>
          <cell r="T12">
            <v>23.268250646318762</v>
          </cell>
          <cell r="U12">
            <v>23.054165945433876</v>
          </cell>
          <cell r="V12">
            <v>22.806437721912125</v>
          </cell>
          <cell r="W12">
            <v>22.454265496976994</v>
          </cell>
        </row>
        <row r="13">
          <cell r="B13">
            <v>0</v>
          </cell>
          <cell r="C13">
            <v>-1.5905207289783618</v>
          </cell>
          <cell r="D13">
            <v>0.24639874307152354</v>
          </cell>
          <cell r="E13">
            <v>1.9920131305079849</v>
          </cell>
          <cell r="F13">
            <v>3.6558812585795977</v>
          </cell>
          <cell r="G13">
            <v>5.2484810926526109</v>
          </cell>
          <cell r="H13">
            <v>6.781328516273021</v>
          </cell>
          <cell r="I13">
            <v>8.266914813708695</v>
          </cell>
          <cell r="J13">
            <v>9.7183894451528658</v>
          </cell>
          <cell r="K13">
            <v>11.14893263677078</v>
          </cell>
          <cell r="L13">
            <v>12.570801489272924</v>
          </cell>
          <cell r="M13">
            <v>13.994094791771033</v>
          </cell>
          <cell r="N13">
            <v>15.425359699420511</v>
          </cell>
          <cell r="O13">
            <v>-6.5610832098049059</v>
          </cell>
          <cell r="P13">
            <v>-2.5712172435072489</v>
          </cell>
          <cell r="Q13">
            <v>1.3226381058114498</v>
          </cell>
          <cell r="R13">
            <v>5.1093181502140226</v>
          </cell>
          <cell r="S13">
            <v>8.7722160559189319</v>
          </cell>
          <cell r="T13">
            <v>12.291032111901245</v>
          </cell>
          <cell r="U13">
            <v>15.643942403554576</v>
          </cell>
          <cell r="V13">
            <v>18.809843962523985</v>
          </cell>
          <cell r="W13">
            <v>21.770342862392027</v>
          </cell>
        </row>
        <row r="14">
          <cell r="B14">
            <v>0</v>
          </cell>
          <cell r="C14">
            <v>0.67898591759203697</v>
          </cell>
          <cell r="D14">
            <v>4.6227914552808551</v>
          </cell>
          <cell r="E14">
            <v>8.3981475800337186</v>
          </cell>
          <cell r="F14">
            <v>12.031457568239222</v>
          </cell>
          <cell r="G14">
            <v>15.538535412037707</v>
          </cell>
          <cell r="H14">
            <v>19.210925215260577</v>
          </cell>
          <cell r="I14">
            <v>22.542497600595997</v>
          </cell>
          <cell r="J14">
            <v>25.809460814061694</v>
          </cell>
          <cell r="K14">
            <v>28.996538968797914</v>
          </cell>
          <cell r="L14">
            <v>32.074759197517665</v>
          </cell>
          <cell r="M14">
            <v>35.66035955295807</v>
          </cell>
          <cell r="N14">
            <v>38.809275544280133</v>
          </cell>
          <cell r="O14">
            <v>16.784201219180844</v>
          </cell>
          <cell r="P14">
            <v>20.749707641769476</v>
          </cell>
          <cell r="Q14">
            <v>24.582859833079393</v>
          </cell>
          <cell r="R14">
            <v>28.693491328932478</v>
          </cell>
          <cell r="S14">
            <v>32.227489971464848</v>
          </cell>
          <cell r="T14">
            <v>35.559282758220007</v>
          </cell>
          <cell r="U14">
            <v>38.698108348988455</v>
          </cell>
          <cell r="V14">
            <v>41.61628168443611</v>
          </cell>
          <cell r="W14">
            <v>44.224608359369022</v>
          </cell>
        </row>
      </sheetData>
      <sheetData sheetId="8">
        <row r="4">
          <cell r="B4">
            <v>213.55004135649119</v>
          </cell>
        </row>
        <row r="8">
          <cell r="B8">
            <v>0</v>
          </cell>
          <cell r="C8">
            <v>0.53150038561367663</v>
          </cell>
          <cell r="D8">
            <v>1.0249163260443401</v>
          </cell>
          <cell r="E8">
            <v>1.4829014929457716</v>
          </cell>
          <cell r="F8">
            <v>1.907876152542056</v>
          </cell>
          <cell r="G8">
            <v>2.302025574806509</v>
          </cell>
          <cell r="H8">
            <v>2.6672954289672868</v>
          </cell>
          <cell r="I8">
            <v>3.0053858498710109</v>
          </cell>
          <cell r="J8">
            <v>3.3177466740018202</v>
          </cell>
          <cell r="K8">
            <v>3.6055770367731581</v>
          </cell>
          <cell r="L8">
            <v>3.8698328786199889</v>
          </cell>
          <cell r="M8">
            <v>4.1112456852347323</v>
          </cell>
          <cell r="N8">
            <v>4.330354786085115</v>
          </cell>
          <cell r="O8">
            <v>4.2215704211547465</v>
          </cell>
          <cell r="P8">
            <v>4.1130378986378702</v>
          </cell>
          <cell r="Q8">
            <v>4.0034805038326926</v>
          </cell>
          <cell r="R8">
            <v>3.8917777522637715</v>
          </cell>
          <cell r="S8">
            <v>3.7770167335822733</v>
          </cell>
          <cell r="T8">
            <v>3.658529975836283</v>
          </cell>
          <cell r="U8">
            <v>3.5359150223058093</v>
          </cell>
          <cell r="V8">
            <v>3.4090340391497942</v>
          </cell>
          <cell r="W8">
            <v>3.2779949630623348</v>
          </cell>
        </row>
        <row r="10">
          <cell r="B10">
            <v>0</v>
          </cell>
          <cell r="C10">
            <v>2.2695066465703988</v>
          </cell>
          <cell r="D10">
            <v>4.3763927122093316</v>
          </cell>
          <cell r="E10">
            <v>6.4061344495257337</v>
          </cell>
          <cell r="F10">
            <v>8.3755763096596247</v>
          </cell>
          <cell r="G10">
            <v>10.290054319385096</v>
          </cell>
          <cell r="H10">
            <v>12.429596698987556</v>
          </cell>
          <cell r="I10">
            <v>14.275582786887302</v>
          </cell>
          <cell r="J10">
            <v>16.091071368908828</v>
          </cell>
          <cell r="K10">
            <v>17.847606332027134</v>
          </cell>
          <cell r="L10">
            <v>19.503957708244744</v>
          </cell>
          <cell r="M10">
            <v>21.666264761187037</v>
          </cell>
          <cell r="N10">
            <v>23.383915844859622</v>
          </cell>
          <cell r="O10">
            <v>23.34528442898575</v>
          </cell>
          <cell r="P10">
            <v>23.320924885276725</v>
          </cell>
          <cell r="Q10">
            <v>23.260221727267943</v>
          </cell>
          <cell r="R10">
            <v>23.584173178718455</v>
          </cell>
          <cell r="S10">
            <v>23.455273915545916</v>
          </cell>
          <cell r="T10">
            <v>23.268250646318762</v>
          </cell>
          <cell r="U10">
            <v>23.054165945433876</v>
          </cell>
          <cell r="V10">
            <v>22.806437721912125</v>
          </cell>
          <cell r="W10">
            <v>22.454265496976994</v>
          </cell>
        </row>
      </sheetData>
      <sheetData sheetId="9">
        <row r="5">
          <cell r="B5">
            <v>2251.8915586507246</v>
          </cell>
        </row>
        <row r="6">
          <cell r="B6">
            <v>2159.7064647235688</v>
          </cell>
        </row>
        <row r="7">
          <cell r="B7">
            <v>92.185093927155776</v>
          </cell>
        </row>
        <row r="13">
          <cell r="B13">
            <v>123.82520148735159</v>
          </cell>
          <cell r="C13">
            <v>139.19347813416249</v>
          </cell>
          <cell r="D13">
            <v>139.29891597498997</v>
          </cell>
          <cell r="E13">
            <v>139.48773046690647</v>
          </cell>
          <cell r="F13">
            <v>139.75199350650126</v>
          </cell>
          <cell r="G13">
            <v>140.08210651049939</v>
          </cell>
          <cell r="H13">
            <v>140.46623499056346</v>
          </cell>
          <cell r="I13">
            <v>140.88976502547555</v>
          </cell>
          <cell r="J13">
            <v>141.33486726468874</v>
          </cell>
          <cell r="K13">
            <v>141.7802711621791</v>
          </cell>
          <cell r="L13">
            <v>142.20135504883672</v>
          </cell>
          <cell r="M13">
            <v>142.5706388151591</v>
          </cell>
          <cell r="N13">
            <v>142.85872046370091</v>
          </cell>
          <cell r="O13">
            <v>143.03562726875282</v>
          </cell>
          <cell r="P13">
            <v>143.07246822116423</v>
          </cell>
          <cell r="Q13">
            <v>142.94319786122023</v>
          </cell>
          <cell r="R13">
            <v>142.62625737706136</v>
          </cell>
          <cell r="S13">
            <v>142.10586555470573</v>
          </cell>
          <cell r="T13">
            <v>141.37279239960282</v>
          </cell>
          <cell r="U13">
            <v>140.42454547797331</v>
          </cell>
          <cell r="V13">
            <v>139.26500396160597</v>
          </cell>
          <cell r="W13">
            <v>137.90361861659883</v>
          </cell>
        </row>
        <row r="14">
          <cell r="B14">
            <v>0</v>
          </cell>
          <cell r="C14">
            <v>5.8046325239794567E-3</v>
          </cell>
          <cell r="D14">
            <v>1.2081316890432948E-2</v>
          </cell>
          <cell r="E14">
            <v>2.3485988502465957E-2</v>
          </cell>
          <cell r="F14">
            <v>4.3257369497535635E-2</v>
          </cell>
          <cell r="G14">
            <v>7.6054161525037481E-2</v>
          </cell>
          <cell r="H14">
            <v>0.12825297176206954</v>
          </cell>
          <cell r="I14">
            <v>0.20816611797862233</v>
          </cell>
          <cell r="J14">
            <v>0.32611054112169602</v>
          </cell>
          <cell r="K14">
            <v>0.49425815145365831</v>
          </cell>
          <cell r="L14">
            <v>0.72621188593366637</v>
          </cell>
          <cell r="M14">
            <v>1.0362844518304721</v>
          </cell>
          <cell r="N14">
            <v>1.4385081571192544</v>
          </cell>
          <cell r="O14">
            <v>1.9454674634802878</v>
          </cell>
          <cell r="P14">
            <v>2.56710582231364</v>
          </cell>
          <cell r="Q14">
            <v>3.3096943941914105</v>
          </cell>
          <cell r="R14">
            <v>4.1751439758310847</v>
          </cell>
          <cell r="S14">
            <v>5.1607863866581649</v>
          </cell>
          <cell r="T14">
            <v>6.259659460438451</v>
          </cell>
          <cell r="U14">
            <v>7.461228156455042</v>
          </cell>
          <cell r="V14">
            <v>8.7523949855101115</v>
          </cell>
          <cell r="W14">
            <v>10.118617943445432</v>
          </cell>
        </row>
        <row r="15">
          <cell r="B15">
            <v>0</v>
          </cell>
          <cell r="C15">
            <v>5.1549164891594055</v>
          </cell>
          <cell r="D15">
            <v>6.260006601349426</v>
          </cell>
          <cell r="E15">
            <v>7.3160425421176374</v>
          </cell>
          <cell r="F15">
            <v>8.3252394514533652</v>
          </cell>
          <cell r="G15">
            <v>9.2892563925279781</v>
          </cell>
          <cell r="H15">
            <v>10.209106267783355</v>
          </cell>
          <cell r="I15">
            <v>11.08507408997818</v>
          </cell>
          <cell r="J15">
            <v>11.916660996988721</v>
          </cell>
          <cell r="K15">
            <v>12.702573890538652</v>
          </cell>
          <cell r="L15">
            <v>13.440779931539959</v>
          </cell>
          <cell r="M15">
            <v>14.128639961461069</v>
          </cell>
          <cell r="N15">
            <v>14.763124540780307</v>
          </cell>
          <cell r="O15">
            <v>15.341101470594516</v>
          </cell>
          <cell r="P15">
            <v>15.859667184191567</v>
          </cell>
          <cell r="Q15">
            <v>16.316480828223067</v>
          </cell>
          <cell r="R15">
            <v>16.710054138842359</v>
          </cell>
          <cell r="S15">
            <v>17.039955475398578</v>
          </cell>
          <cell r="T15">
            <v>17.30690203788081</v>
          </cell>
          <cell r="U15">
            <v>17.512735873562239</v>
          </cell>
          <cell r="V15">
            <v>17.660300155901602</v>
          </cell>
          <cell r="W15">
            <v>17.753246548732761</v>
          </cell>
        </row>
        <row r="16">
          <cell r="B16">
            <v>0</v>
          </cell>
          <cell r="C16">
            <v>2.8691313116265657E-3</v>
          </cell>
          <cell r="D16">
            <v>5.927281737399143E-3</v>
          </cell>
          <cell r="E16">
            <v>1.1496577645386528E-2</v>
          </cell>
          <cell r="F16">
            <v>2.1169887107662211E-2</v>
          </cell>
          <cell r="G16">
            <v>3.7241770882875093E-2</v>
          </cell>
          <cell r="H16">
            <v>6.2856346055786549E-2</v>
          </cell>
          <cell r="I16">
            <v>0.10211483162715664</v>
          </cell>
          <cell r="J16">
            <v>0.16010787449135663</v>
          </cell>
          <cell r="K16">
            <v>0.24283713001225285</v>
          </cell>
          <cell r="L16">
            <v>0.35699754821311652</v>
          </cell>
          <cell r="M16">
            <v>0.50960847536796094</v>
          </cell>
          <cell r="N16">
            <v>0.70750810845931111</v>
          </cell>
          <cell r="O16">
            <v>0.95675854392664605</v>
          </cell>
          <cell r="P16">
            <v>1.2620398351194957</v>
          </cell>
          <cell r="Q16">
            <v>1.6261303614788929</v>
          </cell>
          <cell r="R16">
            <v>2.0495676571633541</v>
          </cell>
          <cell r="S16">
            <v>2.530555064689568</v>
          </cell>
          <cell r="T16">
            <v>3.0651311820279732</v>
          </cell>
          <cell r="U16">
            <v>3.6475654872005059</v>
          </cell>
          <cell r="V16">
            <v>4.2709016355988165</v>
          </cell>
          <cell r="W16">
            <v>4.9275515369923939</v>
          </cell>
        </row>
        <row r="17">
          <cell r="B17">
            <v>0</v>
          </cell>
          <cell r="C17">
            <v>6.2148490696683515E-3</v>
          </cell>
          <cell r="D17">
            <v>1.2802860621605358E-2</v>
          </cell>
          <cell r="E17">
            <v>2.4773225315806578E-2</v>
          </cell>
          <cell r="F17">
            <v>4.5516213659788203E-2</v>
          </cell>
          <cell r="G17">
            <v>7.9899034334184924E-2</v>
          </cell>
          <cell r="H17">
            <v>0.13456726847047473</v>
          </cell>
          <cell r="I17">
            <v>0.21815681975039969</v>
          </cell>
          <cell r="J17">
            <v>0.34134352280653035</v>
          </cell>
          <cell r="K17">
            <v>0.51665746234913845</v>
          </cell>
          <cell r="L17">
            <v>0.75800505194656809</v>
          </cell>
          <cell r="M17">
            <v>1.0798780531070917</v>
          </cell>
          <cell r="N17">
            <v>1.4962847291710719</v>
          </cell>
          <cell r="O17">
            <v>2.0195064452037137</v>
          </cell>
          <cell r="P17">
            <v>2.6588465951251932</v>
          </cell>
          <cell r="Q17">
            <v>3.4195753462157263</v>
          </cell>
          <cell r="R17">
            <v>4.3022635518177488</v>
          </cell>
          <cell r="S17">
            <v>5.3026358745507665</v>
          </cell>
          <cell r="T17">
            <v>6.4119703784733391</v>
          </cell>
          <cell r="U17">
            <v>7.6179604012224242</v>
          </cell>
          <cell r="V17">
            <v>8.9058695240437746</v>
          </cell>
          <cell r="W17">
            <v>10.259775665726819</v>
          </cell>
        </row>
        <row r="22">
          <cell r="B22">
            <v>0</v>
          </cell>
          <cell r="C22">
            <v>15.350100552098974</v>
          </cell>
          <cell r="D22">
            <v>15.345670539037188</v>
          </cell>
          <cell r="E22">
            <v>15.338544227000474</v>
          </cell>
          <cell r="F22">
            <v>15.326983066527651</v>
          </cell>
          <cell r="G22">
            <v>15.3085264071208</v>
          </cell>
          <cell r="H22">
            <v>15.279869002317295</v>
          </cell>
          <cell r="I22">
            <v>15.236797144054819</v>
          </cell>
          <cell r="J22">
            <v>15.174220301661011</v>
          </cell>
          <cell r="K22">
            <v>15.086332497234453</v>
          </cell>
          <cell r="L22">
            <v>14.966926136293381</v>
          </cell>
          <cell r="M22">
            <v>14.809859042830752</v>
          </cell>
          <cell r="N22">
            <v>14.609643980710125</v>
          </cell>
          <cell r="O22">
            <v>14.362094082436959</v>
          </cell>
          <cell r="P22">
            <v>14.064927013876597</v>
          </cell>
          <cell r="Q22">
            <v>13.718217497026796</v>
          </cell>
          <cell r="R22">
            <v>13.324601687512208</v>
          </cell>
          <cell r="S22">
            <v>12.889179344050453</v>
          </cell>
          <cell r="T22">
            <v>12.419120908142794</v>
          </cell>
          <cell r="U22">
            <v>11.923047960236214</v>
          </cell>
          <cell r="V22">
            <v>11.410297517094342</v>
          </cell>
          <cell r="W22">
            <v>10.890191595065039</v>
          </cell>
        </row>
        <row r="23">
          <cell r="B23">
            <v>0</v>
          </cell>
          <cell r="C23">
            <v>5.3172936322176635E-3</v>
          </cell>
          <cell r="D23">
            <v>1.0636589976332076E-2</v>
          </cell>
          <cell r="E23">
            <v>2.0228814958446389E-2</v>
          </cell>
          <cell r="F23">
            <v>3.6707559410344141E-2</v>
          </cell>
          <cell r="G23">
            <v>6.3764508416438381E-2</v>
          </cell>
          <cell r="H23">
            <v>0.10634764021378401</v>
          </cell>
          <cell r="I23">
            <v>0.17074972830416046</v>
          </cell>
          <cell r="J23">
            <v>0.26455240829240689</v>
          </cell>
          <cell r="K23">
            <v>0.39637558958026786</v>
          </cell>
          <cell r="L23">
            <v>0.57539978067491215</v>
          </cell>
          <cell r="M23">
            <v>0.81066217172109778</v>
          </cell>
          <cell r="N23">
            <v>1.1101744494775736</v>
          </cell>
          <cell r="O23">
            <v>1.4799635003861515</v>
          </cell>
          <cell r="P23">
            <v>1.9231808733567448</v>
          </cell>
          <cell r="Q23">
            <v>2.4394451447240444</v>
          </cell>
          <cell r="R23">
            <v>3.0245590279062968</v>
          </cell>
          <cell r="S23">
            <v>3.6706784883822414</v>
          </cell>
          <cell r="T23">
            <v>4.3669193910087705</v>
          </cell>
          <cell r="U23">
            <v>5.1002962389688493</v>
          </cell>
          <cell r="V23">
            <v>5.8568263014042223</v>
          </cell>
          <cell r="W23">
            <v>6.622617823334334</v>
          </cell>
        </row>
        <row r="24">
          <cell r="B24">
            <v>0</v>
          </cell>
          <cell r="C24">
            <v>3.9988987174118065</v>
          </cell>
          <cell r="D24">
            <v>3.9991119925227276</v>
          </cell>
          <cell r="E24">
            <v>3.998422752671436</v>
          </cell>
          <cell r="F24">
            <v>3.9963778599319673</v>
          </cell>
          <cell r="G24">
            <v>3.9923357747832116</v>
          </cell>
          <cell r="H24">
            <v>3.9854346919062524</v>
          </cell>
          <cell r="I24">
            <v>3.9745760885049801</v>
          </cell>
          <cell r="J24">
            <v>3.9584333409273889</v>
          </cell>
          <cell r="K24">
            <v>3.9354943541283878</v>
          </cell>
          <cell r="L24">
            <v>3.9041441074533747</v>
          </cell>
          <cell r="M24">
            <v>3.8627872393810403</v>
          </cell>
          <cell r="N24">
            <v>3.8100025342864989</v>
          </cell>
          <cell r="O24">
            <v>3.7447117841450992</v>
          </cell>
          <cell r="P24">
            <v>3.6663375164889151</v>
          </cell>
          <cell r="Q24">
            <v>3.5749206803763691</v>
          </cell>
          <cell r="R24">
            <v>3.4711730913109604</v>
          </cell>
          <cell r="S24">
            <v>3.3564506198764876</v>
          </cell>
          <cell r="T24">
            <v>3.2326491690503256</v>
          </cell>
          <cell r="U24">
            <v>3.1020415421389407</v>
          </cell>
          <cell r="V24">
            <v>2.9670842483057709</v>
          </cell>
          <cell r="W24">
            <v>2.8302260837750595</v>
          </cell>
        </row>
        <row r="25">
          <cell r="B25">
            <v>0</v>
          </cell>
          <cell r="C25">
            <v>2.6986014468680718E-3</v>
          </cell>
          <cell r="D25">
            <v>5.4212454318383141E-3</v>
          </cell>
          <cell r="E25">
            <v>1.0354130539037113E-2</v>
          </cell>
          <cell r="F25">
            <v>1.8868744194406633E-2</v>
          </cell>
          <cell r="G25">
            <v>3.2916093925149617E-2</v>
          </cell>
          <cell r="H25">
            <v>5.5131038318506145E-2</v>
          </cell>
          <cell r="I25">
            <v>8.8892345629426023E-2</v>
          </cell>
          <cell r="J25">
            <v>0.13830848798704279</v>
          </cell>
          <cell r="K25">
            <v>0.20810056872124738</v>
          </cell>
          <cell r="L25">
            <v>0.30336224904064379</v>
          </cell>
          <cell r="M25">
            <v>0.4291935587370006</v>
          </cell>
          <cell r="N25">
            <v>0.59023052674154364</v>
          </cell>
          <cell r="O25">
            <v>0.79012179801607929</v>
          </cell>
          <cell r="P25">
            <v>1.0310291748781131</v>
          </cell>
          <cell r="Q25">
            <v>1.3132414704310311</v>
          </cell>
          <cell r="R25">
            <v>1.6349819640964642</v>
          </cell>
          <cell r="S25">
            <v>1.9924572641829874</v>
          </cell>
          <cell r="T25">
            <v>2.3801468014005476</v>
          </cell>
          <cell r="U25">
            <v>2.7912821599694055</v>
          </cell>
          <cell r="V25">
            <v>3.218429910791857</v>
          </cell>
          <cell r="W25">
            <v>3.6540805607977522</v>
          </cell>
        </row>
        <row r="26">
          <cell r="B26">
            <v>0</v>
          </cell>
          <cell r="C26">
            <v>5.856432160646516E-3</v>
          </cell>
          <cell r="D26">
            <v>1.1737955548081725E-2</v>
          </cell>
          <cell r="E26">
            <v>2.2366605021889079E-2</v>
          </cell>
          <cell r="F26">
            <v>4.0664603923001579E-2</v>
          </cell>
          <cell r="G26">
            <v>7.0772265262237788E-2</v>
          </cell>
          <cell r="H26">
            <v>0.11825688315288936</v>
          </cell>
          <cell r="I26">
            <v>0.19022357453521563</v>
          </cell>
          <cell r="J26">
            <v>0.29526559895734966</v>
          </cell>
          <cell r="K26">
            <v>0.44319589277226162</v>
          </cell>
          <cell r="L26">
            <v>0.6445207530061583</v>
          </cell>
          <cell r="M26">
            <v>0.9096535453023189</v>
          </cell>
          <cell r="N26">
            <v>1.2479194485673313</v>
          </cell>
          <cell r="O26">
            <v>1.6664630325419099</v>
          </cell>
          <cell r="P26">
            <v>2.1692225911694361</v>
          </cell>
          <cell r="Q26">
            <v>2.7561580894040465</v>
          </cell>
          <cell r="R26">
            <v>3.4228967876071694</v>
          </cell>
          <cell r="S26">
            <v>4.1608893662109878</v>
          </cell>
          <cell r="T26">
            <v>4.9580661056169504</v>
          </cell>
          <cell r="U26">
            <v>5.7998787063100554</v>
          </cell>
          <cell r="V26">
            <v>6.6705417391311528</v>
          </cell>
          <cell r="W26">
            <v>7.5542684628547541</v>
          </cell>
        </row>
        <row r="31">
          <cell r="B31">
            <v>1.8639130296825939</v>
          </cell>
          <cell r="C31">
            <v>1.8406187698463194</v>
          </cell>
          <cell r="D31">
            <v>1.8189566853860315</v>
          </cell>
          <cell r="E31">
            <v>1.798790898146277</v>
          </cell>
          <cell r="F31">
            <v>1.7799827948265425</v>
          </cell>
          <cell r="G31">
            <v>1.7623860551317789</v>
          </cell>
          <cell r="H31">
            <v>1.7458411585047457</v>
          </cell>
          <cell r="I31">
            <v>1.7301698262243428</v>
          </cell>
          <cell r="J31">
            <v>1.715170086899475</v>
          </cell>
          <cell r="K31">
            <v>1.7006128491990236</v>
          </cell>
          <cell r="L31">
            <v>1.6862409650989452</v>
          </cell>
          <cell r="M31">
            <v>1.6717717020538645</v>
          </cell>
          <cell r="N31">
            <v>1.6569032570873969</v>
          </cell>
          <cell r="O31">
            <v>1.6413254241552078</v>
          </cell>
          <cell r="P31">
            <v>1.6247338228407933</v>
          </cell>
          <cell r="Q31">
            <v>1.6068463488823033</v>
          </cell>
          <cell r="R31">
            <v>1.5874199121480139</v>
          </cell>
          <cell r="S31">
            <v>1.5662652789855234</v>
          </cell>
          <cell r="T31">
            <v>1.5432580427405296</v>
          </cell>
          <cell r="U31">
            <v>1.5183443773298526</v>
          </cell>
          <cell r="V31">
            <v>1.4915411152975855</v>
          </cell>
          <cell r="W31">
            <v>1.4629305934301799</v>
          </cell>
        </row>
        <row r="32">
          <cell r="B32">
            <v>0</v>
          </cell>
          <cell r="C32">
            <v>3.2026889119243977E-5</v>
          </cell>
          <cell r="D32">
            <v>9.3805095066848342E-5</v>
          </cell>
          <cell r="E32">
            <v>2.0894603960712555E-4</v>
          </cell>
          <cell r="F32">
            <v>4.1511667971503094E-4</v>
          </cell>
          <cell r="G32">
            <v>7.6952907065681679E-4</v>
          </cell>
          <cell r="H32">
            <v>1.3551111371983707E-3</v>
          </cell>
          <cell r="I32">
            <v>2.2867697374701753E-3</v>
          </cell>
          <cell r="J32">
            <v>3.7168694709685608E-3</v>
          </cell>
          <cell r="K32">
            <v>5.8388108106650445E-3</v>
          </cell>
          <cell r="L32">
            <v>8.8874755450599613E-3</v>
          </cell>
          <cell r="M32">
            <v>1.3135400598216796E-2</v>
          </cell>
          <cell r="N32">
            <v>1.8883911610335109E-2</v>
          </cell>
          <cell r="O32">
            <v>2.6449111838918061E-2</v>
          </cell>
          <cell r="P32">
            <v>3.6143508008131701E-2</v>
          </cell>
          <cell r="Q32">
            <v>4.8254987559029461E-2</v>
          </cell>
          <cell r="R32">
            <v>6.3025593632100627E-2</v>
          </cell>
          <cell r="S32">
            <v>8.0632834728384284E-2</v>
          </cell>
          <cell r="T32">
            <v>0.10117598332622914</v>
          </cell>
          <cell r="U32">
            <v>0.12466900733942463</v>
          </cell>
          <cell r="V32">
            <v>0.15104065680417092</v>
          </cell>
          <cell r="W32">
            <v>0.1801410988322403</v>
          </cell>
        </row>
        <row r="33">
          <cell r="B33">
            <v>0</v>
          </cell>
          <cell r="C33">
            <v>7.1648933680025895E-2</v>
          </cell>
          <cell r="D33">
            <v>0.13818390766855543</v>
          </cell>
          <cell r="E33">
            <v>0.19995403428995176</v>
          </cell>
          <cell r="F33">
            <v>0.25727537032636549</v>
          </cell>
          <cell r="G33">
            <v>0.31042990250516506</v>
          </cell>
          <cell r="H33">
            <v>0.35966403453533002</v>
          </cell>
          <cell r="I33">
            <v>0.40518688744519599</v>
          </cell>
          <cell r="J33">
            <v>0.44716887571008485</v>
          </cell>
          <cell r="K33">
            <v>0.48574114888428116</v>
          </cell>
          <cell r="L33">
            <v>0.52099655210297835</v>
          </cell>
          <cell r="M33">
            <v>0.5529927143481761</v>
          </cell>
          <cell r="N33">
            <v>0.58175768408919581</v>
          </cell>
          <cell r="O33">
            <v>0.6072981879006879</v>
          </cell>
          <cell r="P33">
            <v>0.62961012521739435</v>
          </cell>
          <cell r="Q33">
            <v>0.64869042206266814</v>
          </cell>
          <cell r="R33">
            <v>0.66454897774643529</v>
          </cell>
          <cell r="S33">
            <v>0.67721927784390323</v>
          </cell>
          <cell r="T33">
            <v>0.68676638531257606</v>
          </cell>
          <cell r="U33">
            <v>0.69329143795085424</v>
          </cell>
          <cell r="V33">
            <v>0.69693236311209106</v>
          </cell>
          <cell r="W33">
            <v>0.69786111168522402</v>
          </cell>
        </row>
        <row r="34">
          <cell r="B34">
            <v>0</v>
          </cell>
          <cell r="C34">
            <v>5.4600109666821562E-5</v>
          </cell>
          <cell r="D34">
            <v>1.6038676766279335E-4</v>
          </cell>
          <cell r="E34">
            <v>3.5842303266734557E-4</v>
          </cell>
          <cell r="F34">
            <v>7.1458784042431698E-4</v>
          </cell>
          <cell r="G34">
            <v>1.329528722395179E-3</v>
          </cell>
          <cell r="H34">
            <v>2.3500145174180425E-3</v>
          </cell>
          <cell r="I34">
            <v>3.98069232576795E-3</v>
          </cell>
          <cell r="J34">
            <v>6.4947172586140708E-3</v>
          </cell>
          <cell r="K34">
            <v>1.0241254218339E-2</v>
          </cell>
          <cell r="L34">
            <v>1.5647586495568775E-2</v>
          </cell>
          <cell r="M34">
            <v>2.3213664738205096E-2</v>
          </cell>
          <cell r="N34">
            <v>3.3497528415719659E-2</v>
          </cell>
          <cell r="O34">
            <v>4.70911791314692E-2</v>
          </cell>
          <cell r="P34">
            <v>6.4588071850812639E-2</v>
          </cell>
          <cell r="Q34">
            <v>8.6545115380036175E-2</v>
          </cell>
          <cell r="R34">
            <v>0.11344349139404454</v>
          </cell>
          <cell r="S34">
            <v>0.14565326072872861</v>
          </cell>
          <cell r="T34">
            <v>0.18340635504319877</v>
          </cell>
          <cell r="U34">
            <v>0.226781195832164</v>
          </cell>
          <cell r="V34">
            <v>0.27570020439408832</v>
          </cell>
          <cell r="W34">
            <v>0.32993940571954122</v>
          </cell>
        </row>
        <row r="35">
          <cell r="B35">
            <v>0</v>
          </cell>
          <cell r="C35">
            <v>4.6548931091087879E-5</v>
          </cell>
          <cell r="D35">
            <v>1.3652130329865975E-4</v>
          </cell>
          <cell r="E35">
            <v>3.0454722826855809E-4</v>
          </cell>
          <cell r="F35">
            <v>6.0601007144120065E-4</v>
          </cell>
          <cell r="G35">
            <v>1.1252458711821344E-3</v>
          </cell>
          <cell r="H35">
            <v>1.9848174258564684E-3</v>
          </cell>
          <cell r="I35">
            <v>3.3550069541482255E-3</v>
          </cell>
          <cell r="J35">
            <v>5.4622358327964041E-3</v>
          </cell>
          <cell r="K35">
            <v>8.5947490662283584E-3</v>
          </cell>
          <cell r="L35">
            <v>1.3103710381550492E-2</v>
          </cell>
          <cell r="M35">
            <v>1.93979693835718E-2</v>
          </cell>
          <cell r="N35">
            <v>2.7931291853625501E-2</v>
          </cell>
          <cell r="O35">
            <v>3.9181819221824545E-2</v>
          </cell>
          <cell r="P35">
            <v>5.3624842869763496E-2</v>
          </cell>
          <cell r="Q35">
            <v>7.1701386582364024E-2</v>
          </cell>
          <cell r="R35">
            <v>9.3786216411484657E-2</v>
          </cell>
          <cell r="S35">
            <v>0.12015937648163583</v>
          </cell>
          <cell r="T35">
            <v>0.15098497349527917</v>
          </cell>
          <cell r="U35">
            <v>0.18629975737413301</v>
          </cell>
          <cell r="V35">
            <v>0.22601238504143639</v>
          </cell>
          <cell r="W35">
            <v>0.26991255949308723</v>
          </cell>
        </row>
        <row r="40">
          <cell r="B40">
            <v>121.961288457669</v>
          </cell>
          <cell r="C40">
            <v>122.00275881221721</v>
          </cell>
          <cell r="D40">
            <v>122.13428875056674</v>
          </cell>
          <cell r="E40">
            <v>122.35039534175971</v>
          </cell>
          <cell r="F40">
            <v>122.64502764514708</v>
          </cell>
          <cell r="G40">
            <v>123.01119404824679</v>
          </cell>
          <cell r="H40">
            <v>123.44052482974143</v>
          </cell>
          <cell r="I40">
            <v>123.92279805519638</v>
          </cell>
          <cell r="J40">
            <v>124.44547687612824</v>
          </cell>
          <cell r="K40">
            <v>124.99332581574562</v>
          </cell>
          <cell r="L40">
            <v>125.54818794744439</v>
          </cell>
          <cell r="M40">
            <v>126.08900807027449</v>
          </cell>
          <cell r="N40">
            <v>126.59217322590338</v>
          </cell>
          <cell r="O40">
            <v>127.03220776216067</v>
          </cell>
          <cell r="P40">
            <v>127.38280738444685</v>
          </cell>
          <cell r="Q40">
            <v>127.61813401531113</v>
          </cell>
          <cell r="R40">
            <v>127.71423577740113</v>
          </cell>
          <cell r="S40">
            <v>127.65042093166974</v>
          </cell>
          <cell r="T40">
            <v>127.41041344871948</v>
          </cell>
          <cell r="U40">
            <v>126.98315314040725</v>
          </cell>
          <cell r="V40">
            <v>126.36316532921404</v>
          </cell>
          <cell r="W40">
            <v>125.55049642810363</v>
          </cell>
        </row>
        <row r="41">
          <cell r="B41">
            <v>0</v>
          </cell>
          <cell r="C41">
            <v>4.553120026425499E-4</v>
          </cell>
          <cell r="D41">
            <v>1.3509218190340217E-3</v>
          </cell>
          <cell r="E41">
            <v>3.0482275044124416E-3</v>
          </cell>
          <cell r="F41">
            <v>6.1346934074764589E-3</v>
          </cell>
          <cell r="G41">
            <v>1.1520124037942284E-2</v>
          </cell>
          <cell r="H41">
            <v>2.0550220411087158E-2</v>
          </cell>
          <cell r="I41">
            <v>3.5129619936991721E-2</v>
          </cell>
          <cell r="J41">
            <v>5.7841263358320565E-2</v>
          </cell>
          <cell r="K41">
            <v>9.2043751062725387E-2</v>
          </cell>
          <cell r="L41">
            <v>0.14192462971369418</v>
          </cell>
          <cell r="M41">
            <v>0.21248687951115744</v>
          </cell>
          <cell r="N41">
            <v>0.30944979603134559</v>
          </cell>
          <cell r="O41">
            <v>0.43905485125521815</v>
          </cell>
          <cell r="P41">
            <v>0.60778144094876363</v>
          </cell>
          <cell r="Q41">
            <v>0.82199426190833691</v>
          </cell>
          <cell r="R41">
            <v>1.0875593542926871</v>
          </cell>
          <cell r="S41">
            <v>1.4094750635475393</v>
          </cell>
          <cell r="T41">
            <v>1.7915640861034519</v>
          </cell>
          <cell r="U41">
            <v>2.2362629101467677</v>
          </cell>
          <cell r="V41">
            <v>2.7445280273017172</v>
          </cell>
          <cell r="W41">
            <v>3.3158590212788588</v>
          </cell>
        </row>
        <row r="42">
          <cell r="B42">
            <v>0</v>
          </cell>
          <cell r="C42">
            <v>1.0843688380675733</v>
          </cell>
          <cell r="D42">
            <v>2.1227107011581432</v>
          </cell>
          <cell r="E42">
            <v>3.1176657551562492</v>
          </cell>
          <cell r="F42">
            <v>4.071586221195032</v>
          </cell>
          <cell r="G42">
            <v>4.9864907152396025</v>
          </cell>
          <cell r="H42">
            <v>5.8640075413417714</v>
          </cell>
          <cell r="I42">
            <v>6.7053111140280039</v>
          </cell>
          <cell r="J42">
            <v>7.5110587803512487</v>
          </cell>
          <cell r="K42">
            <v>8.2813383875259827</v>
          </cell>
          <cell r="L42">
            <v>9.0156392719836056</v>
          </cell>
          <cell r="M42">
            <v>9.7128600077318517</v>
          </cell>
          <cell r="N42">
            <v>10.371364322404611</v>
          </cell>
          <cell r="O42">
            <v>10.98909149854873</v>
          </cell>
          <cell r="P42">
            <v>11.563719542485257</v>
          </cell>
          <cell r="Q42">
            <v>12.092869725784031</v>
          </cell>
          <cell r="R42">
            <v>12.574332069784964</v>
          </cell>
          <cell r="S42">
            <v>13.006285577678186</v>
          </cell>
          <cell r="T42">
            <v>13.387486483517909</v>
          </cell>
          <cell r="U42">
            <v>13.717402893472444</v>
          </cell>
          <cell r="V42">
            <v>13.996283544483742</v>
          </cell>
          <cell r="W42">
            <v>14.225159353272479</v>
          </cell>
        </row>
        <row r="43">
          <cell r="B43">
            <v>0</v>
          </cell>
          <cell r="C43">
            <v>1.159297550916721E-4</v>
          </cell>
          <cell r="D43">
            <v>3.4564953789803553E-4</v>
          </cell>
          <cell r="E43">
            <v>7.8402407368206829E-4</v>
          </cell>
          <cell r="F43">
            <v>1.5865550728312611E-3</v>
          </cell>
          <cell r="G43">
            <v>2.9961482353302914E-3</v>
          </cell>
          <cell r="H43">
            <v>5.375293219862359E-3</v>
          </cell>
          <cell r="I43">
            <v>9.2417936719626694E-3</v>
          </cell>
          <cell r="J43">
            <v>1.5304669245699792E-2</v>
          </cell>
          <cell r="K43">
            <v>2.4495307072666471E-2</v>
          </cell>
          <cell r="L43">
            <v>3.7987712676903915E-2</v>
          </cell>
          <cell r="M43">
            <v>5.7201251892755253E-2</v>
          </cell>
          <cell r="N43">
            <v>8.3780053302047838E-2</v>
          </cell>
          <cell r="O43">
            <v>0.11954556677909758</v>
          </cell>
          <cell r="P43">
            <v>0.16642258839056989</v>
          </cell>
          <cell r="Q43">
            <v>0.22634377566782549</v>
          </cell>
          <cell r="R43">
            <v>0.3011422016728455</v>
          </cell>
          <cell r="S43">
            <v>0.39244453977785188</v>
          </cell>
          <cell r="T43">
            <v>0.50157802558422715</v>
          </cell>
          <cell r="U43">
            <v>0.62950213139893629</v>
          </cell>
          <cell r="V43">
            <v>0.77677152041287068</v>
          </cell>
          <cell r="W43">
            <v>0.94353157047510039</v>
          </cell>
        </row>
        <row r="44">
          <cell r="B44">
            <v>0</v>
          </cell>
          <cell r="C44">
            <v>3.1186797793074779E-4</v>
          </cell>
          <cell r="D44">
            <v>9.2838377022497437E-4</v>
          </cell>
          <cell r="E44">
            <v>2.1020730656489423E-3</v>
          </cell>
          <cell r="F44">
            <v>4.2455996653454247E-3</v>
          </cell>
          <cell r="G44">
            <v>8.0015232007650018E-3</v>
          </cell>
          <cell r="H44">
            <v>1.43255678917289E-2</v>
          </cell>
          <cell r="I44">
            <v>2.457823826103582E-2</v>
          </cell>
          <cell r="J44">
            <v>4.0615688016384273E-2</v>
          </cell>
          <cell r="K44">
            <v>6.4866820510648446E-2</v>
          </cell>
          <cell r="L44">
            <v>0.10038058855885938</v>
          </cell>
          <cell r="M44">
            <v>0.15082653842120108</v>
          </cell>
          <cell r="N44">
            <v>0.22043398875011527</v>
          </cell>
          <cell r="O44">
            <v>0.31386159343997927</v>
          </cell>
          <cell r="P44">
            <v>0.43599916108599379</v>
          </cell>
          <cell r="Q44">
            <v>0.59171587022931604</v>
          </cell>
          <cell r="R44">
            <v>0.78558054779909425</v>
          </cell>
          <cell r="S44">
            <v>1.0215871318581429</v>
          </cell>
          <cell r="T44">
            <v>1.3029192993611094</v>
          </cell>
          <cell r="U44">
            <v>1.6317819375382359</v>
          </cell>
          <cell r="V44">
            <v>2.0093153998711863</v>
          </cell>
          <cell r="W44">
            <v>2.4355946433789781</v>
          </cell>
        </row>
        <row r="50">
          <cell r="B50">
            <v>123.82520148735159</v>
          </cell>
          <cell r="C50">
            <v>116.45279122035119</v>
          </cell>
          <cell r="D50">
            <v>109.51959331227067</v>
          </cell>
          <cell r="E50">
            <v>102.99942257598417</v>
          </cell>
          <cell r="F50">
            <v>96.86765630200108</v>
          </cell>
          <cell r="G50">
            <v>91.101140928562074</v>
          </cell>
          <cell r="H50">
            <v>85.6781042933668</v>
          </cell>
          <cell r="I50">
            <v>80.578073132635623</v>
          </cell>
          <cell r="J50">
            <v>75.781795513263603</v>
          </cell>
          <cell r="K50">
            <v>71.271167902676069</v>
          </cell>
          <cell r="L50">
            <v>67.029166598712436</v>
          </cell>
          <cell r="M50">
            <v>63.039783258517545</v>
          </cell>
          <cell r="N50">
            <v>59.287964281072796</v>
          </cell>
          <cell r="O50">
            <v>55.75955381270964</v>
          </cell>
          <cell r="P50">
            <v>52.44124015877734</v>
          </cell>
          <cell r="Q50">
            <v>49.320505397633511</v>
          </cell>
          <cell r="R50">
            <v>46.385578005342822</v>
          </cell>
          <cell r="S50">
            <v>43.625388310952886</v>
          </cell>
          <cell r="T50">
            <v>41.029526613009637</v>
          </cell>
          <cell r="U50">
            <v>38.588203798120858</v>
          </cell>
          <cell r="V50">
            <v>36.292214311912929</v>
          </cell>
          <cell r="W50">
            <v>34.132901341690804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54.142290092140442</v>
          </cell>
          <cell r="P51">
            <v>59.083707185173196</v>
          </cell>
          <cell r="Q51">
            <v>63.792966810775397</v>
          </cell>
          <cell r="R51">
            <v>68.284923174804987</v>
          </cell>
          <cell r="S51">
            <v>72.573542810513274</v>
          </cell>
          <cell r="T51">
            <v>76.671958614324836</v>
          </cell>
          <cell r="U51">
            <v>80.592520590016093</v>
          </cell>
          <cell r="V51">
            <v>84.346843502841551</v>
          </cell>
          <cell r="W51">
            <v>87.945851632754824</v>
          </cell>
        </row>
        <row r="52">
          <cell r="B52">
            <v>0</v>
          </cell>
          <cell r="C52">
            <v>29.501012744854361</v>
          </cell>
          <cell r="D52">
            <v>35.823741980246638</v>
          </cell>
          <cell r="E52">
            <v>41.872093093995588</v>
          </cell>
          <cell r="F52">
            <v>47.663638867638966</v>
          </cell>
          <cell r="G52">
            <v>53.214935848554767</v>
          </cell>
          <cell r="H52">
            <v>58.541585034995336</v>
          </cell>
          <cell r="I52">
            <v>63.658288938465581</v>
          </cell>
          <cell r="J52">
            <v>68.578905241680587</v>
          </cell>
          <cell r="K52">
            <v>73.316497257085956</v>
          </cell>
          <cell r="L52">
            <v>77.883381378484671</v>
          </cell>
          <cell r="M52">
            <v>82.291171706637115</v>
          </cell>
          <cell r="N52">
            <v>86.550822018737534</v>
          </cell>
          <cell r="O52">
            <v>59.957700496912793</v>
          </cell>
          <cell r="P52">
            <v>56.466397557470863</v>
          </cell>
          <cell r="Q52">
            <v>53.178968477108953</v>
          </cell>
          <cell r="R52">
            <v>50.0834673703541</v>
          </cell>
          <cell r="S52">
            <v>47.168651178617708</v>
          </cell>
          <cell r="T52">
            <v>44.423938119187675</v>
          </cell>
          <cell r="U52">
            <v>41.839368604721976</v>
          </cell>
          <cell r="V52">
            <v>39.405568485381799</v>
          </cell>
          <cell r="W52">
            <v>37.113714474658579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48.952916111061342</v>
          </cell>
          <cell r="P60">
            <v>48.952916111061342</v>
          </cell>
          <cell r="Q60">
            <v>48.952916111061342</v>
          </cell>
          <cell r="R60">
            <v>48.952916111061342</v>
          </cell>
          <cell r="S60">
            <v>48.952916111061342</v>
          </cell>
          <cell r="T60">
            <v>48.952916111061342</v>
          </cell>
          <cell r="U60">
            <v>48.952916111061342</v>
          </cell>
          <cell r="V60">
            <v>48.952916111061342</v>
          </cell>
          <cell r="W60">
            <v>48.952916111061342</v>
          </cell>
        </row>
        <row r="61">
          <cell r="B61">
            <v>0</v>
          </cell>
          <cell r="C61">
            <v>22.885251832078598</v>
          </cell>
          <cell r="D61">
            <v>22.885251832078598</v>
          </cell>
          <cell r="E61">
            <v>22.885251832078602</v>
          </cell>
          <cell r="F61">
            <v>22.885251832078602</v>
          </cell>
          <cell r="G61">
            <v>22.885251832078602</v>
          </cell>
          <cell r="H61">
            <v>22.885251832078602</v>
          </cell>
          <cell r="I61">
            <v>22.885251832078602</v>
          </cell>
          <cell r="J61">
            <v>22.885251832078602</v>
          </cell>
          <cell r="K61">
            <v>22.885251832078602</v>
          </cell>
          <cell r="L61">
            <v>22.885251832078602</v>
          </cell>
          <cell r="M61">
            <v>22.885251832078602</v>
          </cell>
          <cell r="N61">
            <v>22.885251832078602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</row>
        <row r="68">
          <cell r="B68">
            <v>1.8639130296825939</v>
          </cell>
          <cell r="C68">
            <v>1.7307763847052657</v>
          </cell>
          <cell r="D68">
            <v>1.6071495000834612</v>
          </cell>
          <cell r="E68">
            <v>1.4923531072203569</v>
          </cell>
          <cell r="F68">
            <v>1.385756456704617</v>
          </cell>
          <cell r="G68">
            <v>1.2867738526542871</v>
          </cell>
          <cell r="H68">
            <v>1.1948614346075523</v>
          </cell>
          <cell r="I68">
            <v>1.1095141892784415</v>
          </cell>
          <cell r="J68">
            <v>1.030263175758553</v>
          </cell>
          <cell r="K68">
            <v>0.95667294891865629</v>
          </cell>
          <cell r="L68">
            <v>0.88833916685303793</v>
          </cell>
          <cell r="M68">
            <v>0.82488636922067804</v>
          </cell>
          <cell r="N68">
            <v>0.76596591427634386</v>
          </cell>
          <cell r="O68">
            <v>0.71125406325660512</v>
          </cell>
          <cell r="P68">
            <v>0.66045020159541901</v>
          </cell>
          <cell r="Q68">
            <v>0.61327518719574614</v>
          </cell>
          <cell r="R68">
            <v>0.56946981668176433</v>
          </cell>
          <cell r="S68">
            <v>0.52879340120449536</v>
          </cell>
          <cell r="T68">
            <v>0.49102244397560285</v>
          </cell>
          <cell r="U68">
            <v>0.45594941226305979</v>
          </cell>
          <cell r="V68">
            <v>0.42338159710141265</v>
          </cell>
          <cell r="W68">
            <v>0.39314005445131178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0.29485105107854148</v>
          </cell>
          <cell r="P69">
            <v>0.56864131279433006</v>
          </cell>
          <cell r="Q69">
            <v>0.82287512724470524</v>
          </cell>
          <cell r="R69">
            <v>1.0589493835200534</v>
          </cell>
          <cell r="S69">
            <v>1.2781611929185912</v>
          </cell>
          <cell r="T69">
            <v>1.4817150159315189</v>
          </cell>
          <cell r="U69">
            <v>1.6707292801578091</v>
          </cell>
          <cell r="V69">
            <v>1.8462425255107928</v>
          </cell>
          <cell r="W69">
            <v>2.0092191104814203</v>
          </cell>
        </row>
        <row r="70">
          <cell r="B70">
            <v>0</v>
          </cell>
          <cell r="C70">
            <v>0.41003886485741015</v>
          </cell>
          <cell r="D70">
            <v>0.7907892393678625</v>
          </cell>
          <cell r="E70">
            <v>1.1443431585561397</v>
          </cell>
          <cell r="F70">
            <v>1.4726432263738254</v>
          </cell>
          <cell r="G70">
            <v>1.7774932893473911</v>
          </cell>
          <cell r="H70">
            <v>2.0605683478228447</v>
          </cell>
          <cell r="I70">
            <v>2.3234237592643372</v>
          </cell>
          <cell r="J70">
            <v>2.5675037841742951</v>
          </cell>
          <cell r="K70">
            <v>2.7941495215906844</v>
          </cell>
          <cell r="L70">
            <v>3.0046062777630458</v>
          </cell>
          <cell r="M70">
            <v>3.2000304084945248</v>
          </cell>
          <cell r="N70">
            <v>3.3814956727451833</v>
          </cell>
          <cell r="O70">
            <v>3.1399602675490983</v>
          </cell>
          <cell r="P70">
            <v>2.9156773912955916</v>
          </cell>
          <cell r="Q70">
            <v>2.7074147204887629</v>
          </cell>
          <cell r="R70">
            <v>2.5140279547395656</v>
          </cell>
          <cell r="S70">
            <v>2.3344545294010253</v>
          </cell>
          <cell r="T70">
            <v>2.1677077773009521</v>
          </cell>
          <cell r="U70">
            <v>2.0128715074937413</v>
          </cell>
          <cell r="V70">
            <v>1.8690949712441882</v>
          </cell>
          <cell r="W70">
            <v>1.7355881875838892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7">
          <cell r="B77">
            <v>121.961288457669</v>
          </cell>
          <cell r="C77">
            <v>114.72201483564592</v>
          </cell>
          <cell r="D77">
            <v>107.91244381218721</v>
          </cell>
          <cell r="E77">
            <v>101.50706946876382</v>
          </cell>
          <cell r="F77">
            <v>95.481899845296468</v>
          </cell>
          <cell r="G77">
            <v>89.814367075907782</v>
          </cell>
          <cell r="H77">
            <v>84.483242858759255</v>
          </cell>
          <cell r="I77">
            <v>79.468558943357181</v>
          </cell>
          <cell r="J77">
            <v>74.751532337505054</v>
          </cell>
          <cell r="K77">
            <v>70.314494953757418</v>
          </cell>
          <cell r="L77">
            <v>66.140827431859393</v>
          </cell>
          <cell r="M77">
            <v>62.214896889296867</v>
          </cell>
          <cell r="N77">
            <v>58.521998366796453</v>
          </cell>
          <cell r="O77">
            <v>55.048299749453037</v>
          </cell>
          <cell r="P77">
            <v>51.780789957181923</v>
          </cell>
          <cell r="Q77">
            <v>48.707230210437764</v>
          </cell>
          <cell r="R77">
            <v>45.816108188661055</v>
          </cell>
          <cell r="S77">
            <v>43.09659490974839</v>
          </cell>
          <cell r="T77">
            <v>40.538504169034034</v>
          </cell>
          <cell r="U77">
            <v>38.132254385857799</v>
          </cell>
          <cell r="V77">
            <v>35.868832714811518</v>
          </cell>
          <cell r="W77">
            <v>33.739761287239489</v>
          </cell>
        </row>
        <row r="78"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4.8945229300005622</v>
          </cell>
          <cell r="P78">
            <v>9.5621497613175244</v>
          </cell>
          <cell r="Q78">
            <v>14.017175572469352</v>
          </cell>
          <cell r="R78">
            <v>18.273057680223602</v>
          </cell>
          <cell r="S78">
            <v>22.342465506533344</v>
          </cell>
          <cell r="T78">
            <v>26.237327487331974</v>
          </cell>
          <cell r="U78">
            <v>29.968875198796948</v>
          </cell>
          <cell r="V78">
            <v>33.547684866269407</v>
          </cell>
          <cell r="W78">
            <v>36.983716411212072</v>
          </cell>
        </row>
        <row r="79">
          <cell r="B79">
            <v>0</v>
          </cell>
          <cell r="C79">
            <v>6.2057220479183535</v>
          </cell>
          <cell r="D79">
            <v>12.147700908800175</v>
          </cell>
          <cell r="E79">
            <v>17.842498103360846</v>
          </cell>
          <cell r="F79">
            <v>23.305743809186534</v>
          </cell>
          <cell r="G79">
            <v>28.552190727128774</v>
          </cell>
          <cell r="H79">
            <v>33.59576485509389</v>
          </cell>
          <cell r="I79">
            <v>38.449613347122643</v>
          </cell>
          <cell r="J79">
            <v>43.126149625427686</v>
          </cell>
          <cell r="K79">
            <v>47.637095903416665</v>
          </cell>
          <cell r="L79">
            <v>51.993523268643031</v>
          </cell>
          <cell r="M79">
            <v>56.205889466063987</v>
          </cell>
          <cell r="N79">
            <v>60.284074513913744</v>
          </cell>
          <cell r="O79">
            <v>56.817740229363693</v>
          </cell>
          <cell r="P79">
            <v>53.550720166175275</v>
          </cell>
          <cell r="Q79">
            <v>50.471553756620189</v>
          </cell>
          <cell r="R79">
            <v>47.569439415614532</v>
          </cell>
          <cell r="S79">
            <v>44.834196649216686</v>
          </cell>
          <cell r="T79">
            <v>42.25623034188672</v>
          </cell>
          <cell r="U79">
            <v>39.826497097228234</v>
          </cell>
          <cell r="V79">
            <v>37.536473514137612</v>
          </cell>
          <cell r="W79">
            <v>35.378126287074693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</row>
      </sheetData>
      <sheetData sheetId="10">
        <row r="5">
          <cell r="B5">
            <v>0</v>
          </cell>
          <cell r="C5">
            <v>0.42473790071886158</v>
          </cell>
          <cell r="D5">
            <v>0.81909690445163785</v>
          </cell>
          <cell r="E5">
            <v>1.185238388345029</v>
          </cell>
          <cell r="F5">
            <v>1.525161743293552</v>
          </cell>
          <cell r="G5">
            <v>1.8407127367496066</v>
          </cell>
          <cell r="H5">
            <v>2.1335907004692038</v>
          </cell>
          <cell r="I5">
            <v>2.4053548712986386</v>
          </cell>
          <cell r="J5">
            <v>2.6574303552968077</v>
          </cell>
          <cell r="K5">
            <v>2.891114309977532</v>
          </cell>
          <cell r="L5">
            <v>3.1075830084772558</v>
          </cell>
          <cell r="M5">
            <v>3.3079004197691901</v>
          </cell>
          <cell r="N5">
            <v>3.4930287732851339</v>
          </cell>
          <cell r="O5">
            <v>3.1491285590620612</v>
          </cell>
          <cell r="P5">
            <v>2.8284763835270965</v>
          </cell>
          <cell r="Q5">
            <v>2.5291860489510825</v>
          </cell>
          <cell r="R5">
            <v>2.2495157208271892</v>
          </cell>
          <cell r="S5">
            <v>1.9878687635924359</v>
          </cell>
          <cell r="T5">
            <v>1.7427929265032271</v>
          </cell>
          <cell r="U5">
            <v>1.512976947224409</v>
          </cell>
          <cell r="V5">
            <v>1.2972441831947576</v>
          </cell>
          <cell r="W5">
            <v>1.0945434462198891</v>
          </cell>
        </row>
        <row r="6">
          <cell r="B6">
            <v>0</v>
          </cell>
          <cell r="C6">
            <v>0.53150038561367663</v>
          </cell>
          <cell r="D6">
            <v>1.0249163260443401</v>
          </cell>
          <cell r="E6">
            <v>1.4829014929457716</v>
          </cell>
          <cell r="F6">
            <v>1.907876152542056</v>
          </cell>
          <cell r="G6">
            <v>2.302025574806509</v>
          </cell>
          <cell r="H6">
            <v>2.6672954289672868</v>
          </cell>
          <cell r="I6">
            <v>3.0053858498710109</v>
          </cell>
          <cell r="J6">
            <v>3.3177466740018202</v>
          </cell>
          <cell r="K6">
            <v>3.6055770367731581</v>
          </cell>
          <cell r="L6">
            <v>3.8698328786199889</v>
          </cell>
          <cell r="M6">
            <v>4.1112456852347323</v>
          </cell>
          <cell r="N6">
            <v>4.330354786085115</v>
          </cell>
          <cell r="O6">
            <v>4.2215704211547465</v>
          </cell>
          <cell r="P6">
            <v>4.1130378986378702</v>
          </cell>
          <cell r="Q6">
            <v>4.0034805038326926</v>
          </cell>
          <cell r="R6">
            <v>3.8917777522637715</v>
          </cell>
          <cell r="S6">
            <v>3.7770167335822733</v>
          </cell>
          <cell r="T6">
            <v>3.658529975836283</v>
          </cell>
          <cell r="U6">
            <v>3.5359150223058093</v>
          </cell>
          <cell r="V6">
            <v>3.4090340391497942</v>
          </cell>
          <cell r="W6">
            <v>3.2779949630623348</v>
          </cell>
        </row>
        <row r="7">
          <cell r="B7">
            <v>0</v>
          </cell>
          <cell r="C7">
            <v>-0.10676248489481505</v>
          </cell>
          <cell r="D7">
            <v>-0.20581942159270228</v>
          </cell>
          <cell r="E7">
            <v>-0.29766310460074252</v>
          </cell>
          <cell r="F7">
            <v>-0.38271440924850397</v>
          </cell>
          <cell r="G7">
            <v>-0.46131283805690249</v>
          </cell>
          <cell r="H7">
            <v>-0.53370472849808293</v>
          </cell>
          <cell r="I7">
            <v>-0.60003097857237231</v>
          </cell>
          <cell r="J7">
            <v>-0.66031631870501251</v>
          </cell>
          <cell r="K7">
            <v>-0.71446272679562606</v>
          </cell>
          <cell r="L7">
            <v>-0.76224987014273315</v>
          </cell>
          <cell r="M7">
            <v>-0.80334526546554219</v>
          </cell>
          <cell r="N7">
            <v>-0.83732601279998109</v>
          </cell>
          <cell r="O7">
            <v>-1.0724418620926852</v>
          </cell>
          <cell r="P7">
            <v>-1.2845615151107737</v>
          </cell>
          <cell r="Q7">
            <v>-1.4742944548816102</v>
          </cell>
          <cell r="R7">
            <v>-1.6422620314365823</v>
          </cell>
          <cell r="S7">
            <v>-1.7891479699898374</v>
          </cell>
          <cell r="T7">
            <v>-1.9157370493330559</v>
          </cell>
          <cell r="U7">
            <v>-2.0229380750814006</v>
          </cell>
          <cell r="V7">
            <v>-2.1117898559550365</v>
          </cell>
          <cell r="W7">
            <v>-2.183451516842446</v>
          </cell>
        </row>
        <row r="11">
          <cell r="B11">
            <v>0</v>
          </cell>
          <cell r="C11">
            <v>82.148436725452342</v>
          </cell>
          <cell r="D11">
            <v>158.41056043961981</v>
          </cell>
          <cell r="E11">
            <v>229.19652132083024</v>
          </cell>
          <cell r="F11">
            <v>294.88039451963772</v>
          </cell>
          <cell r="G11">
            <v>355.79993428230432</v>
          </cell>
          <cell r="H11">
            <v>412.25586228242452</v>
          </cell>
          <cell r="I11">
            <v>464.51095052102181</v>
          </cell>
          <cell r="J11">
            <v>512.7892850080093</v>
          </cell>
          <cell r="K11">
            <v>557.27620351980806</v>
          </cell>
          <cell r="L11">
            <v>598.11945573724711</v>
          </cell>
          <cell r="M11">
            <v>635.43209972716102</v>
          </cell>
          <cell r="N11">
            <v>669.29749398533465</v>
          </cell>
          <cell r="O11">
            <v>652.4838363454013</v>
          </cell>
          <cell r="P11">
            <v>635.70910334433847</v>
          </cell>
          <cell r="Q11">
            <v>618.77596658928792</v>
          </cell>
          <cell r="R11">
            <v>601.51124455390595</v>
          </cell>
          <cell r="S11">
            <v>583.77383826619371</v>
          </cell>
          <cell r="T11">
            <v>565.4605835913884</v>
          </cell>
          <cell r="U11">
            <v>546.50927701789942</v>
          </cell>
          <cell r="V11">
            <v>526.89861501542418</v>
          </cell>
          <cell r="W11">
            <v>506.64528022601775</v>
          </cell>
        </row>
        <row r="13">
          <cell r="B13">
            <v>0</v>
          </cell>
          <cell r="C13">
            <v>0.53150038561367663</v>
          </cell>
          <cell r="D13">
            <v>1.0249163260443401</v>
          </cell>
          <cell r="E13">
            <v>1.4829014929457716</v>
          </cell>
          <cell r="F13">
            <v>1.907876152542056</v>
          </cell>
          <cell r="G13">
            <v>2.302025574806509</v>
          </cell>
          <cell r="H13">
            <v>2.6672954289672868</v>
          </cell>
          <cell r="I13">
            <v>3.0053858498710109</v>
          </cell>
          <cell r="J13">
            <v>3.3177466740018202</v>
          </cell>
          <cell r="K13">
            <v>3.6055770367731581</v>
          </cell>
          <cell r="L13">
            <v>3.8698328786199889</v>
          </cell>
          <cell r="M13">
            <v>4.1112456852347323</v>
          </cell>
          <cell r="N13">
            <v>4.330354786085115</v>
          </cell>
          <cell r="O13">
            <v>4.2215704211547465</v>
          </cell>
          <cell r="P13">
            <v>4.1130378986378702</v>
          </cell>
          <cell r="Q13">
            <v>4.0034805038326926</v>
          </cell>
          <cell r="R13">
            <v>3.8917777522637715</v>
          </cell>
          <cell r="S13">
            <v>3.7770167335822733</v>
          </cell>
          <cell r="T13">
            <v>3.658529975836283</v>
          </cell>
          <cell r="U13">
            <v>3.5359150223058093</v>
          </cell>
          <cell r="V13">
            <v>3.4090340391497942</v>
          </cell>
          <cell r="W13">
            <v>3.2779949630623348</v>
          </cell>
        </row>
      </sheetData>
      <sheetData sheetId="11">
        <row r="6">
          <cell r="B6">
            <v>4.7559453655164754</v>
          </cell>
          <cell r="C6">
            <v>4.6965254483725429</v>
          </cell>
          <cell r="D6">
            <v>4.6412864586091889</v>
          </cell>
          <cell r="E6">
            <v>4.5898946123937927</v>
          </cell>
          <cell r="F6">
            <v>4.5420168390590439</v>
          </cell>
          <cell r="G6">
            <v>4.4973110992322596</v>
          </cell>
          <cell r="H6">
            <v>4.4554157453214529</v>
          </cell>
          <cell r="I6">
            <v>4.4159387675905597</v>
          </cell>
          <cell r="J6">
            <v>4.3784482016878155</v>
          </cell>
          <cell r="K6">
            <v>4.3424653418471815</v>
          </cell>
          <cell r="L6">
            <v>4.3074625944532547</v>
          </cell>
          <cell r="M6">
            <v>4.2728676920698572</v>
          </cell>
          <cell r="N6">
            <v>4.238075462435833</v>
          </cell>
          <cell r="O6">
            <v>4.2024673794014129</v>
          </cell>
          <cell r="P6">
            <v>4.1654378131753163</v>
          </cell>
          <cell r="Q6">
            <v>4.1264245002853617</v>
          </cell>
          <cell r="R6">
            <v>4.0849396362961823</v>
          </cell>
          <cell r="S6">
            <v>4.0405975188097987</v>
          </cell>
          <cell r="T6">
            <v>3.9931350414289901</v>
          </cell>
          <cell r="U6">
            <v>3.9424225061434712</v>
          </cell>
          <cell r="V6">
            <v>3.8884638699383061</v>
          </cell>
          <cell r="W6">
            <v>3.8313872240021833</v>
          </cell>
        </row>
        <row r="7">
          <cell r="B7">
            <v>4.7559453655164754</v>
          </cell>
          <cell r="C7">
            <v>4.4162349822652995</v>
          </cell>
          <cell r="D7">
            <v>4.1007896263892061</v>
          </cell>
          <cell r="E7">
            <v>3.80787608164712</v>
          </cell>
          <cell r="F7">
            <v>3.53588493295804</v>
          </cell>
          <cell r="G7">
            <v>3.2833217234610372</v>
          </cell>
          <cell r="H7">
            <v>3.0487987432138204</v>
          </cell>
          <cell r="I7">
            <v>2.8310274044128332</v>
          </cell>
          <cell r="J7">
            <v>2.6288111612404879</v>
          </cell>
          <cell r="K7">
            <v>2.4410389354375961</v>
          </cell>
          <cell r="L7">
            <v>2.2666790114777675</v>
          </cell>
          <cell r="M7">
            <v>2.1047733678007838</v>
          </cell>
          <cell r="N7">
            <v>1.954432412957871</v>
          </cell>
          <cell r="O7">
            <v>1.9761925297909035</v>
          </cell>
          <cell r="P7">
            <v>1.9963983525644333</v>
          </cell>
          <cell r="Q7">
            <v>2.0151609022827115</v>
          </cell>
          <cell r="R7">
            <v>2.0325832698782551</v>
          </cell>
          <cell r="S7">
            <v>2.0487611826455461</v>
          </cell>
          <cell r="T7">
            <v>2.063783530215173</v>
          </cell>
          <cell r="U7">
            <v>2.0777328529583983</v>
          </cell>
          <cell r="V7">
            <v>2.0906857955056788</v>
          </cell>
          <cell r="W7">
            <v>2.102713527871011</v>
          </cell>
        </row>
        <row r="18">
          <cell r="B18">
            <v>4755945.3655164754</v>
          </cell>
          <cell r="C18">
            <v>4696507.9210932599</v>
          </cell>
          <cell r="D18">
            <v>4641235.122118365</v>
          </cell>
          <cell r="E18">
            <v>4589780.2629926503</v>
          </cell>
          <cell r="F18">
            <v>4541789.6591430288</v>
          </cell>
          <cell r="G18">
            <v>4496889.9608916771</v>
          </cell>
          <cell r="H18">
            <v>4454674.1368788546</v>
          </cell>
          <cell r="I18">
            <v>4414687.2925660899</v>
          </cell>
          <cell r="J18">
            <v>4376414.079390361</v>
          </cell>
          <cell r="K18">
            <v>4339269.9497696925</v>
          </cell>
          <cell r="L18">
            <v>4302598.7668920523</v>
          </cell>
          <cell r="M18">
            <v>4265679.1126883309</v>
          </cell>
          <cell r="N18">
            <v>4227740.9091323698</v>
          </cell>
          <cell r="O18">
            <v>4187992.6369979922</v>
          </cell>
          <cell r="P18">
            <v>4145657.6416837396</v>
          </cell>
          <cell r="Q18">
            <v>4100016.1082436503</v>
          </cell>
          <cell r="R18">
            <v>4050447.7698696889</v>
          </cell>
          <cell r="S18">
            <v>3996469.7795095481</v>
          </cell>
          <cell r="T18">
            <v>3937764.7021533609</v>
          </cell>
          <cell r="U18">
            <v>3874195.1956039518</v>
          </cell>
          <cell r="V18">
            <v>3805804.2096442729</v>
          </cell>
          <cell r="W18">
            <v>3732801.8341506766</v>
          </cell>
        </row>
        <row r="19">
          <cell r="B19">
            <v>0</v>
          </cell>
          <cell r="C19">
            <v>17.52727928284714</v>
          </cell>
          <cell r="D19">
            <v>51.336490823979503</v>
          </cell>
          <cell r="E19">
            <v>114.34940114237922</v>
          </cell>
          <cell r="F19">
            <v>227.17991601506213</v>
          </cell>
          <cell r="G19">
            <v>421.13834058167896</v>
          </cell>
          <cell r="H19">
            <v>741.60844259772136</v>
          </cell>
          <cell r="I19">
            <v>1251.4750244699676</v>
          </cell>
          <cell r="J19">
            <v>2034.1222974544123</v>
          </cell>
          <cell r="K19">
            <v>3195.3920774884532</v>
          </cell>
          <cell r="L19">
            <v>4863.8275612020234</v>
          </cell>
          <cell r="M19">
            <v>7188.5793815262041</v>
          </cell>
          <cell r="N19">
            <v>10334.553303463532</v>
          </cell>
          <cell r="O19">
            <v>14474.742403420754</v>
          </cell>
          <cell r="P19">
            <v>19780.171491576348</v>
          </cell>
          <cell r="Q19">
            <v>26408.392041711635</v>
          </cell>
          <cell r="R19">
            <v>34491.866426492837</v>
          </cell>
          <cell r="S19">
            <v>44127.739300251116</v>
          </cell>
          <cell r="T19">
            <v>55370.339275629434</v>
          </cell>
          <cell r="U19">
            <v>68227.310539519443</v>
          </cell>
          <cell r="V19">
            <v>82659.660294033049</v>
          </cell>
          <cell r="W19">
            <v>98585.389851506668</v>
          </cell>
        </row>
        <row r="20">
          <cell r="B20">
            <v>0</v>
          </cell>
          <cell r="C20">
            <v>89939.318935579387</v>
          </cell>
          <cell r="D20">
            <v>173459.19757953845</v>
          </cell>
          <cell r="E20">
            <v>250997.86889742932</v>
          </cell>
          <cell r="F20">
            <v>322952.07196507044</v>
          </cell>
          <cell r="G20">
            <v>389675.77847339667</v>
          </cell>
          <cell r="H20">
            <v>451478.29353876569</v>
          </cell>
          <cell r="I20">
            <v>508622.12215458922</v>
          </cell>
          <cell r="J20">
            <v>561321.18183589482</v>
          </cell>
          <cell r="K20">
            <v>609740.10171231802</v>
          </cell>
          <cell r="L20">
            <v>653995.42822491366</v>
          </cell>
          <cell r="M20">
            <v>694159.50175791071</v>
          </cell>
          <cell r="N20">
            <v>730267.53093338304</v>
          </cell>
          <cell r="O20">
            <v>762327.95947145007</v>
          </cell>
          <cell r="P20">
            <v>790335.64002339856</v>
          </cell>
          <cell r="Q20">
            <v>814286.71389445337</v>
          </cell>
          <cell r="R20">
            <v>834193.60746902728</v>
          </cell>
          <cell r="S20">
            <v>850098.3544477442</v>
          </cell>
          <cell r="T20">
            <v>862082.62691957003</v>
          </cell>
          <cell r="U20">
            <v>870273.38092194463</v>
          </cell>
          <cell r="V20">
            <v>874843.75360549998</v>
          </cell>
          <cell r="W20">
            <v>876009.59111123311</v>
          </cell>
        </row>
        <row r="21">
          <cell r="B21">
            <v>0</v>
          </cell>
          <cell r="C21">
            <v>9.6154028512056513</v>
          </cell>
          <cell r="D21">
            <v>28.245060174624683</v>
          </cell>
          <cell r="E21">
            <v>63.12041992731762</v>
          </cell>
          <cell r="F21">
            <v>125.84315306656146</v>
          </cell>
          <cell r="G21">
            <v>234.13788628059743</v>
          </cell>
          <cell r="H21">
            <v>413.85148178350761</v>
          </cell>
          <cell r="I21">
            <v>701.02350659234071</v>
          </cell>
          <cell r="J21">
            <v>1143.7581943942578</v>
          </cell>
          <cell r="K21">
            <v>1803.545553513376</v>
          </cell>
          <cell r="L21">
            <v>2755.6327033424741</v>
          </cell>
          <cell r="M21">
            <v>4088.0639154888913</v>
          </cell>
          <cell r="N21">
            <v>5899.1132472500603</v>
          </cell>
          <cell r="O21">
            <v>8293.0356889468858</v>
          </cell>
          <cell r="P21">
            <v>11374.342176560909</v>
          </cell>
          <cell r="Q21">
            <v>15241.107650902726</v>
          </cell>
          <cell r="R21">
            <v>19978.07105621733</v>
          </cell>
          <cell r="S21">
            <v>25650.402298540765</v>
          </cell>
          <cell r="T21">
            <v>32298.945917378591</v>
          </cell>
          <cell r="U21">
            <v>39937.512402644155</v>
          </cell>
          <cell r="V21">
            <v>48552.439685295947</v>
          </cell>
          <cell r="W21">
            <v>58104.284438985022</v>
          </cell>
        </row>
        <row r="22">
          <cell r="B22">
            <v>0</v>
          </cell>
          <cell r="C22">
            <v>25.866838430080236</v>
          </cell>
          <cell r="D22">
            <v>75.863707542073257</v>
          </cell>
          <cell r="E22">
            <v>169.23426087994088</v>
          </cell>
          <cell r="F22">
            <v>336.75455563730691</v>
          </cell>
          <cell r="G22">
            <v>625.28939895583983</v>
          </cell>
          <cell r="H22">
            <v>1102.9458779058111</v>
          </cell>
          <cell r="I22">
            <v>1864.3483487285287</v>
          </cell>
          <cell r="J22">
            <v>3035.3172122783812</v>
          </cell>
          <cell r="K22">
            <v>4776.0277246361184</v>
          </cell>
          <cell r="L22">
            <v>7281.6185319242759</v>
          </cell>
          <cell r="M22">
            <v>10779.283823609885</v>
          </cell>
          <cell r="N22">
            <v>15521.177319998089</v>
          </cell>
          <cell r="O22">
            <v>21772.998078608751</v>
          </cell>
          <cell r="P22">
            <v>29798.861409648642</v>
          </cell>
          <cell r="Q22">
            <v>39843.840416215833</v>
          </cell>
          <cell r="R22">
            <v>52116.189352173511</v>
          </cell>
          <cell r="S22">
            <v>66771.526315557712</v>
          </cell>
          <cell r="T22">
            <v>83901.043981653725</v>
          </cell>
          <cell r="U22">
            <v>103525.16396412971</v>
          </cell>
          <cell r="V22">
            <v>125593.12770520779</v>
          </cell>
          <cell r="W22">
            <v>149988.07497845677</v>
          </cell>
        </row>
        <row r="27">
          <cell r="B27">
            <v>4755945.3655164754</v>
          </cell>
          <cell r="C27">
            <v>4416234.9822652992</v>
          </cell>
          <cell r="D27">
            <v>4100789.6263892059</v>
          </cell>
          <cell r="E27">
            <v>3807876.08164712</v>
          </cell>
          <cell r="F27">
            <v>3535884.9329580399</v>
          </cell>
          <cell r="G27">
            <v>3283321.723461037</v>
          </cell>
          <cell r="H27">
            <v>3048798.7432138203</v>
          </cell>
          <cell r="I27">
            <v>2831027.404412833</v>
          </cell>
          <cell r="J27">
            <v>2628811.1612404878</v>
          </cell>
          <cell r="K27">
            <v>2441038.9354375959</v>
          </cell>
          <cell r="L27">
            <v>2266679.0114777675</v>
          </cell>
          <cell r="M27">
            <v>2104773.3678007838</v>
          </cell>
          <cell r="N27">
            <v>1954432.4129578709</v>
          </cell>
          <cell r="O27">
            <v>1814830.0977465943</v>
          </cell>
          <cell r="P27">
            <v>1685199.3764789803</v>
          </cell>
          <cell r="Q27">
            <v>1564827.9924447676</v>
          </cell>
          <cell r="R27">
            <v>1453054.5644129983</v>
          </cell>
          <cell r="S27">
            <v>1349264.9526692128</v>
          </cell>
          <cell r="T27">
            <v>1252888.8846214118</v>
          </cell>
          <cell r="U27">
            <v>1163396.8214341681</v>
          </cell>
          <cell r="V27">
            <v>1080297.0484745847</v>
          </cell>
          <cell r="W27">
            <v>1003132.973583543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161362.43204430898</v>
          </cell>
          <cell r="P28">
            <v>311198.976085453</v>
          </cell>
          <cell r="Q28">
            <v>450332.90983794397</v>
          </cell>
          <cell r="R28">
            <v>579528.70546525693</v>
          </cell>
          <cell r="S28">
            <v>699496.22997633321</v>
          </cell>
          <cell r="T28">
            <v>810894.64559376123</v>
          </cell>
          <cell r="U28">
            <v>914336.03152423014</v>
          </cell>
          <cell r="V28">
            <v>1010388.7470310942</v>
          </cell>
          <cell r="W28">
            <v>1099580.5542874676</v>
          </cell>
        </row>
        <row r="29">
          <cell r="B29">
            <v>0</v>
          </cell>
          <cell r="C29">
            <v>514712.7018957223</v>
          </cell>
          <cell r="D29">
            <v>992660.21079889301</v>
          </cell>
          <cell r="E29">
            <v>1436468.6119232657</v>
          </cell>
          <cell r="F29">
            <v>1848576.4129673264</v>
          </cell>
          <cell r="G29">
            <v>2231247.9425082398</v>
          </cell>
          <cell r="H29">
            <v>2586585.7913676589</v>
          </cell>
          <cell r="I29">
            <v>2916542.3653085488</v>
          </cell>
          <cell r="J29">
            <v>3222930.6125393752</v>
          </cell>
          <cell r="K29">
            <v>3507433.9849679996</v>
          </cell>
          <cell r="L29">
            <v>3771615.6879374362</v>
          </cell>
          <cell r="M29">
            <v>4016927.2692661993</v>
          </cell>
          <cell r="N29">
            <v>4244716.5947857648</v>
          </cell>
          <cell r="O29">
            <v>3941522.5523010669</v>
          </cell>
          <cell r="P29">
            <v>3659985.2271367046</v>
          </cell>
          <cell r="Q29">
            <v>3398557.7109126542</v>
          </cell>
          <cell r="R29">
            <v>3155803.5887046074</v>
          </cell>
          <cell r="S29">
            <v>2930389.0466542784</v>
          </cell>
          <cell r="T29">
            <v>2721075.5433218298</v>
          </cell>
          <cell r="U29">
            <v>2526713.0045131277</v>
          </cell>
          <cell r="V29">
            <v>2346233.5041907616</v>
          </cell>
          <cell r="W29">
            <v>2178645.3967485642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7">
          <cell r="B37">
            <v>1393887.8562475017</v>
          </cell>
          <cell r="C37">
            <v>1376467.7377178371</v>
          </cell>
          <cell r="D37">
            <v>1360268.2069514552</v>
          </cell>
          <cell r="E37">
            <v>1345187.650349546</v>
          </cell>
          <cell r="F37">
            <v>1331122.4088930329</v>
          </cell>
          <cell r="G37">
            <v>1317963.0600503157</v>
          </cell>
          <cell r="H37">
            <v>1305590.3097534745</v>
          </cell>
          <cell r="I37">
            <v>1293870.8360392994</v>
          </cell>
          <cell r="J37">
            <v>1282653.5988834586</v>
          </cell>
          <cell r="K37">
            <v>1271767.2771892417</v>
          </cell>
          <cell r="L37">
            <v>1261019.5682567561</v>
          </cell>
          <cell r="M37">
            <v>1250199.0365440594</v>
          </cell>
          <cell r="N37">
            <v>1239079.9850915503</v>
          </cell>
          <cell r="O37">
            <v>1227430.4328833506</v>
          </cell>
          <cell r="P37">
            <v>1215022.7554758908</v>
          </cell>
          <cell r="Q37">
            <v>1201645.9871757473</v>
          </cell>
          <cell r="R37">
            <v>1187118.3381798619</v>
          </cell>
          <cell r="S37">
            <v>1171298.2941118253</v>
          </cell>
          <cell r="T37">
            <v>1154092.820091841</v>
          </cell>
          <cell r="U37">
            <v>1135461.6634243706</v>
          </cell>
          <cell r="V37">
            <v>1115417.4119707716</v>
          </cell>
          <cell r="W37">
            <v>1094021.6395517809</v>
          </cell>
        </row>
        <row r="38">
          <cell r="B38">
            <v>0</v>
          </cell>
          <cell r="C38">
            <v>5.1369517241638754</v>
          </cell>
          <cell r="D38">
            <v>15.045864837039714</v>
          </cell>
          <cell r="E38">
            <v>33.513892480181489</v>
          </cell>
          <cell r="F38">
            <v>66.582624857872844</v>
          </cell>
          <cell r="G38">
            <v>123.42858750928458</v>
          </cell>
          <cell r="H38">
            <v>217.35300193368153</v>
          </cell>
          <cell r="I38">
            <v>366.78634949295656</v>
          </cell>
          <cell r="J38">
            <v>596.16714462321579</v>
          </cell>
          <cell r="K38">
            <v>936.51584920529115</v>
          </cell>
          <cell r="L38">
            <v>1425.5063192268535</v>
          </cell>
          <cell r="M38">
            <v>2106.8521047849372</v>
          </cell>
          <cell r="N38">
            <v>3028.8843210619966</v>
          </cell>
          <cell r="O38">
            <v>4242.3043386344525</v>
          </cell>
          <cell r="P38">
            <v>5797.2366622439476</v>
          </cell>
          <cell r="Q38">
            <v>7739.8569876059901</v>
          </cell>
          <cell r="R38">
            <v>10108.987815502005</v>
          </cell>
          <cell r="S38">
            <v>12933.100615548392</v>
          </cell>
          <cell r="T38">
            <v>16228.118193326331</v>
          </cell>
          <cell r="U38">
            <v>19996.280931863846</v>
          </cell>
          <cell r="V38">
            <v>24226.160695789287</v>
          </cell>
          <cell r="W38">
            <v>28893.725044404066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6">
          <cell r="B46">
            <v>1393887.8562475017</v>
          </cell>
          <cell r="C46">
            <v>1294324.4379441086</v>
          </cell>
          <cell r="D46">
            <v>1201872.6923766723</v>
          </cell>
          <cell r="E46">
            <v>1116024.6429211958</v>
          </cell>
          <cell r="F46">
            <v>1036308.5969982533</v>
          </cell>
          <cell r="G46">
            <v>962286.55435552087</v>
          </cell>
          <cell r="H46">
            <v>893551.80047298362</v>
          </cell>
          <cell r="I46">
            <v>829726.67186777061</v>
          </cell>
          <cell r="J46">
            <v>770460.48102007271</v>
          </cell>
          <cell r="K46">
            <v>715427.58951863879</v>
          </cell>
          <cell r="L46">
            <v>664325.61883873609</v>
          </cell>
          <cell r="M46">
            <v>616873.78892168344</v>
          </cell>
          <cell r="N46">
            <v>572811.37542727741</v>
          </cell>
          <cell r="O46">
            <v>531896.27718247194</v>
          </cell>
          <cell r="P46">
            <v>493903.6859551525</v>
          </cell>
          <cell r="Q46">
            <v>458624.85124407022</v>
          </cell>
          <cell r="R46">
            <v>425865.93329806521</v>
          </cell>
          <cell r="S46">
            <v>395446.93806248909</v>
          </cell>
          <cell r="T46">
            <v>367200.72820088267</v>
          </cell>
          <cell r="U46">
            <v>340972.10475796252</v>
          </cell>
          <cell r="V46">
            <v>316616.95441810804</v>
          </cell>
          <cell r="W46">
            <v>294001.45767395745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47292.623694111659</v>
          </cell>
          <cell r="P47">
            <v>91207.202838643905</v>
          </cell>
          <cell r="Q47">
            <v>131985.02632999531</v>
          </cell>
          <cell r="R47">
            <v>169850.14814339302</v>
          </cell>
          <cell r="S47">
            <v>205010.61839869089</v>
          </cell>
          <cell r="T47">
            <v>237659.62649289606</v>
          </cell>
          <cell r="U47">
            <v>267976.56258037227</v>
          </cell>
          <cell r="V47">
            <v>296128.00323302875</v>
          </cell>
          <cell r="W47">
            <v>322268.62669620977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B57">
            <v>0</v>
          </cell>
          <cell r="C57">
            <v>89939.318935579387</v>
          </cell>
          <cell r="D57">
            <v>173459.19757953845</v>
          </cell>
          <cell r="E57">
            <v>250997.86889742932</v>
          </cell>
          <cell r="F57">
            <v>322952.07196507044</v>
          </cell>
          <cell r="G57">
            <v>389675.77847339667</v>
          </cell>
          <cell r="H57">
            <v>451478.29353876569</v>
          </cell>
          <cell r="I57">
            <v>508622.12215458922</v>
          </cell>
          <cell r="J57">
            <v>561321.18183589482</v>
          </cell>
          <cell r="K57">
            <v>609740.10171231802</v>
          </cell>
          <cell r="L57">
            <v>653995.42822491366</v>
          </cell>
          <cell r="M57">
            <v>694159.50175791071</v>
          </cell>
          <cell r="N57">
            <v>730267.53093338304</v>
          </cell>
          <cell r="O57">
            <v>762327.95947145007</v>
          </cell>
          <cell r="P57">
            <v>790335.64002339856</v>
          </cell>
          <cell r="Q57">
            <v>814286.71389445337</v>
          </cell>
          <cell r="R57">
            <v>834193.60746902728</v>
          </cell>
          <cell r="S57">
            <v>850098.3544477442</v>
          </cell>
          <cell r="T57">
            <v>862082.62691957003</v>
          </cell>
          <cell r="U57">
            <v>870273.38092194463</v>
          </cell>
          <cell r="V57">
            <v>874843.75360549998</v>
          </cell>
          <cell r="W57">
            <v>876009.59111123311</v>
          </cell>
        </row>
        <row r="58">
          <cell r="B58">
            <v>0</v>
          </cell>
          <cell r="C58">
            <v>9.6154028512056513</v>
          </cell>
          <cell r="D58">
            <v>28.245060174624683</v>
          </cell>
          <cell r="E58">
            <v>63.12041992731762</v>
          </cell>
          <cell r="F58">
            <v>125.84315306656146</v>
          </cell>
          <cell r="G58">
            <v>234.13788628059743</v>
          </cell>
          <cell r="H58">
            <v>413.85148178350761</v>
          </cell>
          <cell r="I58">
            <v>701.02350659234071</v>
          </cell>
          <cell r="J58">
            <v>1143.7581943942578</v>
          </cell>
          <cell r="K58">
            <v>1803.545553513376</v>
          </cell>
          <cell r="L58">
            <v>2755.6327033424741</v>
          </cell>
          <cell r="M58">
            <v>4088.0639154888913</v>
          </cell>
          <cell r="N58">
            <v>5899.1132472500603</v>
          </cell>
          <cell r="O58">
            <v>8293.0356889468858</v>
          </cell>
          <cell r="P58">
            <v>11374.342176560909</v>
          </cell>
          <cell r="Q58">
            <v>15241.107650902726</v>
          </cell>
          <cell r="R58">
            <v>19978.07105621733</v>
          </cell>
          <cell r="S58">
            <v>25650.402298540765</v>
          </cell>
          <cell r="T58">
            <v>32298.945917378591</v>
          </cell>
          <cell r="U58">
            <v>39937.512402644155</v>
          </cell>
          <cell r="V58">
            <v>48552.439685295947</v>
          </cell>
          <cell r="W58">
            <v>58104.284438985022</v>
          </cell>
        </row>
        <row r="59">
          <cell r="B59">
            <v>0</v>
          </cell>
          <cell r="C59">
            <v>25.866838430080236</v>
          </cell>
          <cell r="D59">
            <v>75.863707542073257</v>
          </cell>
          <cell r="E59">
            <v>169.23426087994088</v>
          </cell>
          <cell r="F59">
            <v>336.75455563730691</v>
          </cell>
          <cell r="G59">
            <v>625.28939895583983</v>
          </cell>
          <cell r="H59">
            <v>1102.9458779058111</v>
          </cell>
          <cell r="I59">
            <v>1864.3483487285287</v>
          </cell>
          <cell r="J59">
            <v>3035.3172122783812</v>
          </cell>
          <cell r="K59">
            <v>4776.0277246361184</v>
          </cell>
          <cell r="L59">
            <v>7281.6185319242759</v>
          </cell>
          <cell r="M59">
            <v>10779.283823609885</v>
          </cell>
          <cell r="N59">
            <v>15521.177319998089</v>
          </cell>
          <cell r="O59">
            <v>21772.998078608751</v>
          </cell>
          <cell r="P59">
            <v>29798.861409648642</v>
          </cell>
          <cell r="Q59">
            <v>39843.840416215833</v>
          </cell>
          <cell r="R59">
            <v>52116.189352173511</v>
          </cell>
          <cell r="S59">
            <v>66771.526315557712</v>
          </cell>
          <cell r="T59">
            <v>83901.043981653725</v>
          </cell>
          <cell r="U59">
            <v>103525.16396412971</v>
          </cell>
          <cell r="V59">
            <v>125593.12770520779</v>
          </cell>
          <cell r="W59">
            <v>149988.07497845677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</row>
        <row r="66">
          <cell r="B66">
            <v>0</v>
          </cell>
          <cell r="C66">
            <v>514712.7018957223</v>
          </cell>
          <cell r="D66">
            <v>992660.21079889301</v>
          </cell>
          <cell r="E66">
            <v>1436468.6119232657</v>
          </cell>
          <cell r="F66">
            <v>1848576.4129673264</v>
          </cell>
          <cell r="G66">
            <v>2231247.9425082398</v>
          </cell>
          <cell r="H66">
            <v>2586585.7913676589</v>
          </cell>
          <cell r="I66">
            <v>2916542.3653085488</v>
          </cell>
          <cell r="J66">
            <v>3222930.6125393752</v>
          </cell>
          <cell r="K66">
            <v>3507433.9849679996</v>
          </cell>
          <cell r="L66">
            <v>3771615.6879374362</v>
          </cell>
          <cell r="M66">
            <v>4016927.2692661993</v>
          </cell>
          <cell r="N66">
            <v>4244716.5947857648</v>
          </cell>
          <cell r="O66">
            <v>3941522.5523010669</v>
          </cell>
          <cell r="P66">
            <v>3659985.2271367046</v>
          </cell>
          <cell r="Q66">
            <v>3398557.7109126542</v>
          </cell>
          <cell r="R66">
            <v>3155803.5887046074</v>
          </cell>
          <cell r="S66">
            <v>2930389.0466542784</v>
          </cell>
          <cell r="T66">
            <v>2721075.5433218298</v>
          </cell>
          <cell r="U66">
            <v>2526713.0045131277</v>
          </cell>
          <cell r="V66">
            <v>2346233.5041907616</v>
          </cell>
          <cell r="W66">
            <v>2178645.3967485642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</sheetData>
      <sheetData sheetId="12">
        <row r="6">
          <cell r="B6">
            <v>415412.04699999961</v>
          </cell>
          <cell r="C6">
            <v>410220.43343872495</v>
          </cell>
          <cell r="D6">
            <v>405392.58433598676</v>
          </cell>
          <cell r="E6">
            <v>400898.21639969986</v>
          </cell>
          <cell r="F6">
            <v>396706.43675343122</v>
          </cell>
          <cell r="G6">
            <v>392784.63485563948</v>
          </cell>
          <cell r="H6">
            <v>389097.25820995471</v>
          </cell>
          <cell r="I6">
            <v>385604.5736704148</v>
          </cell>
          <cell r="J6">
            <v>382261.56768345047</v>
          </cell>
          <cell r="K6">
            <v>379017.18244899571</v>
          </cell>
          <cell r="L6">
            <v>375814.10714548919</v>
          </cell>
          <cell r="M6">
            <v>372589.32890507847</v>
          </cell>
          <cell r="N6">
            <v>369275.58461504639</v>
          </cell>
          <cell r="O6">
            <v>365803.73836303176</v>
          </cell>
          <cell r="P6">
            <v>362105.95259981806</v>
          </cell>
          <cell r="Q6">
            <v>358119.35448369198</v>
          </cell>
          <cell r="R6">
            <v>353789.76628875278</v>
          </cell>
          <cell r="S6">
            <v>349075.01333321346</v>
          </cell>
          <cell r="T6">
            <v>343947.36898922117</v>
          </cell>
          <cell r="U6">
            <v>338394.836987079</v>
          </cell>
          <cell r="V6">
            <v>332421.16881169338</v>
          </cell>
          <cell r="W6">
            <v>326044.71493996895</v>
          </cell>
        </row>
        <row r="7">
          <cell r="B7">
            <v>0</v>
          </cell>
          <cell r="C7">
            <v>3.2230209406703318</v>
          </cell>
          <cell r="D7">
            <v>9.4400609630349361</v>
          </cell>
          <cell r="E7">
            <v>21.027251776359705</v>
          </cell>
          <cell r="F7">
            <v>41.775201661380308</v>
          </cell>
          <cell r="G7">
            <v>77.44143678604172</v>
          </cell>
          <cell r="H7">
            <v>136.37139579384274</v>
          </cell>
          <cell r="I7">
            <v>230.1287122491388</v>
          </cell>
          <cell r="J7">
            <v>374.04657361716056</v>
          </cell>
          <cell r="K7">
            <v>587.58780602510114</v>
          </cell>
          <cell r="L7">
            <v>894.38970125300466</v>
          </cell>
          <cell r="M7">
            <v>1321.8789697157358</v>
          </cell>
          <cell r="N7">
            <v>1900.3794697408434</v>
          </cell>
          <cell r="O7">
            <v>2661.7022028450074</v>
          </cell>
          <cell r="P7">
            <v>3637.2962339791611</v>
          </cell>
          <cell r="Q7">
            <v>4856.1330704169759</v>
          </cell>
          <cell r="R7">
            <v>6342.57068546763</v>
          </cell>
          <cell r="S7">
            <v>8114.4726191666796</v>
          </cell>
          <cell r="T7">
            <v>10181.829141732343</v>
          </cell>
          <cell r="U7">
            <v>12546.045911968173</v>
          </cell>
          <cell r="V7">
            <v>15199.952700992624</v>
          </cell>
          <cell r="W7">
            <v>18128.471099705104</v>
          </cell>
        </row>
        <row r="8">
          <cell r="B8">
            <v>0</v>
          </cell>
          <cell r="C8">
            <v>5184.8447891705264</v>
          </cell>
          <cell r="D8">
            <v>9999.6200476918493</v>
          </cell>
          <cell r="E8">
            <v>14469.589141295179</v>
          </cell>
          <cell r="F8">
            <v>18617.62338537697</v>
          </cell>
          <cell r="G8">
            <v>22464.128630225809</v>
          </cell>
          <cell r="H8">
            <v>26026.935776050759</v>
          </cell>
          <cell r="I8">
            <v>29321.177777641002</v>
          </cell>
          <cell r="J8">
            <v>32359.186606443833</v>
          </cell>
          <cell r="K8">
            <v>35150.452844498774</v>
          </cell>
          <cell r="L8">
            <v>37701.695190754748</v>
          </cell>
          <cell r="M8">
            <v>40017.083942125886</v>
          </cell>
          <cell r="N8">
            <v>42098.648814234388</v>
          </cell>
          <cell r="O8">
            <v>43946.876572810528</v>
          </cell>
          <cell r="P8">
            <v>45561.470482183315</v>
          </cell>
          <cell r="Q8">
            <v>46942.20809533252</v>
          </cell>
          <cell r="R8">
            <v>48089.805771635038</v>
          </cell>
          <cell r="S8">
            <v>49006.686680581457</v>
          </cell>
          <cell r="T8">
            <v>49697.559075579826</v>
          </cell>
          <cell r="U8">
            <v>50169.741750645531</v>
          </cell>
          <cell r="V8">
            <v>50433.215760381725</v>
          </cell>
          <cell r="W8">
            <v>50500.424258157313</v>
          </cell>
        </row>
        <row r="9">
          <cell r="B9">
            <v>0</v>
          </cell>
          <cell r="C9">
            <v>0.73049276037282396</v>
          </cell>
          <cell r="D9">
            <v>2.1458083757011805</v>
          </cell>
          <cell r="E9">
            <v>4.7953279235530477</v>
          </cell>
          <cell r="F9">
            <v>9.5604431431685377</v>
          </cell>
          <cell r="G9">
            <v>17.787713474274888</v>
          </cell>
          <cell r="H9">
            <v>31.440753548304151</v>
          </cell>
          <cell r="I9">
            <v>53.257529023099167</v>
          </cell>
          <cell r="J9">
            <v>86.892571590730199</v>
          </cell>
          <cell r="K9">
            <v>137.01734500691498</v>
          </cell>
          <cell r="L9">
            <v>209.34845592931862</v>
          </cell>
          <cell r="M9">
            <v>310.57472478457521</v>
          </cell>
          <cell r="N9">
            <v>448.1621401016248</v>
          </cell>
          <cell r="O9">
            <v>630.0310684881556</v>
          </cell>
          <cell r="P9">
            <v>864.12132102600185</v>
          </cell>
          <cell r="Q9">
            <v>1157.8837591449737</v>
          </cell>
          <cell r="R9">
            <v>1517.7560939062193</v>
          </cell>
          <cell r="S9">
            <v>1948.6893549535503</v>
          </cell>
          <cell r="T9">
            <v>2453.7865470046349</v>
          </cell>
          <cell r="U9">
            <v>3034.0968682111284</v>
          </cell>
          <cell r="V9">
            <v>3688.5823961187161</v>
          </cell>
          <cell r="W9">
            <v>4414.2465777187736</v>
          </cell>
        </row>
        <row r="10">
          <cell r="B10">
            <v>0</v>
          </cell>
          <cell r="C10">
            <v>2.8152584031210082</v>
          </cell>
          <cell r="D10">
            <v>8.2567469823204771</v>
          </cell>
          <cell r="E10">
            <v>18.418879304715578</v>
          </cell>
          <cell r="F10">
            <v>36.651216386952498</v>
          </cell>
          <cell r="G10">
            <v>68.054363874087585</v>
          </cell>
          <cell r="H10">
            <v>120.0408646520618</v>
          </cell>
          <cell r="I10">
            <v>202.90931067165928</v>
          </cell>
          <cell r="J10">
            <v>330.35356489749569</v>
          </cell>
          <cell r="K10">
            <v>519.80655547315894</v>
          </cell>
          <cell r="L10">
            <v>792.50650657340077</v>
          </cell>
          <cell r="M10">
            <v>1173.1804582949935</v>
          </cell>
          <cell r="N10">
            <v>1689.2719608764453</v>
          </cell>
          <cell r="O10">
            <v>2369.6987928242424</v>
          </cell>
          <cell r="P10">
            <v>3243.2063629931386</v>
          </cell>
          <cell r="Q10">
            <v>4336.4675914131858</v>
          </cell>
          <cell r="R10">
            <v>5672.1481602379572</v>
          </cell>
          <cell r="S10">
            <v>7267.1850120844583</v>
          </cell>
          <cell r="T10">
            <v>9131.5032464616233</v>
          </cell>
          <cell r="U10">
            <v>11267.325482095737</v>
          </cell>
          <cell r="V10">
            <v>13669.127330813091</v>
          </cell>
          <cell r="W10">
            <v>16324.190124449409</v>
          </cell>
        </row>
        <row r="15">
          <cell r="B15">
            <v>415412.04699999961</v>
          </cell>
          <cell r="C15">
            <v>385739.75792857108</v>
          </cell>
          <cell r="D15">
            <v>358186.91807653027</v>
          </cell>
          <cell r="E15">
            <v>332602.13821392099</v>
          </cell>
          <cell r="F15">
            <v>308844.84262721235</v>
          </cell>
          <cell r="G15">
            <v>286784.4967252686</v>
          </cell>
          <cell r="H15">
            <v>266299.88981632085</v>
          </cell>
          <cell r="I15">
            <v>247278.46911515508</v>
          </cell>
          <cell r="J15">
            <v>229615.72132121545</v>
          </cell>
          <cell r="K15">
            <v>213214.59836970005</v>
          </cell>
          <cell r="L15">
            <v>197984.98420043575</v>
          </cell>
          <cell r="M15">
            <v>183843.19961469033</v>
          </cell>
          <cell r="N15">
            <v>170711.5424993553</v>
          </cell>
          <cell r="O15">
            <v>158517.8608922585</v>
          </cell>
          <cell r="P15">
            <v>147195.15654281146</v>
          </cell>
          <cell r="Q15">
            <v>136681.2167897535</v>
          </cell>
          <cell r="R15">
            <v>126918.27273334253</v>
          </cell>
          <cell r="S15">
            <v>117852.68182381806</v>
          </cell>
          <cell r="T15">
            <v>109434.63312211676</v>
          </cell>
          <cell r="U15">
            <v>101617.87361339414</v>
          </cell>
          <cell r="V15">
            <v>94359.454069580272</v>
          </cell>
          <cell r="W15">
            <v>87619.493064610258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29672.289071428546</v>
          </cell>
          <cell r="P16">
            <v>57225.128923469339</v>
          </cell>
          <cell r="Q16">
            <v>82809.908786078653</v>
          </cell>
          <cell r="R16">
            <v>106567.2043727873</v>
          </cell>
          <cell r="S16">
            <v>128627.55027473104</v>
          </cell>
          <cell r="T16">
            <v>149112.15718367879</v>
          </cell>
          <cell r="U16">
            <v>168133.57788484456</v>
          </cell>
          <cell r="V16">
            <v>185796.32567878423</v>
          </cell>
          <cell r="W16">
            <v>202197.44863029959</v>
          </cell>
        </row>
        <row r="17">
          <cell r="B17">
            <v>0</v>
          </cell>
          <cell r="C17">
            <v>29672.289071428542</v>
          </cell>
          <cell r="D17">
            <v>57225.128923469332</v>
          </cell>
          <cell r="E17">
            <v>82809.908786078639</v>
          </cell>
          <cell r="F17">
            <v>106567.20437278728</v>
          </cell>
          <cell r="G17">
            <v>128627.55027473102</v>
          </cell>
          <cell r="H17">
            <v>149112.15718367876</v>
          </cell>
          <cell r="I17">
            <v>168133.57788484456</v>
          </cell>
          <cell r="J17">
            <v>185796.32567878423</v>
          </cell>
          <cell r="K17">
            <v>202197.44863029962</v>
          </cell>
          <cell r="L17">
            <v>217427.06279956392</v>
          </cell>
          <cell r="M17">
            <v>231568.84738530935</v>
          </cell>
          <cell r="N17">
            <v>244700.50450064437</v>
          </cell>
          <cell r="O17">
            <v>227221.89703631261</v>
          </cell>
          <cell r="P17">
            <v>210991.76153371885</v>
          </cell>
          <cell r="Q17">
            <v>195920.92142416749</v>
          </cell>
          <cell r="R17">
            <v>181926.5698938698</v>
          </cell>
          <cell r="S17">
            <v>168931.81490145053</v>
          </cell>
          <cell r="T17">
            <v>156865.25669420406</v>
          </cell>
          <cell r="U17">
            <v>145660.59550176092</v>
          </cell>
          <cell r="V17">
            <v>135256.26725163514</v>
          </cell>
          <cell r="W17">
            <v>125595.10530508978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</sheetData>
      <sheetData sheetId="13">
        <row r="6">
          <cell r="B6">
            <v>0</v>
          </cell>
          <cell r="C6">
            <v>29672.289071428542</v>
          </cell>
          <cell r="D6">
            <v>29301.459531337496</v>
          </cell>
          <cell r="E6">
            <v>28956.613166856197</v>
          </cell>
          <cell r="F6">
            <v>28635.586885692846</v>
          </cell>
          <cell r="G6">
            <v>28336.174053816514</v>
          </cell>
          <cell r="H6">
            <v>28056.04534683139</v>
          </cell>
          <cell r="I6">
            <v>27792.66130071105</v>
          </cell>
          <cell r="J6">
            <v>27543.183833601059</v>
          </cell>
          <cell r="K6">
            <v>27304.397691675033</v>
          </cell>
          <cell r="L6">
            <v>27072.65588921398</v>
          </cell>
          <cell r="M6">
            <v>26843.864796106373</v>
          </cell>
          <cell r="N6">
            <v>26613.523493219891</v>
          </cell>
          <cell r="O6">
            <v>26376.827472503315</v>
          </cell>
          <cell r="P6">
            <v>26128.838454502267</v>
          </cell>
          <cell r="Q6">
            <v>25864.710899987003</v>
          </cell>
          <cell r="R6">
            <v>25579.953891692283</v>
          </cell>
          <cell r="S6">
            <v>25270.69759205377</v>
          </cell>
          <cell r="T6">
            <v>24933.929523800962</v>
          </cell>
          <cell r="U6">
            <v>24567.669213515797</v>
          </cell>
          <cell r="V6">
            <v>24171.059784791356</v>
          </cell>
          <cell r="W6">
            <v>23744.369200835241</v>
          </cell>
        </row>
        <row r="7">
          <cell r="B7">
            <v>0</v>
          </cell>
          <cell r="C7">
            <v>0</v>
          </cell>
          <cell r="D7">
            <v>0.23021578147645227</v>
          </cell>
          <cell r="E7">
            <v>0.67429006878820974</v>
          </cell>
          <cell r="F7">
            <v>1.5019465554542646</v>
          </cell>
          <cell r="G7">
            <v>2.9839429758128793</v>
          </cell>
          <cell r="H7">
            <v>5.5315311990029796</v>
          </cell>
          <cell r="I7">
            <v>9.7408139852744817</v>
          </cell>
          <cell r="J7">
            <v>16.43776516065277</v>
          </cell>
          <cell r="K7">
            <v>26.717612401225754</v>
          </cell>
          <cell r="L7">
            <v>41.970557573221512</v>
          </cell>
          <cell r="M7">
            <v>63.884978660928901</v>
          </cell>
          <cell r="N7">
            <v>94.419926408266846</v>
          </cell>
          <cell r="O7">
            <v>135.74139069577453</v>
          </cell>
          <cell r="P7">
            <v>190.12158591750054</v>
          </cell>
          <cell r="Q7">
            <v>259.80687385565437</v>
          </cell>
          <cell r="R7">
            <v>346.86664788692684</v>
          </cell>
          <cell r="S7">
            <v>453.04076324768783</v>
          </cell>
          <cell r="T7">
            <v>579.60518708333427</v>
          </cell>
          <cell r="U7">
            <v>727.27351012373879</v>
          </cell>
          <cell r="V7">
            <v>896.14613656915515</v>
          </cell>
          <cell r="W7">
            <v>1085.7109072137589</v>
          </cell>
        </row>
        <row r="8">
          <cell r="B8">
            <v>0</v>
          </cell>
          <cell r="C8">
            <v>0</v>
          </cell>
          <cell r="D8">
            <v>370.34605636932332</v>
          </cell>
          <cell r="E8">
            <v>714.25857483513209</v>
          </cell>
          <cell r="F8">
            <v>1033.5420815210841</v>
          </cell>
          <cell r="G8">
            <v>1329.8302418126407</v>
          </cell>
          <cell r="H8">
            <v>1604.5806164447006</v>
          </cell>
          <cell r="I8">
            <v>1859.0668411464828</v>
          </cell>
          <cell r="J8">
            <v>2094.3698412600716</v>
          </cell>
          <cell r="K8">
            <v>2311.3704718888453</v>
          </cell>
          <cell r="L8">
            <v>2510.7466317499125</v>
          </cell>
          <cell r="M8">
            <v>2692.9782279110536</v>
          </cell>
          <cell r="N8">
            <v>2858.3631387232776</v>
          </cell>
          <cell r="O8">
            <v>3007.0463438738848</v>
          </cell>
          <cell r="P8">
            <v>3139.0626123436091</v>
          </cell>
          <cell r="Q8">
            <v>3254.3907487273796</v>
          </cell>
          <cell r="R8">
            <v>3353.0148639523227</v>
          </cell>
          <cell r="S8">
            <v>3434.9861265453596</v>
          </cell>
          <cell r="T8">
            <v>3500.4776200415326</v>
          </cell>
          <cell r="U8">
            <v>3549.8256482557017</v>
          </cell>
          <cell r="V8">
            <v>3583.5529821889663</v>
          </cell>
          <cell r="W8">
            <v>3602.3725543129804</v>
          </cell>
        </row>
        <row r="9">
          <cell r="B9">
            <v>0</v>
          </cell>
          <cell r="C9">
            <v>0</v>
          </cell>
          <cell r="D9">
            <v>5.2178054312344568E-2</v>
          </cell>
          <cell r="E9">
            <v>0.1532720268357986</v>
          </cell>
          <cell r="F9">
            <v>0.34252342311093198</v>
          </cell>
          <cell r="G9">
            <v>0.68288879594060981</v>
          </cell>
          <cell r="H9">
            <v>1.2705509624482063</v>
          </cell>
          <cell r="I9">
            <v>2.2457681105931537</v>
          </cell>
          <cell r="J9">
            <v>3.8041092159356547</v>
          </cell>
          <cell r="K9">
            <v>6.2066122564807289</v>
          </cell>
          <cell r="L9">
            <v>9.7869532147796416</v>
          </cell>
          <cell r="M9">
            <v>14.953461137808473</v>
          </cell>
          <cell r="N9">
            <v>22.183908913183945</v>
          </cell>
          <cell r="O9">
            <v>32.011581435830344</v>
          </cell>
          <cell r="P9">
            <v>45.002219177725401</v>
          </cell>
          <cell r="Q9">
            <v>61.722951501857274</v>
          </cell>
          <cell r="R9">
            <v>82.705982796069549</v>
          </cell>
          <cell r="S9">
            <v>108.41114956472995</v>
          </cell>
          <cell r="T9">
            <v>139.19209678239645</v>
          </cell>
          <cell r="U9">
            <v>175.2704676431882</v>
          </cell>
          <cell r="V9">
            <v>216.72120487222347</v>
          </cell>
          <cell r="W9">
            <v>263.47017115133684</v>
          </cell>
        </row>
        <row r="10">
          <cell r="B10">
            <v>0</v>
          </cell>
          <cell r="C10">
            <v>0</v>
          </cell>
          <cell r="D10">
            <v>0.20108988593721486</v>
          </cell>
          <cell r="E10">
            <v>0.58976764159431982</v>
          </cell>
          <cell r="F10">
            <v>1.3156342360511126</v>
          </cell>
          <cell r="G10">
            <v>2.6179440276394641</v>
          </cell>
          <cell r="H10">
            <v>4.8610259910062563</v>
          </cell>
          <cell r="I10">
            <v>8.5743474751472721</v>
          </cell>
          <cell r="J10">
            <v>14.493522190832806</v>
          </cell>
          <cell r="K10">
            <v>23.596683206963977</v>
          </cell>
          <cell r="L10">
            <v>37.129039676654209</v>
          </cell>
          <cell r="M10">
            <v>56.60760761238577</v>
          </cell>
          <cell r="N10">
            <v>83.798604163928104</v>
          </cell>
          <cell r="O10">
            <v>120.66228291974609</v>
          </cell>
          <cell r="P10">
            <v>169.26419948744589</v>
          </cell>
          <cell r="Q10">
            <v>231.65759735665276</v>
          </cell>
          <cell r="R10">
            <v>309.74768510094185</v>
          </cell>
          <cell r="S10">
            <v>405.15344001699697</v>
          </cell>
          <cell r="T10">
            <v>519.08464372031847</v>
          </cell>
          <cell r="U10">
            <v>652.25023189011597</v>
          </cell>
          <cell r="V10">
            <v>804.80896300683833</v>
          </cell>
          <cell r="W10">
            <v>976.36623791522084</v>
          </cell>
        </row>
        <row r="15">
          <cell r="B15">
            <v>0</v>
          </cell>
          <cell r="C15">
            <v>29672.289071428542</v>
          </cell>
          <cell r="D15">
            <v>27552.83985204079</v>
          </cell>
          <cell r="E15">
            <v>25584.779862609306</v>
          </cell>
          <cell r="F15">
            <v>23757.295586708642</v>
          </cell>
          <cell r="G15">
            <v>22060.34590194374</v>
          </cell>
          <cell r="H15">
            <v>20484.606908947757</v>
          </cell>
          <cell r="I15">
            <v>19021.420701165775</v>
          </cell>
          <cell r="J15">
            <v>17662.747793939649</v>
          </cell>
          <cell r="K15">
            <v>16401.12295151539</v>
          </cell>
          <cell r="L15">
            <v>15229.614169264289</v>
          </cell>
          <cell r="M15">
            <v>14141.78458574541</v>
          </cell>
          <cell r="N15">
            <v>13131.657115335023</v>
          </cell>
          <cell r="O15">
            <v>12193.681607096807</v>
          </cell>
          <cell r="P15">
            <v>11322.704349447036</v>
          </cell>
          <cell r="Q15">
            <v>10513.939753057961</v>
          </cell>
          <cell r="R15">
            <v>9762.9440564109645</v>
          </cell>
          <cell r="S15">
            <v>9065.590909524466</v>
          </cell>
          <cell r="T15">
            <v>8418.0487017012892</v>
          </cell>
          <cell r="U15">
            <v>7816.7595087226264</v>
          </cell>
          <cell r="V15">
            <v>7258.4195438138677</v>
          </cell>
          <cell r="W15">
            <v>6739.9610049700195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2119.4492193877531</v>
          </cell>
          <cell r="Q16">
            <v>4087.5092088192387</v>
          </cell>
          <cell r="R16">
            <v>5914.9934847199038</v>
          </cell>
          <cell r="S16">
            <v>7611.9431694848072</v>
          </cell>
          <cell r="T16">
            <v>9187.682162480789</v>
          </cell>
          <cell r="U16">
            <v>10650.868370262771</v>
          </cell>
          <cell r="V16">
            <v>12009.541277488897</v>
          </cell>
          <cell r="W16">
            <v>13271.166119913159</v>
          </cell>
        </row>
        <row r="17">
          <cell r="B17">
            <v>0</v>
          </cell>
          <cell r="C17">
            <v>0</v>
          </cell>
          <cell r="D17">
            <v>2119.4492193877531</v>
          </cell>
          <cell r="E17">
            <v>4087.5092088192382</v>
          </cell>
          <cell r="F17">
            <v>5914.9934847199029</v>
          </cell>
          <cell r="G17">
            <v>7611.9431694848054</v>
          </cell>
          <cell r="H17">
            <v>9187.6821624807872</v>
          </cell>
          <cell r="I17">
            <v>10650.86837026277</v>
          </cell>
          <cell r="J17">
            <v>12009.541277488897</v>
          </cell>
          <cell r="K17">
            <v>13271.166119913159</v>
          </cell>
          <cell r="L17">
            <v>14442.674902164259</v>
          </cell>
          <cell r="M17">
            <v>15530.504485683137</v>
          </cell>
          <cell r="N17">
            <v>16540.631956093526</v>
          </cell>
          <cell r="O17">
            <v>17478.607464331741</v>
          </cell>
          <cell r="P17">
            <v>16230.135502593757</v>
          </cell>
          <cell r="Q17">
            <v>15070.840109551345</v>
          </cell>
          <cell r="R17">
            <v>13994.351530297678</v>
          </cell>
          <cell r="S17">
            <v>12994.754992419272</v>
          </cell>
          <cell r="T17">
            <v>12066.558207246466</v>
          </cell>
          <cell r="U17">
            <v>11204.661192443147</v>
          </cell>
          <cell r="V17">
            <v>10404.32825012578</v>
          </cell>
          <cell r="W17">
            <v>9661.1619465453678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</sheetData>
      <sheetData sheetId="14">
        <row r="6">
          <cell r="B6">
            <v>0</v>
          </cell>
          <cell r="C6">
            <v>24480.675510153847</v>
          </cell>
          <cell r="D6">
            <v>24473.610428599284</v>
          </cell>
          <cell r="E6">
            <v>24462.245230569293</v>
          </cell>
          <cell r="F6">
            <v>24443.807239424194</v>
          </cell>
          <cell r="G6">
            <v>24414.372156024769</v>
          </cell>
          <cell r="H6">
            <v>24368.668701146631</v>
          </cell>
          <cell r="I6">
            <v>24299.97676117111</v>
          </cell>
          <cell r="J6">
            <v>24200.177846636743</v>
          </cell>
          <cell r="K6">
            <v>24060.012457220306</v>
          </cell>
          <cell r="L6">
            <v>23869.580585707452</v>
          </cell>
          <cell r="M6">
            <v>23619.086555695652</v>
          </cell>
          <cell r="N6">
            <v>23299.77920318778</v>
          </cell>
          <cell r="O6">
            <v>22904.981220488684</v>
          </cell>
          <cell r="P6">
            <v>22431.052691288583</v>
          </cell>
          <cell r="Q6">
            <v>21878.112783860968</v>
          </cell>
          <cell r="R6">
            <v>21250.365696753091</v>
          </cell>
          <cell r="S6">
            <v>20555.944636514472</v>
          </cell>
          <cell r="T6">
            <v>19806.285179808678</v>
          </cell>
          <cell r="U6">
            <v>19015.137211373654</v>
          </cell>
          <cell r="V6">
            <v>18197.391609405768</v>
          </cell>
          <cell r="W6">
            <v>17367.915329110801</v>
          </cell>
        </row>
        <row r="7">
          <cell r="B7">
            <v>0</v>
          </cell>
          <cell r="C7">
            <v>3.2230209406703318</v>
          </cell>
          <cell r="D7">
            <v>6.447255803841057</v>
          </cell>
          <cell r="E7">
            <v>12.261480882112979</v>
          </cell>
          <cell r="F7">
            <v>22.249896440474867</v>
          </cell>
          <cell r="G7">
            <v>38.650178100474292</v>
          </cell>
          <cell r="H7">
            <v>64.461490206803987</v>
          </cell>
          <cell r="I7">
            <v>103.49813044057053</v>
          </cell>
          <cell r="J7">
            <v>160.35562652867452</v>
          </cell>
          <cell r="K7">
            <v>240.25884480916639</v>
          </cell>
          <cell r="L7">
            <v>348.7724528011251</v>
          </cell>
          <cell r="M7">
            <v>491.37424712366015</v>
          </cell>
          <cell r="N7">
            <v>672.92042643337447</v>
          </cell>
          <cell r="O7">
            <v>897.06412379993844</v>
          </cell>
          <cell r="P7">
            <v>1165.7156170516544</v>
          </cell>
          <cell r="Q7">
            <v>1478.6437102934692</v>
          </cell>
          <cell r="R7">
            <v>1833.3042629375809</v>
          </cell>
          <cell r="S7">
            <v>2224.9426969467377</v>
          </cell>
          <cell r="T7">
            <v>2646.9617096489983</v>
          </cell>
          <cell r="U7">
            <v>3091.4902803595692</v>
          </cell>
          <cell r="V7">
            <v>3550.0529255936071</v>
          </cell>
          <cell r="W7">
            <v>4014.2293059262406</v>
          </cell>
        </row>
        <row r="8">
          <cell r="B8">
            <v>0</v>
          </cell>
          <cell r="C8">
            <v>5184.8447891705264</v>
          </cell>
          <cell r="D8">
            <v>5185.1213148906463</v>
          </cell>
          <cell r="E8">
            <v>5184.2276684384624</v>
          </cell>
          <cell r="F8">
            <v>5181.5763256028758</v>
          </cell>
          <cell r="G8">
            <v>5176.33548666148</v>
          </cell>
          <cell r="H8">
            <v>5167.3877622696518</v>
          </cell>
          <cell r="I8">
            <v>5153.3088427367275</v>
          </cell>
          <cell r="J8">
            <v>5132.3786700629016</v>
          </cell>
          <cell r="K8">
            <v>5102.6367099437839</v>
          </cell>
          <cell r="L8">
            <v>5061.9889780058875</v>
          </cell>
          <cell r="M8">
            <v>5008.3669792821893</v>
          </cell>
          <cell r="N8">
            <v>4939.928010831778</v>
          </cell>
          <cell r="O8">
            <v>4855.2741024500292</v>
          </cell>
          <cell r="P8">
            <v>4753.6565217163952</v>
          </cell>
          <cell r="Q8">
            <v>4635.1283618765865</v>
          </cell>
          <cell r="R8">
            <v>4500.6125402548423</v>
          </cell>
          <cell r="S8">
            <v>4351.8670354917776</v>
          </cell>
          <cell r="T8">
            <v>4191.3500150399004</v>
          </cell>
          <cell r="U8">
            <v>4022.0083233214082</v>
          </cell>
          <cell r="V8">
            <v>3847.0269919251609</v>
          </cell>
          <cell r="W8">
            <v>3669.581052088563</v>
          </cell>
        </row>
        <row r="9">
          <cell r="B9">
            <v>0</v>
          </cell>
          <cell r="C9">
            <v>0.73049276037282396</v>
          </cell>
          <cell r="D9">
            <v>1.467493669640701</v>
          </cell>
          <cell r="E9">
            <v>2.8027915746876655</v>
          </cell>
          <cell r="F9">
            <v>5.107638642726422</v>
          </cell>
          <cell r="G9">
            <v>8.9101591270469598</v>
          </cell>
          <cell r="H9">
            <v>14.923591036477466</v>
          </cell>
          <cell r="I9">
            <v>24.062543585388166</v>
          </cell>
          <cell r="J9">
            <v>37.439151783566693</v>
          </cell>
          <cell r="K9">
            <v>56.331385672665512</v>
          </cell>
          <cell r="L9">
            <v>82.118064137183282</v>
          </cell>
          <cell r="M9">
            <v>116.17972999306507</v>
          </cell>
          <cell r="N9">
            <v>159.77132423023355</v>
          </cell>
          <cell r="O9">
            <v>213.88050982236109</v>
          </cell>
          <cell r="P9">
            <v>279.09247171557155</v>
          </cell>
          <cell r="Q9">
            <v>355.48538962082927</v>
          </cell>
          <cell r="R9">
            <v>442.57831755731507</v>
          </cell>
          <cell r="S9">
            <v>539.34441061206098</v>
          </cell>
          <cell r="T9">
            <v>644.28928883348112</v>
          </cell>
          <cell r="U9">
            <v>755.58078884968143</v>
          </cell>
          <cell r="V9">
            <v>871.20673277981155</v>
          </cell>
          <cell r="W9">
            <v>989.13435275139432</v>
          </cell>
        </row>
        <row r="10">
          <cell r="B10">
            <v>0</v>
          </cell>
          <cell r="C10">
            <v>2.8152584031210082</v>
          </cell>
          <cell r="D10">
            <v>5.6425784651366842</v>
          </cell>
          <cell r="E10">
            <v>10.751899963989421</v>
          </cell>
          <cell r="F10">
            <v>19.547971318288031</v>
          </cell>
          <cell r="G10">
            <v>34.021091514774547</v>
          </cell>
          <cell r="H10">
            <v>56.847526768980465</v>
          </cell>
          <cell r="I10">
            <v>91.442793494744748</v>
          </cell>
          <cell r="J10">
            <v>141.93777641666921</v>
          </cell>
          <cell r="K10">
            <v>213.0496737826272</v>
          </cell>
          <cell r="L10">
            <v>309.82899077689603</v>
          </cell>
          <cell r="M10">
            <v>437.28155933397852</v>
          </cell>
          <cell r="N10">
            <v>599.89010674537985</v>
          </cell>
          <cell r="O10">
            <v>801.089114867543</v>
          </cell>
          <cell r="P10">
            <v>1042.7717696563418</v>
          </cell>
          <cell r="Q10">
            <v>1324.9188257767</v>
          </cell>
          <cell r="R10">
            <v>1645.4282539257129</v>
          </cell>
          <cell r="S10">
            <v>2000.1902918634976</v>
          </cell>
          <cell r="T10">
            <v>2383.4028780974836</v>
          </cell>
          <cell r="U10">
            <v>2788.0724675242291</v>
          </cell>
          <cell r="V10">
            <v>3206.6108117241938</v>
          </cell>
          <cell r="W10">
            <v>3631.4290315515391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29672.289071428546</v>
          </cell>
          <cell r="P16">
            <v>29672.289071428546</v>
          </cell>
          <cell r="Q16">
            <v>29672.289071428546</v>
          </cell>
          <cell r="R16">
            <v>29672.289071428546</v>
          </cell>
          <cell r="S16">
            <v>29672.289071428546</v>
          </cell>
          <cell r="T16">
            <v>29672.289071428546</v>
          </cell>
          <cell r="U16">
            <v>29672.289071428546</v>
          </cell>
          <cell r="V16">
            <v>29672.289071428546</v>
          </cell>
          <cell r="W16">
            <v>29672.289071428546</v>
          </cell>
        </row>
        <row r="17">
          <cell r="B17">
            <v>0</v>
          </cell>
          <cell r="C17">
            <v>29672.289071428542</v>
          </cell>
          <cell r="D17">
            <v>29672.289071428542</v>
          </cell>
          <cell r="E17">
            <v>29672.289071428546</v>
          </cell>
          <cell r="F17">
            <v>29672.289071428546</v>
          </cell>
          <cell r="G17">
            <v>29672.289071428546</v>
          </cell>
          <cell r="H17">
            <v>29672.289071428546</v>
          </cell>
          <cell r="I17">
            <v>29672.289071428546</v>
          </cell>
          <cell r="J17">
            <v>29672.289071428546</v>
          </cell>
          <cell r="K17">
            <v>29672.28907142855</v>
          </cell>
          <cell r="L17">
            <v>29672.289071428546</v>
          </cell>
          <cell r="M17">
            <v>29672.289071428546</v>
          </cell>
          <cell r="N17">
            <v>29672.28907142855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75"/>
  <sheetViews>
    <sheetView tabSelected="1" workbookViewId="0">
      <selection activeCell="N10" sqref="N10"/>
    </sheetView>
  </sheetViews>
  <sheetFormatPr defaultRowHeight="18.75" x14ac:dyDescent="0.3"/>
  <cols>
    <col min="1" max="1" width="5.5703125" style="91" customWidth="1"/>
    <col min="2" max="16384" width="9.140625" style="91"/>
  </cols>
  <sheetData>
    <row r="1" spans="1:11" x14ac:dyDescent="0.3">
      <c r="A1" s="107" t="str">
        <f>CONCATENATE("Segment:  ",State,", Single Family, ", SpaceHeat, ", ", TankSize,", ", StartWH, " is starting water heater")</f>
        <v>Segment:  Northwest, Single Family, Gas FAF, &lt;=55 Gallons, Electric Resistance is starting water heater</v>
      </c>
    </row>
    <row r="3" spans="1:11" ht="39" customHeight="1" x14ac:dyDescent="0.3">
      <c r="B3" s="139" t="str">
        <f>CONCATENATE("Marginal Market Shares (%) - ",State,", Single Family, ", SpaceHeat, ", ", TankSize,", ", StartWH, " is starting water heater")</f>
        <v>Marginal Market Shares (%) - Northwest, Single Family, Gas FAF, &lt;=55 Gallons, Electric Resistance is starting water heater</v>
      </c>
      <c r="C3" s="140"/>
      <c r="D3" s="140"/>
      <c r="E3" s="140"/>
      <c r="F3" s="140"/>
      <c r="G3" s="140"/>
      <c r="H3" s="140"/>
      <c r="I3" s="140"/>
      <c r="J3" s="140"/>
      <c r="K3" s="140"/>
    </row>
    <row r="18" spans="2:16" x14ac:dyDescent="0.3">
      <c r="M18" s="67"/>
    </row>
    <row r="21" spans="2:16" ht="36" customHeight="1" x14ac:dyDescent="0.3">
      <c r="B21" s="139" t="str">
        <f>CONCATENATE("Average Market Shares by Scenario (%) - ",State,", Single Family, ", SpaceHeat, ", ", TankSize,", ", StartWH, " is starting water heater")</f>
        <v>Average Market Shares by Scenario (%) - Northwest, Single Family, Gas FAF, &lt;=55 Gallons, Electric Resistance is starting water heater</v>
      </c>
      <c r="C21" s="140"/>
      <c r="D21" s="140"/>
      <c r="E21" s="140"/>
      <c r="F21" s="140"/>
      <c r="G21" s="140"/>
      <c r="H21" s="140"/>
      <c r="I21" s="140"/>
      <c r="J21" s="140"/>
      <c r="K21" s="140"/>
    </row>
    <row r="29" spans="2:16" x14ac:dyDescent="0.3">
      <c r="P29" s="67"/>
    </row>
    <row r="39" spans="2:23" ht="36" customHeight="1" x14ac:dyDescent="0.3">
      <c r="B39" s="139" t="str">
        <f>CONCATENATE("BAU Average Market Shares (%) - ",State,", Single Family, ", SpaceHeat, ", ", TankSize,", ", StartWH, " is starting water heater")</f>
        <v>BAU Average Market Shares (%) - Northwest, Single Family, Gas FAF, &lt;=55 Gallons, Electric Resistance is starting water heater</v>
      </c>
      <c r="C39" s="140"/>
      <c r="D39" s="140"/>
      <c r="E39" s="140"/>
      <c r="F39" s="140"/>
      <c r="G39" s="140"/>
      <c r="H39" s="140"/>
      <c r="I39" s="140"/>
      <c r="J39" s="140"/>
      <c r="K39" s="140"/>
      <c r="N39" s="134"/>
      <c r="O39" s="135"/>
      <c r="P39" s="135"/>
      <c r="Q39" s="135"/>
      <c r="R39" s="135"/>
      <c r="S39" s="135"/>
      <c r="T39" s="135"/>
      <c r="U39" s="135"/>
      <c r="V39" s="135"/>
      <c r="W39" s="135"/>
    </row>
    <row r="57" spans="2:11" ht="38.25" customHeight="1" x14ac:dyDescent="0.3">
      <c r="B57" s="139" t="str">
        <f>CONCATENATE("BAU Marginal Market Shares, 2035 (%) - ",State,", Single Family, ", SpaceHeat, ", ", TankSize,", ", StartWH, " is starting water heater")</f>
        <v>BAU Marginal Market Shares, 2035 (%) - Northwest, Single Family, Gas FAF, &lt;=55 Gallons, Electric Resistance is starting water heater</v>
      </c>
      <c r="C57" s="140"/>
      <c r="D57" s="140"/>
      <c r="E57" s="140"/>
      <c r="F57" s="140"/>
      <c r="G57" s="140"/>
      <c r="H57" s="140"/>
      <c r="I57" s="140"/>
      <c r="J57" s="140"/>
      <c r="K57" s="140"/>
    </row>
    <row r="75" spans="2:12" ht="40.5" customHeight="1" x14ac:dyDescent="0.3">
      <c r="B75" s="139" t="str">
        <f>CONCATENATE('Input Assumptions'!B$9," Change in Natural Gas Usage Least Cost vs BAU Case (Mcf/Yr) -  ",'Input Assumptions'!B$11," ",'Input Assumptions'!B$12,", ",'Input Assumptions'!B$10," Space Heat")</f>
        <v>Northwest Change in Natural Gas Usage Least Cost vs BAU Case (Mcf/Yr) -  Electric Resistance &lt;=55 Gallons, Gas FAF Space Heat</v>
      </c>
      <c r="C75" s="140"/>
      <c r="D75" s="140"/>
      <c r="E75" s="140"/>
      <c r="F75" s="140"/>
      <c r="G75" s="140"/>
      <c r="H75" s="140"/>
      <c r="I75" s="140"/>
      <c r="J75" s="140"/>
      <c r="K75" s="140"/>
      <c r="L75" s="102"/>
    </row>
  </sheetData>
  <mergeCells count="5">
    <mergeCell ref="B75:K75"/>
    <mergeCell ref="B3:K3"/>
    <mergeCell ref="B21:K21"/>
    <mergeCell ref="B39:K39"/>
    <mergeCell ref="B57:K5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W19"/>
  <sheetViews>
    <sheetView zoomScaleNormal="100" workbookViewId="0">
      <selection activeCell="B13" sqref="B13:W13"/>
    </sheetView>
  </sheetViews>
  <sheetFormatPr defaultColWidth="9.140625" defaultRowHeight="15.75" x14ac:dyDescent="0.25"/>
  <cols>
    <col min="1" max="1" width="20.7109375" style="3" customWidth="1"/>
    <col min="2" max="10" width="9.7109375" style="3" customWidth="1"/>
    <col min="11" max="16384" width="9.140625" style="3"/>
  </cols>
  <sheetData>
    <row r="1" spans="1:23" x14ac:dyDescent="0.25">
      <c r="A1" s="107" t="str">
        <f>CONCATENATE("Segment:  ",State,", Single Family, ", SpaceHeat, ", ", TankSize,", ", StartWH, " is starting water heater")</f>
        <v>Segment:  Northwest, Single Family, Gas FAF, &lt;=55 Gallons, Electric Resistance is starting water heater</v>
      </c>
    </row>
    <row r="3" spans="1:23" x14ac:dyDescent="0.25">
      <c r="A3" s="4" t="s">
        <v>81</v>
      </c>
      <c r="D3" s="4"/>
    </row>
    <row r="4" spans="1:23" x14ac:dyDescent="0.25">
      <c r="A4" s="16" t="s">
        <v>0</v>
      </c>
      <c r="B4" s="17">
        <v>2014</v>
      </c>
      <c r="C4" s="17">
        <v>2015</v>
      </c>
      <c r="D4" s="17">
        <v>2016</v>
      </c>
      <c r="E4" s="17">
        <v>2017</v>
      </c>
      <c r="F4" s="17">
        <v>2018</v>
      </c>
      <c r="G4" s="17">
        <v>2019</v>
      </c>
      <c r="H4" s="17">
        <v>2020</v>
      </c>
      <c r="I4" s="17">
        <v>2021</v>
      </c>
      <c r="J4" s="17">
        <v>2022</v>
      </c>
      <c r="K4" s="17">
        <v>2023</v>
      </c>
      <c r="L4" s="17">
        <v>2024</v>
      </c>
      <c r="M4" s="17">
        <v>2025</v>
      </c>
      <c r="N4" s="17">
        <v>2026</v>
      </c>
      <c r="O4" s="17">
        <v>2027</v>
      </c>
      <c r="P4" s="17">
        <v>2028</v>
      </c>
      <c r="Q4" s="17">
        <v>2029</v>
      </c>
      <c r="R4" s="17">
        <v>2030</v>
      </c>
      <c r="S4" s="17">
        <v>2031</v>
      </c>
      <c r="T4" s="17">
        <v>2032</v>
      </c>
      <c r="U4" s="17">
        <v>2033</v>
      </c>
      <c r="V4" s="17">
        <v>2034</v>
      </c>
      <c r="W4" s="17">
        <v>2035</v>
      </c>
    </row>
    <row r="5" spans="1:23" ht="16.5" thickBot="1" x14ac:dyDescent="0.3">
      <c r="A5" s="26" t="s">
        <v>31</v>
      </c>
      <c r="B5" s="27">
        <f t="shared" ref="B5:W5" si="0">SUM(B6:B10)</f>
        <v>0</v>
      </c>
      <c r="C5" s="27">
        <f t="shared" si="0"/>
        <v>52449.803499999965</v>
      </c>
      <c r="D5" s="27">
        <f t="shared" si="0"/>
        <v>52449.80349999998</v>
      </c>
      <c r="E5" s="27">
        <f t="shared" si="0"/>
        <v>52449.803499999987</v>
      </c>
      <c r="F5" s="27">
        <f t="shared" si="0"/>
        <v>52449.80349999998</v>
      </c>
      <c r="G5" s="27">
        <f t="shared" si="0"/>
        <v>52449.803499999987</v>
      </c>
      <c r="H5" s="27">
        <f t="shared" si="0"/>
        <v>52449.80349999998</v>
      </c>
      <c r="I5" s="27">
        <f t="shared" si="0"/>
        <v>52449.80349999998</v>
      </c>
      <c r="J5" s="27">
        <f t="shared" si="0"/>
        <v>52449.803499999987</v>
      </c>
      <c r="K5" s="27">
        <f t="shared" si="0"/>
        <v>52449.80349999998</v>
      </c>
      <c r="L5" s="27">
        <f t="shared" si="0"/>
        <v>52449.80349999998</v>
      </c>
      <c r="M5" s="27">
        <f t="shared" si="0"/>
        <v>52449.803499999987</v>
      </c>
      <c r="N5" s="27">
        <f t="shared" si="0"/>
        <v>52449.80349999998</v>
      </c>
      <c r="O5" s="27">
        <f t="shared" si="0"/>
        <v>52449.803499999995</v>
      </c>
      <c r="P5" s="27">
        <f t="shared" si="0"/>
        <v>52449.80349999998</v>
      </c>
      <c r="Q5" s="27">
        <f t="shared" si="0"/>
        <v>52449.803499999987</v>
      </c>
      <c r="R5" s="27">
        <f t="shared" si="0"/>
        <v>52449.803499999987</v>
      </c>
      <c r="S5" s="27">
        <f t="shared" si="0"/>
        <v>52449.80349999998</v>
      </c>
      <c r="T5" s="27">
        <f t="shared" si="0"/>
        <v>52449.803499999987</v>
      </c>
      <c r="U5" s="27">
        <f t="shared" si="0"/>
        <v>52449.803499999973</v>
      </c>
      <c r="V5" s="27">
        <f t="shared" si="0"/>
        <v>52449.803499999987</v>
      </c>
      <c r="W5" s="27">
        <f t="shared" si="0"/>
        <v>52449.803499999973</v>
      </c>
    </row>
    <row r="6" spans="1:23" ht="16.5" thickTop="1" x14ac:dyDescent="0.25">
      <c r="A6" s="3" t="str">
        <f>+'Water Heater Stock'!A6</f>
        <v>Electric Resistance</v>
      </c>
      <c r="B6" s="13">
        <f>+'[1]Water Heaters Retired'!B6+'[2]Water Heaters Retired'!B6+'[3]Water Heaters Retired'!B6+'[4]Water Heaters Retired'!B6</f>
        <v>0</v>
      </c>
      <c r="C6" s="13">
        <f>+'[1]Water Heaters Retired'!C6+'[2]Water Heaters Retired'!C6+'[3]Water Heaters Retired'!C6+'[4]Water Heaters Retired'!C6</f>
        <v>52449.803499999965</v>
      </c>
      <c r="D6" s="13">
        <f>+'[1]Water Heaters Retired'!D6+'[2]Water Heaters Retired'!D6+'[3]Water Heaters Retired'!D6+'[4]Water Heaters Retired'!D6</f>
        <v>51629.034738941555</v>
      </c>
      <c r="E6" s="13">
        <f>+'[1]Water Heaters Retired'!E6+'[2]Water Heaters Retired'!E6+'[3]Water Heaters Retired'!E6+'[4]Water Heaters Retired'!E6</f>
        <v>50865.188284411634</v>
      </c>
      <c r="F6" s="13">
        <f>+'[1]Water Heaters Retired'!F6+'[2]Water Heaters Retired'!F6+'[3]Water Heaters Retired'!F6+'[4]Water Heaters Retired'!F6</f>
        <v>50153.667673791089</v>
      </c>
      <c r="G6" s="13">
        <f>+'[1]Water Heaters Retired'!G6+'[2]Water Heaters Retired'!G6+'[3]Water Heaters Retired'!G6+'[4]Water Heaters Retired'!G6</f>
        <v>49489.857801344566</v>
      </c>
      <c r="H6" s="13">
        <f>+'[1]Water Heaters Retired'!H6+'[2]Water Heaters Retired'!H6+'[3]Water Heaters Retired'!H6+'[4]Water Heaters Retired'!H6</f>
        <v>48868.982267036947</v>
      </c>
      <c r="I6" s="13">
        <f>+'[1]Water Heaters Retired'!I6+'[2]Water Heaters Retired'!I6+'[3]Water Heaters Retired'!I6+'[4]Water Heaters Retired'!I6</f>
        <v>48285.946726588933</v>
      </c>
      <c r="J6" s="13">
        <f>+'[1]Water Heaters Retired'!J6+'[2]Water Heaters Retired'!J6+'[3]Water Heaters Retired'!J6+'[4]Water Heaters Retired'!J6</f>
        <v>47735.181205389919</v>
      </c>
      <c r="K6" s="13">
        <f>+'[1]Water Heaters Retired'!K6+'[2]Water Heaters Retired'!K6+'[3]Water Heaters Retired'!K6+'[4]Water Heaters Retired'!K6</f>
        <v>47210.500919850274</v>
      </c>
      <c r="L6" s="13">
        <f>+'[1]Water Heaters Retired'!L6+'[2]Water Heaters Retired'!L6+'[3]Water Heaters Retired'!L6+'[4]Water Heaters Retired'!L6</f>
        <v>46705.01072561802</v>
      </c>
      <c r="M6" s="13">
        <f>+'[1]Water Heaters Retired'!M6+'[2]Water Heaters Retired'!M6+'[3]Water Heaters Retired'!M6+'[4]Water Heaters Retired'!M6</f>
        <v>46211.081101067175</v>
      </c>
      <c r="N6" s="13">
        <f>+'[1]Water Heaters Retired'!N6+'[2]Water Heaters Retired'!N6+'[3]Water Heaters Retired'!N6+'[4]Water Heaters Retired'!N6</f>
        <v>45720.42157047028</v>
      </c>
      <c r="O6" s="13">
        <f>+'[1]Water Heaters Retired'!O6+'[2]Water Heaters Retired'!O6+'[3]Water Heaters Retired'!O6+'[4]Water Heaters Retired'!O6</f>
        <v>45224.26901273361</v>
      </c>
      <c r="P6" s="13">
        <f>+'[1]Water Heaters Retired'!P6+'[2]Water Heaters Retired'!P6+'[3]Water Heaters Retired'!P6+'[4]Water Heaters Retired'!P6</f>
        <v>44713.69295506092</v>
      </c>
      <c r="Q6" s="13">
        <f>+'[1]Water Heaters Retired'!Q6+'[2]Water Heaters Retired'!Q6+'[3]Water Heaters Retired'!Q6+'[4]Water Heaters Retired'!Q6</f>
        <v>44179.99941699209</v>
      </c>
      <c r="R6" s="13">
        <f>+'[1]Water Heaters Retired'!R6+'[2]Water Heaters Retired'!R6+'[3]Water Heaters Retired'!R6+'[4]Water Heaters Retired'!R6</f>
        <v>43615.193340120029</v>
      </c>
      <c r="S6" s="13">
        <f>+'[1]Water Heaters Retired'!S6+'[2]Water Heaters Retired'!S6+'[3]Water Heaters Retired'!S6+'[4]Water Heaters Retired'!S6</f>
        <v>43012.443024891487</v>
      </c>
      <c r="T6" s="13">
        <f>+'[1]Water Heaters Retired'!T6+'[2]Water Heaters Retired'!T6+'[3]Water Heaters Retired'!T6+'[4]Water Heaters Retired'!T6</f>
        <v>42366.483947334949</v>
      </c>
      <c r="U6" s="13">
        <f>+'[1]Water Heaters Retired'!U6+'[2]Water Heaters Retired'!U6+'[3]Water Heaters Retired'!U6+'[4]Water Heaters Retired'!U6</f>
        <v>41673.906773964176</v>
      </c>
      <c r="V6" s="13">
        <f>+'[1]Water Heaters Retired'!V6+'[2]Water Heaters Retired'!V6+'[3]Water Heaters Retired'!V6+'[4]Water Heaters Retired'!V6</f>
        <v>40933.293939768679</v>
      </c>
      <c r="W6" s="13">
        <f>+'[1]Water Heaters Retired'!W6+'[2]Water Heaters Retired'!W6+'[3]Water Heaters Retired'!W6+'[4]Water Heaters Retired'!W6</f>
        <v>40145.195400675002</v>
      </c>
    </row>
    <row r="7" spans="1:23" x14ac:dyDescent="0.25">
      <c r="A7" s="3" t="str">
        <f>+'Water Heater Stock'!A7</f>
        <v>HPWH</v>
      </c>
      <c r="B7" s="13">
        <f>+'[1]Water Heaters Retired'!B7+'[2]Water Heaters Retired'!B7+'[3]Water Heaters Retired'!B7+'[4]Water Heaters Retired'!B7</f>
        <v>0</v>
      </c>
      <c r="C7" s="13">
        <f>+'[1]Water Heaters Retired'!C7+'[2]Water Heaters Retired'!C7+'[3]Water Heaters Retired'!C7+'[4]Water Heaters Retired'!C7</f>
        <v>0</v>
      </c>
      <c r="D7" s="13">
        <f>+'[1]Water Heaters Retired'!D7+'[2]Water Heaters Retired'!D7+'[3]Water Heaters Retired'!D7+'[4]Water Heaters Retired'!D7</f>
        <v>0.3999375610359</v>
      </c>
      <c r="E7" s="13">
        <f>+'[1]Water Heaters Retired'!E7+'[2]Water Heaters Retired'!E7+'[3]Water Heaters Retired'!E7+'[4]Water Heaters Retired'!E7</f>
        <v>1.1710289811198298</v>
      </c>
      <c r="F7" s="13">
        <f>+'[1]Water Heaters Retired'!F7+'[2]Water Heaters Retired'!F7+'[3]Water Heaters Retired'!F7+'[4]Water Heaters Retired'!F7</f>
        <v>2.6074743547648307</v>
      </c>
      <c r="G7" s="13">
        <f>+'[1]Water Heaters Retired'!G7+'[2]Water Heaters Retired'!G7+'[3]Water Heaters Retired'!G7+'[4]Water Heaters Retired'!G7</f>
        <v>5.1782787048299301</v>
      </c>
      <c r="H7" s="13">
        <f>+'[1]Water Heaters Retired'!H7+'[2]Water Heaters Retired'!H7+'[3]Water Heaters Retired'!H7+'[4]Water Heaters Retired'!H7</f>
        <v>9.5952435961857603</v>
      </c>
      <c r="I7" s="13">
        <f>+'[1]Water Heaters Retired'!I7+'[2]Water Heaters Retired'!I7+'[3]Water Heaters Retired'!I7+'[4]Water Heaters Retired'!I7</f>
        <v>16.889142307945182</v>
      </c>
      <c r="J7" s="13">
        <f>+'[1]Water Heaters Retired'!J7+'[2]Water Heaters Retired'!J7+'[3]Water Heaters Retired'!J7+'[4]Water Heaters Retired'!J7</f>
        <v>28.486584936431804</v>
      </c>
      <c r="K7" s="13">
        <f>+'[1]Water Heaters Retired'!K7+'[2]Water Heaters Retired'!K7+'[3]Water Heaters Retired'!K7+'[4]Water Heaters Retired'!K7</f>
        <v>46.276452487278938</v>
      </c>
      <c r="L7" s="13">
        <f>+'[1]Water Heaters Retired'!L7+'[2]Water Heaters Retired'!L7+'[3]Water Heaters Retired'!L7+'[4]Water Heaters Retired'!L7</f>
        <v>72.651770432810167</v>
      </c>
      <c r="M7" s="13">
        <f>+'[1]Water Heaters Retired'!M7+'[2]Water Heaters Retired'!M7+'[3]Water Heaters Retired'!M7+'[4]Water Heaters Retired'!M7</f>
        <v>110.511497191784</v>
      </c>
      <c r="N7" s="13">
        <f>+'[1]Water Heaters Retired'!N7+'[2]Water Heaters Retired'!N7+'[3]Water Heaters Retired'!N7+'[4]Water Heaters Retired'!N7</f>
        <v>163.20802466565746</v>
      </c>
      <c r="O7" s="13">
        <f>+'[1]Water Heaters Retired'!O7+'[2]Water Heaters Retired'!O7+'[3]Water Heaters Retired'!O7+'[4]Water Heaters Retired'!O7</f>
        <v>234.43111620508506</v>
      </c>
      <c r="P7" s="13">
        <f>+'[1]Water Heaters Retired'!P7+'[2]Water Heaters Retired'!P7+'[3]Water Heaters Retired'!P7+'[4]Water Heaters Retired'!P7</f>
        <v>328.02772801579482</v>
      </c>
      <c r="Q7" s="13">
        <f>+'[1]Water Heaters Retired'!Q7+'[2]Water Heaters Retired'!Q7+'[3]Water Heaters Retired'!Q7+'[4]Water Heaters Retired'!Q7</f>
        <v>447.76866213968651</v>
      </c>
      <c r="R7" s="13">
        <f>+'[1]Water Heaters Retired'!R7+'[2]Water Heaters Retired'!R7+'[3]Water Heaters Retired'!R7+'[4]Water Heaters Retired'!R7</f>
        <v>597.08489928066592</v>
      </c>
      <c r="S7" s="13">
        <f>+'[1]Water Heaters Retired'!S7+'[2]Water Heaters Retired'!S7+'[3]Water Heaters Retired'!S7+'[4]Water Heaters Retired'!S7</f>
        <v>778.80545655197443</v>
      </c>
      <c r="T7" s="13">
        <f>+'[1]Water Heaters Retired'!T7+'[2]Water Heaters Retired'!T7+'[3]Water Heaters Retired'!T7+'[4]Water Heaters Retired'!T7</f>
        <v>994.93161023352718</v>
      </c>
      <c r="U7" s="13">
        <f>+'[1]Water Heaters Retired'!U7+'[2]Water Heaters Retired'!U7+'[3]Water Heaters Retired'!U7+'[4]Water Heaters Retired'!U7</f>
        <v>1246.4777810339519</v>
      </c>
      <c r="V7" s="13">
        <f>+'[1]Water Heaters Retired'!V7+'[2]Water Heaters Retired'!V7+'[3]Water Heaters Retired'!V7+'[4]Water Heaters Retired'!V7</f>
        <v>1533.3981840445963</v>
      </c>
      <c r="W7" s="13">
        <f>+'[1]Water Heaters Retired'!W7+'[2]Water Heaters Retired'!W7+'[3]Water Heaters Retired'!W7+'[4]Water Heaters Retired'!W7</f>
        <v>1854.6035860452214</v>
      </c>
    </row>
    <row r="8" spans="1:23" x14ac:dyDescent="0.25">
      <c r="A8" s="3" t="str">
        <f>+'Water Heater Stock'!A8</f>
        <v>Gas Tank</v>
      </c>
      <c r="B8" s="13">
        <f>+'[1]Water Heaters Retired'!B8+'[2]Water Heaters Retired'!B8+'[3]Water Heaters Retired'!B8+'[4]Water Heaters Retired'!B8</f>
        <v>0</v>
      </c>
      <c r="C8" s="13">
        <f>+'[1]Water Heaters Retired'!C8+'[2]Water Heaters Retired'!C8+'[3]Water Heaters Retired'!C8+'[4]Water Heaters Retired'!C8</f>
        <v>0</v>
      </c>
      <c r="D8" s="13">
        <f>+'[1]Water Heaters Retired'!D8+'[2]Water Heaters Retired'!D8+'[3]Water Heaters Retired'!D8+'[4]Water Heaters Retired'!D8</f>
        <v>819.8695454555334</v>
      </c>
      <c r="E8" s="13">
        <f>+'[1]Water Heaters Retired'!E8+'[2]Water Heaters Retired'!E8+'[3]Water Heaters Retired'!E8+'[4]Water Heaters Retired'!E8</f>
        <v>1581.9787117692774</v>
      </c>
      <c r="F8" s="13">
        <f>+'[1]Water Heaters Retired'!F8+'[2]Water Heaters Retired'!F8+'[3]Water Heaters Retired'!F8+'[4]Water Heaters Retired'!F8</f>
        <v>2290.2562960071018</v>
      </c>
      <c r="G8" s="13">
        <f>+'[1]Water Heaters Retired'!G8+'[2]Water Heaters Retired'!G8+'[3]Water Heaters Retired'!G8+'[4]Water Heaters Retired'!G8</f>
        <v>2948.2502200587878</v>
      </c>
      <c r="H8" s="13">
        <f>+'[1]Water Heaters Retired'!H8+'[2]Water Heaters Retired'!H8+'[3]Water Heaters Retired'!H8+'[4]Water Heaters Retired'!H8</f>
        <v>3559.1128410751699</v>
      </c>
      <c r="I8" s="13">
        <f>+'[1]Water Heaters Retired'!I8+'[2]Water Heaters Retired'!I8+'[3]Water Heaters Retired'!I8+'[4]Water Heaters Retired'!I8</f>
        <v>4125.58011706241</v>
      </c>
      <c r="J8" s="13">
        <f>+'[1]Water Heaters Retired'!J8+'[2]Water Heaters Retired'!J8+'[3]Water Heaters Retired'!J8+'[4]Water Heaters Retired'!J8</f>
        <v>4649.9485110879559</v>
      </c>
      <c r="K8" s="13">
        <f>+'[1]Water Heaters Retired'!K8+'[2]Water Heaters Retired'!K8+'[3]Water Heaters Retired'!K8+'[4]Water Heaters Retired'!K8</f>
        <v>5134.0554648942179</v>
      </c>
      <c r="L8" s="13">
        <f>+'[1]Water Heaters Retired'!L8+'[2]Water Heaters Retired'!L8+'[3]Water Heaters Retired'!L8+'[4]Water Heaters Retired'!L8</f>
        <v>5579.2709454797205</v>
      </c>
      <c r="M8" s="13">
        <f>+'[1]Water Heaters Retired'!M8+'[2]Water Heaters Retired'!M8+'[3]Water Heaters Retired'!M8+'[4]Water Heaters Retired'!M8</f>
        <v>5986.5084347208758</v>
      </c>
      <c r="N8" s="13">
        <f>+'[1]Water Heaters Retired'!N8+'[2]Water Heaters Retired'!N8+'[3]Water Heaters Retired'!N8+'[4]Water Heaters Retired'!N8</f>
        <v>6356.2631858113782</v>
      </c>
      <c r="O8" s="13">
        <f>+'[1]Water Heaters Retired'!O8+'[2]Water Heaters Retired'!O8+'[3]Water Heaters Retired'!O8+'[4]Water Heaters Retired'!O8</f>
        <v>6688.6831003247407</v>
      </c>
      <c r="P8" s="13">
        <f>+'[1]Water Heaters Retired'!P8+'[2]Water Heaters Retired'!P8+'[3]Water Heaters Retired'!P8+'[4]Water Heaters Retired'!P8</f>
        <v>6983.6730395857758</v>
      </c>
      <c r="Q8" s="13">
        <f>+'[1]Water Heaters Retired'!Q8+'[2]Water Heaters Retired'!Q8+'[3]Water Heaters Retired'!Q8+'[4]Water Heaters Retired'!Q8</f>
        <v>7241.0272704157269</v>
      </c>
      <c r="R8" s="13">
        <f>+'[1]Water Heaters Retired'!R8+'[2]Water Heaters Retired'!R8+'[3]Water Heaters Retired'!R8+'[4]Water Heaters Retired'!R8</f>
        <v>7460.5783116160801</v>
      </c>
      <c r="S8" s="13">
        <f>+'[1]Water Heaters Retired'!S8+'[2]Water Heaters Retired'!S8+'[3]Water Heaters Retired'!S8+'[4]Water Heaters Retired'!S8</f>
        <v>7642.3454740917914</v>
      </c>
      <c r="T8" s="13">
        <f>+'[1]Water Heaters Retired'!T8+'[2]Water Heaters Retired'!T8+'[3]Water Heaters Retired'!T8+'[4]Water Heaters Retired'!T8</f>
        <v>7786.6645786684603</v>
      </c>
      <c r="U8" s="13">
        <f>+'[1]Water Heaters Retired'!U8+'[2]Water Heaters Retired'!U8+'[3]Water Heaters Retired'!U8+'[4]Water Heaters Retired'!U8</f>
        <v>7894.2825716485631</v>
      </c>
      <c r="V8" s="13">
        <f>+'[1]Water Heaters Retired'!V8+'[2]Water Heaters Retired'!V8+'[3]Water Heaters Retired'!V8+'[4]Water Heaters Retired'!V8</f>
        <v>7966.4066097970026</v>
      </c>
      <c r="W8" s="13">
        <f>+'[1]Water Heaters Retired'!W8+'[2]Water Heaters Retired'!W8+'[3]Water Heaters Retired'!W8+'[4]Water Heaters Retired'!W8</f>
        <v>8004.7050161993466</v>
      </c>
    </row>
    <row r="9" spans="1:23" x14ac:dyDescent="0.25">
      <c r="A9" s="3" t="str">
        <f>+'Water Heater Stock'!A9</f>
        <v>Instant Gas</v>
      </c>
      <c r="B9" s="13">
        <f>+'[1]Water Heaters Retired'!B9+'[2]Water Heaters Retired'!B9+'[3]Water Heaters Retired'!B9+'[4]Water Heaters Retired'!B9</f>
        <v>0</v>
      </c>
      <c r="C9" s="13">
        <f>+'[1]Water Heaters Retired'!C9+'[2]Water Heaters Retired'!C9+'[3]Water Heaters Retired'!C9+'[4]Water Heaters Retired'!C9</f>
        <v>0</v>
      </c>
      <c r="D9" s="13">
        <f>+'[1]Water Heaters Retired'!D9+'[2]Water Heaters Retired'!D9+'[3]Water Heaters Retired'!D9+'[4]Water Heaters Retired'!D9</f>
        <v>0.10146350240401675</v>
      </c>
      <c r="E9" s="13">
        <f>+'[1]Water Heaters Retired'!E9+'[2]Water Heaters Retired'!E9+'[3]Water Heaters Retired'!E9+'[4]Water Heaters Retired'!E9</f>
        <v>0.29816618926655425</v>
      </c>
      <c r="F9" s="13">
        <f>+'[1]Water Heaters Retired'!F9+'[2]Water Heaters Retired'!F9+'[3]Water Heaters Retired'!F9+'[4]Water Heaters Retired'!F9</f>
        <v>0.66662256182314228</v>
      </c>
      <c r="G9" s="13">
        <f>+'[1]Water Heaters Retired'!G9+'[2]Water Heaters Retired'!G9+'[3]Water Heaters Retired'!G9+'[4]Water Heaters Retired'!G9</f>
        <v>1.3296754823762873</v>
      </c>
      <c r="H9" s="13">
        <f>+'[1]Water Heaters Retired'!H9+'[2]Water Heaters Retired'!H9+'[3]Water Heaters Retired'!H9+'[4]Water Heaters Retired'!H9</f>
        <v>2.4751243662917819</v>
      </c>
      <c r="I9" s="13">
        <f>+'[1]Water Heaters Retired'!I9+'[2]Water Heaters Retired'!I9+'[3]Water Heaters Retired'!I9+'[4]Water Heaters Retired'!I9</f>
        <v>4.3769810048429472</v>
      </c>
      <c r="J9" s="13">
        <f>+'[1]Water Heaters Retired'!J9+'[2]Water Heaters Retired'!J9+'[3]Water Heaters Retired'!J9+'[4]Water Heaters Retired'!J9</f>
        <v>7.4174649911367299</v>
      </c>
      <c r="K9" s="13">
        <f>+'[1]Water Heaters Retired'!K9+'[2]Water Heaters Retired'!K9+'[3]Water Heaters Retired'!K9+'[4]Water Heaters Retired'!K9</f>
        <v>12.1068193488715</v>
      </c>
      <c r="L9" s="13">
        <f>+'[1]Water Heaters Retired'!L9+'[2]Water Heaters Retired'!L9+'[3]Water Heaters Retired'!L9+'[4]Water Heaters Retired'!L9</f>
        <v>19.097116232815242</v>
      </c>
      <c r="M9" s="13">
        <f>+'[1]Water Heaters Retired'!M9+'[2]Water Heaters Retired'!M9+'[3]Water Heaters Retired'!M9+'[4]Water Heaters Retired'!M9</f>
        <v>29.185706205309756</v>
      </c>
      <c r="N9" s="13">
        <f>+'[1]Water Heaters Retired'!N9+'[2]Water Heaters Retired'!N9+'[3]Water Heaters Retired'!N9+'[4]Water Heaters Retired'!N9</f>
        <v>43.304160816689361</v>
      </c>
      <c r="O9" s="13">
        <f>+'[1]Water Heaters Retired'!O9+'[2]Water Heaters Retired'!O9+'[3]Water Heaters Retired'!O9+'[4]Water Heaters Retired'!O9</f>
        <v>62.489744253507361</v>
      </c>
      <c r="P9" s="13">
        <f>+'[1]Water Heaters Retired'!P9+'[2]Water Heaters Retired'!P9+'[3]Water Heaters Retired'!P9+'[4]Water Heaters Retired'!P9</f>
        <v>87.838724042666996</v>
      </c>
      <c r="Q9" s="13">
        <f>+'[1]Water Heaters Retired'!Q9+'[2]Water Heaters Retired'!Q9+'[3]Water Heaters Retired'!Q9+'[4]Water Heaters Retired'!Q9</f>
        <v>120.44396548115427</v>
      </c>
      <c r="R9" s="13">
        <f>+'[1]Water Heaters Retired'!R9+'[2]Water Heaters Retired'!R9+'[3]Water Heaters Retired'!R9+'[4]Water Heaters Retired'!R9</f>
        <v>161.32262780520779</v>
      </c>
      <c r="S9" s="13">
        <f>+'[1]Water Heaters Retired'!S9+'[2]Water Heaters Retired'!S9+'[3]Water Heaters Retired'!S9+'[4]Water Heaters Retired'!S9</f>
        <v>211.34248144681877</v>
      </c>
      <c r="T9" s="13">
        <f>+'[1]Water Heaters Retired'!T9+'[2]Water Heaters Retired'!T9+'[3]Water Heaters Retired'!T9+'[4]Water Heaters Retired'!T9</f>
        <v>271.15649548561356</v>
      </c>
      <c r="U9" s="13">
        <f>+'[1]Water Heaters Retired'!U9+'[2]Water Heaters Retired'!U9+'[3]Water Heaters Retired'!U9+'[4]Water Heaters Retired'!U9</f>
        <v>341.15440015297861</v>
      </c>
      <c r="V9" s="13">
        <f>+'[1]Water Heaters Retired'!V9+'[2]Water Heaters Retired'!V9+'[3]Water Heaters Retired'!V9+'[4]Water Heaters Retired'!V9</f>
        <v>421.43707127916855</v>
      </c>
      <c r="W9" s="13">
        <f>+'[1]Water Heaters Retired'!W9+'[2]Water Heaters Retired'!W9+'[3]Water Heaters Retired'!W9+'[4]Water Heaters Retired'!W9</f>
        <v>511.8156077719849</v>
      </c>
    </row>
    <row r="10" spans="1:23" x14ac:dyDescent="0.25">
      <c r="A10" s="3" t="str">
        <f>+'Water Heater Stock'!A10</f>
        <v>Condensing Gas</v>
      </c>
      <c r="B10" s="13">
        <f>+'[1]Water Heaters Retired'!B10+'[2]Water Heaters Retired'!B10+'[3]Water Heaters Retired'!B10+'[4]Water Heaters Retired'!B10</f>
        <v>0</v>
      </c>
      <c r="C10" s="13">
        <f>+'[1]Water Heaters Retired'!C10+'[2]Water Heaters Retired'!C10+'[3]Water Heaters Retired'!C10+'[4]Water Heaters Retired'!C10</f>
        <v>0</v>
      </c>
      <c r="D10" s="13">
        <f>+'[1]Water Heaters Retired'!D10+'[2]Water Heaters Retired'!D10+'[3]Water Heaters Retired'!D10+'[4]Water Heaters Retired'!D10</f>
        <v>0.3978145394499063</v>
      </c>
      <c r="E10" s="13">
        <f>+'[1]Water Heaters Retired'!E10+'[2]Water Heaters Retired'!E10+'[3]Water Heaters Retired'!E10+'[4]Water Heaters Retired'!E10</f>
        <v>1.1673086486880857</v>
      </c>
      <c r="F10" s="13">
        <f>+'[1]Water Heaters Retired'!F10+'[2]Water Heaters Retired'!F10+'[3]Water Heaters Retired'!F10+'[4]Water Heaters Retired'!F10</f>
        <v>2.6054332852000597</v>
      </c>
      <c r="G10" s="13">
        <f>+'[1]Water Heaters Retired'!G10+'[2]Water Heaters Retired'!G10+'[3]Water Heaters Retired'!G10+'[4]Water Heaters Retired'!G10</f>
        <v>5.1875244094232453</v>
      </c>
      <c r="H10" s="13">
        <f>+'[1]Water Heaters Retired'!H10+'[2]Water Heaters Retired'!H10+'[3]Water Heaters Retired'!H10+'[4]Water Heaters Retired'!H10</f>
        <v>9.6380239253830453</v>
      </c>
      <c r="I10" s="13">
        <f>+'[1]Water Heaters Retired'!I10+'[2]Water Heaters Retired'!I10+'[3]Water Heaters Retired'!I10+'[4]Water Heaters Retired'!I10</f>
        <v>17.010533035851985</v>
      </c>
      <c r="J10" s="13">
        <f>+'[1]Water Heaters Retired'!J10+'[2]Water Heaters Retired'!J10+'[3]Water Heaters Retired'!J10+'[4]Water Heaters Retired'!J10</f>
        <v>28.769733594547091</v>
      </c>
      <c r="K10" s="13">
        <f>+'[1]Water Heaters Retired'!K10+'[2]Water Heaters Retired'!K10+'[3]Water Heaters Retired'!K10+'[4]Water Heaters Retired'!K10</f>
        <v>46.863843419340434</v>
      </c>
      <c r="L10" s="13">
        <f>+'[1]Water Heaters Retired'!L10+'[2]Water Heaters Retired'!L10+'[3]Water Heaters Retired'!L10+'[4]Water Heaters Retired'!L10</f>
        <v>73.772942236616089</v>
      </c>
      <c r="M10" s="13">
        <f>+'[1]Water Heaters Retired'!M10+'[2]Water Heaters Retired'!M10+'[3]Water Heaters Retired'!M10+'[4]Water Heaters Retired'!M10</f>
        <v>112.51676081483765</v>
      </c>
      <c r="N10" s="13">
        <f>+'[1]Water Heaters Retired'!N10+'[2]Water Heaters Retired'!N10+'[3]Water Heaters Retired'!N10+'[4]Water Heaters Retired'!N10</f>
        <v>166.60655823597878</v>
      </c>
      <c r="O10" s="13">
        <f>+'[1]Water Heaters Retired'!O10+'[2]Water Heaters Retired'!O10+'[3]Water Heaters Retired'!O10+'[4]Water Heaters Retired'!O10</f>
        <v>239.93052648304388</v>
      </c>
      <c r="P10" s="13">
        <f>+'[1]Water Heaters Retired'!P10+'[2]Water Heaters Retired'!P10+'[3]Water Heaters Retired'!P10+'[4]Water Heaters Retired'!P10</f>
        <v>336.57105329482425</v>
      </c>
      <c r="Q10" s="13">
        <f>+'[1]Water Heaters Retired'!Q10+'[2]Water Heaters Retired'!Q10+'[3]Water Heaters Retired'!Q10+'[4]Water Heaters Retired'!Q10</f>
        <v>460.56418497132631</v>
      </c>
      <c r="R10" s="13">
        <f>+'[1]Water Heaters Retired'!R10+'[2]Water Heaters Retired'!R10+'[3]Water Heaters Retired'!R10+'[4]Water Heaters Retired'!R10</f>
        <v>615.62432117800006</v>
      </c>
      <c r="S10" s="13">
        <f>+'[1]Water Heaters Retired'!S10+'[2]Water Heaters Retired'!S10+'[3]Water Heaters Retired'!S10+'[4]Water Heaters Retired'!S10</f>
        <v>804.86706301791241</v>
      </c>
      <c r="T10" s="13">
        <f>+'[1]Water Heaters Retired'!T10+'[2]Water Heaters Retired'!T10+'[3]Water Heaters Retired'!T10+'[4]Water Heaters Retired'!T10</f>
        <v>1030.5668682774326</v>
      </c>
      <c r="U10" s="13">
        <f>+'[1]Water Heaters Retired'!U10+'[2]Water Heaters Retired'!U10+'[3]Water Heaters Retired'!U10+'[4]Water Heaters Retired'!U10</f>
        <v>1293.9819732003098</v>
      </c>
      <c r="V10" s="13">
        <f>+'[1]Water Heaters Retired'!V10+'[2]Water Heaters Retired'!V10+'[3]Water Heaters Retired'!V10+'[4]Water Heaters Retired'!V10</f>
        <v>1595.26769511053</v>
      </c>
      <c r="W10" s="13">
        <f>+'[1]Water Heaters Retired'!W10+'[2]Water Heaters Retired'!W10+'[3]Water Heaters Retired'!W10+'[4]Water Heaters Retired'!W10</f>
        <v>1933.4838893084179</v>
      </c>
    </row>
    <row r="12" spans="1:23" x14ac:dyDescent="0.25">
      <c r="A12" s="4" t="s">
        <v>82</v>
      </c>
      <c r="D12" s="4"/>
    </row>
    <row r="13" spans="1:23" x14ac:dyDescent="0.25">
      <c r="A13" s="16" t="s">
        <v>0</v>
      </c>
      <c r="B13" s="17">
        <v>2014</v>
      </c>
      <c r="C13" s="17">
        <v>2015</v>
      </c>
      <c r="D13" s="17">
        <v>2016</v>
      </c>
      <c r="E13" s="17">
        <v>2017</v>
      </c>
      <c r="F13" s="17">
        <v>2018</v>
      </c>
      <c r="G13" s="17">
        <v>2019</v>
      </c>
      <c r="H13" s="17">
        <v>2020</v>
      </c>
      <c r="I13" s="17">
        <v>2021</v>
      </c>
      <c r="J13" s="17">
        <v>2022</v>
      </c>
      <c r="K13" s="17">
        <v>2023</v>
      </c>
      <c r="L13" s="17">
        <v>2024</v>
      </c>
      <c r="M13" s="17">
        <v>2025</v>
      </c>
      <c r="N13" s="17">
        <v>2026</v>
      </c>
      <c r="O13" s="17">
        <v>2027</v>
      </c>
      <c r="P13" s="17">
        <v>2028</v>
      </c>
      <c r="Q13" s="17">
        <v>2029</v>
      </c>
      <c r="R13" s="17">
        <v>2030</v>
      </c>
      <c r="S13" s="17">
        <v>2031</v>
      </c>
      <c r="T13" s="17">
        <v>2032</v>
      </c>
      <c r="U13" s="17">
        <v>2033</v>
      </c>
      <c r="V13" s="17">
        <v>2034</v>
      </c>
      <c r="W13" s="17">
        <v>2035</v>
      </c>
    </row>
    <row r="14" spans="1:23" ht="16.5" thickBot="1" x14ac:dyDescent="0.3">
      <c r="A14" s="26" t="s">
        <v>31</v>
      </c>
      <c r="B14" s="27">
        <f t="shared" ref="B14:W14" si="1">SUM(B15:B19)</f>
        <v>0</v>
      </c>
      <c r="C14" s="27">
        <f t="shared" si="1"/>
        <v>52449.803499999965</v>
      </c>
      <c r="D14" s="27">
        <f t="shared" si="1"/>
        <v>52449.803499999973</v>
      </c>
      <c r="E14" s="27">
        <f t="shared" si="1"/>
        <v>52449.80349999998</v>
      </c>
      <c r="F14" s="27">
        <f t="shared" si="1"/>
        <v>52449.80349999998</v>
      </c>
      <c r="G14" s="27">
        <f t="shared" si="1"/>
        <v>52449.80349999998</v>
      </c>
      <c r="H14" s="27">
        <f t="shared" si="1"/>
        <v>52449.80349999998</v>
      </c>
      <c r="I14" s="27">
        <f t="shared" si="1"/>
        <v>52449.803499999973</v>
      </c>
      <c r="J14" s="27">
        <f t="shared" si="1"/>
        <v>52449.80349999998</v>
      </c>
      <c r="K14" s="27">
        <f t="shared" si="1"/>
        <v>52449.80349999998</v>
      </c>
      <c r="L14" s="27">
        <f t="shared" si="1"/>
        <v>52449.80349999998</v>
      </c>
      <c r="M14" s="27">
        <f t="shared" si="1"/>
        <v>52449.80349999998</v>
      </c>
      <c r="N14" s="27">
        <f t="shared" si="1"/>
        <v>52449.80349999998</v>
      </c>
      <c r="O14" s="27">
        <f t="shared" si="1"/>
        <v>52449.80349999998</v>
      </c>
      <c r="P14" s="27">
        <f t="shared" si="1"/>
        <v>52449.803499999973</v>
      </c>
      <c r="Q14" s="27">
        <f t="shared" si="1"/>
        <v>52449.80349999998</v>
      </c>
      <c r="R14" s="27">
        <f t="shared" si="1"/>
        <v>52449.80349999998</v>
      </c>
      <c r="S14" s="27">
        <f t="shared" si="1"/>
        <v>52449.80349999998</v>
      </c>
      <c r="T14" s="27">
        <f t="shared" si="1"/>
        <v>52449.803499999973</v>
      </c>
      <c r="U14" s="27">
        <f t="shared" si="1"/>
        <v>52449.803499999973</v>
      </c>
      <c r="V14" s="27">
        <f t="shared" si="1"/>
        <v>52449.803499999973</v>
      </c>
      <c r="W14" s="27">
        <f t="shared" si="1"/>
        <v>52449.80349999998</v>
      </c>
    </row>
    <row r="15" spans="1:23" ht="16.5" thickTop="1" x14ac:dyDescent="0.25">
      <c r="A15" s="3" t="str">
        <f>+'Water Heater Stock'!A15</f>
        <v>Electric Resistance</v>
      </c>
      <c r="B15" s="13">
        <f>+'[1]Water Heaters Retired'!B15+'[2]Water Heaters Retired'!B15+'[3]Water Heaters Retired'!B15+'[4]Water Heaters Retired'!B15</f>
        <v>0</v>
      </c>
      <c r="C15" s="13">
        <f>+'[1]Water Heaters Retired'!C15+'[2]Water Heaters Retired'!C15+'[3]Water Heaters Retired'!C15+'[4]Water Heaters Retired'!C15</f>
        <v>52449.803499999965</v>
      </c>
      <c r="D15" s="13">
        <f>+'[1]Water Heaters Retired'!D15+'[2]Water Heaters Retired'!D15+'[3]Water Heaters Retired'!D15+'[4]Water Heaters Retired'!D15</f>
        <v>48703.388964285688</v>
      </c>
      <c r="E15" s="13">
        <f>+'[1]Water Heaters Retired'!E15+'[2]Water Heaters Retired'!E15+'[3]Water Heaters Retired'!E15+'[4]Water Heaters Retired'!E15</f>
        <v>45224.575466836715</v>
      </c>
      <c r="F15" s="13">
        <f>+'[1]Water Heaters Retired'!F15+'[2]Water Heaters Retired'!F15+'[3]Water Heaters Retired'!F15+'[4]Water Heaters Retired'!F15</f>
        <v>41994.248647776949</v>
      </c>
      <c r="G15" s="13">
        <f>+'[1]Water Heaters Retired'!G15+'[2]Water Heaters Retired'!G15+'[3]Water Heaters Retired'!G15+'[4]Water Heaters Retired'!G15</f>
        <v>38994.659458650029</v>
      </c>
      <c r="H15" s="13">
        <f>+'[1]Water Heaters Retired'!H15+'[2]Water Heaters Retired'!H15+'[3]Water Heaters Retired'!H15+'[4]Water Heaters Retired'!H15</f>
        <v>36209.326640175022</v>
      </c>
      <c r="I15" s="13">
        <f>+'[1]Water Heaters Retired'!I15+'[2]Water Heaters Retired'!I15+'[3]Water Heaters Retired'!I15+'[4]Water Heaters Retired'!I15</f>
        <v>33622.946165876805</v>
      </c>
      <c r="J15" s="13">
        <f>+'[1]Water Heaters Retired'!J15+'[2]Water Heaters Retired'!J15+'[3]Water Heaters Retired'!J15+'[4]Water Heaters Retired'!J15</f>
        <v>31221.307154028465</v>
      </c>
      <c r="K15" s="13">
        <f>+'[1]Water Heaters Retired'!K15+'[2]Water Heaters Retired'!K15+'[3]Water Heaters Retired'!K15+'[4]Water Heaters Retired'!K15</f>
        <v>28991.213785883574</v>
      </c>
      <c r="L15" s="13">
        <f>+'[1]Water Heaters Retired'!L15+'[2]Water Heaters Retired'!L15+'[3]Water Heaters Retired'!L15+'[4]Water Heaters Retired'!L15</f>
        <v>26920.412801177605</v>
      </c>
      <c r="M15" s="13">
        <f>+'[1]Water Heaters Retired'!M15+'[2]Water Heaters Retired'!M15+'[3]Water Heaters Retired'!M15+'[4]Water Heaters Retired'!M15</f>
        <v>24997.526172522063</v>
      </c>
      <c r="N15" s="13">
        <f>+'[1]Water Heaters Retired'!N15+'[2]Water Heaters Retired'!N15+'[3]Water Heaters Retired'!N15+'[4]Water Heaters Retired'!N15</f>
        <v>23211.988588770484</v>
      </c>
      <c r="O15" s="13">
        <f>+'[1]Water Heaters Retired'!O15+'[2]Water Heaters Retired'!O15+'[3]Water Heaters Retired'!O15+'[4]Water Heaters Retired'!O15</f>
        <v>21553.989403858308</v>
      </c>
      <c r="P15" s="13">
        <f>+'[1]Water Heaters Retired'!P15+'[2]Water Heaters Retired'!P15+'[3]Water Heaters Retired'!P15+'[4]Water Heaters Retired'!P15</f>
        <v>20014.418732154139</v>
      </c>
      <c r="Q15" s="13">
        <f>+'[1]Water Heaters Retired'!Q15+'[2]Water Heaters Retired'!Q15+'[3]Water Heaters Retired'!Q15+'[4]Water Heaters Retired'!Q15</f>
        <v>18584.817394143131</v>
      </c>
      <c r="R15" s="13">
        <f>+'[1]Water Heaters Retired'!R15+'[2]Water Heaters Retired'!R15+'[3]Water Heaters Retired'!R15+'[4]Water Heaters Retired'!R15</f>
        <v>17257.330437418623</v>
      </c>
      <c r="S15" s="13">
        <f>+'[1]Water Heaters Retired'!S15+'[2]Water Heaters Retired'!S15+'[3]Water Heaters Retired'!S15+'[4]Water Heaters Retired'!S15</f>
        <v>16024.663977603006</v>
      </c>
      <c r="T15" s="13">
        <f>+'[1]Water Heaters Retired'!T15+'[2]Water Heaters Retired'!T15+'[3]Water Heaters Retired'!T15+'[4]Water Heaters Retired'!T15</f>
        <v>14880.045122059933</v>
      </c>
      <c r="U15" s="13">
        <f>+'[1]Water Heaters Retired'!U15+'[2]Water Heaters Retired'!U15+'[3]Water Heaters Retired'!U15+'[4]Water Heaters Retired'!U15</f>
        <v>13817.184756198509</v>
      </c>
      <c r="V15" s="13">
        <f>+'[1]Water Heaters Retired'!V15+'[2]Water Heaters Retired'!V15+'[3]Water Heaters Retired'!V15+'[4]Water Heaters Retired'!V15</f>
        <v>12830.242987898615</v>
      </c>
      <c r="W15" s="13">
        <f>+'[1]Water Heaters Retired'!W15+'[2]Water Heaters Retired'!W15+'[3]Water Heaters Retired'!W15+'[4]Water Heaters Retired'!W15</f>
        <v>11913.797060191573</v>
      </c>
    </row>
    <row r="16" spans="1:23" x14ac:dyDescent="0.25">
      <c r="A16" s="3" t="str">
        <f>+'Water Heater Stock'!A16</f>
        <v>HPWH</v>
      </c>
      <c r="B16" s="13">
        <f>+'[1]Water Heaters Retired'!B16+'[2]Water Heaters Retired'!B16+'[3]Water Heaters Retired'!B16+'[4]Water Heaters Retired'!B16</f>
        <v>0</v>
      </c>
      <c r="C16" s="13">
        <f>+'[1]Water Heaters Retired'!C16+'[2]Water Heaters Retired'!C16+'[3]Water Heaters Retired'!C16+'[4]Water Heaters Retired'!C16</f>
        <v>0</v>
      </c>
      <c r="D16" s="13">
        <f>+'[1]Water Heaters Retired'!D16+'[2]Water Heaters Retired'!D16+'[3]Water Heaters Retired'!D16+'[4]Water Heaters Retired'!D16</f>
        <v>0</v>
      </c>
      <c r="E16" s="13">
        <f>+'[1]Water Heaters Retired'!E16+'[2]Water Heaters Retired'!E16+'[3]Water Heaters Retired'!E16+'[4]Water Heaters Retired'!E16</f>
        <v>0</v>
      </c>
      <c r="F16" s="13">
        <f>+'[1]Water Heaters Retired'!F16+'[2]Water Heaters Retired'!F16+'[3]Water Heaters Retired'!F16+'[4]Water Heaters Retired'!F16</f>
        <v>0</v>
      </c>
      <c r="G16" s="13">
        <f>+'[1]Water Heaters Retired'!G16+'[2]Water Heaters Retired'!G16+'[3]Water Heaters Retired'!G16+'[4]Water Heaters Retired'!G16</f>
        <v>0</v>
      </c>
      <c r="H16" s="13">
        <f>+'[1]Water Heaters Retired'!H16+'[2]Water Heaters Retired'!H16+'[3]Water Heaters Retired'!H16+'[4]Water Heaters Retired'!H16</f>
        <v>0</v>
      </c>
      <c r="I16" s="13">
        <f>+'[1]Water Heaters Retired'!I16+'[2]Water Heaters Retired'!I16+'[3]Water Heaters Retired'!I16+'[4]Water Heaters Retired'!I16</f>
        <v>0</v>
      </c>
      <c r="J16" s="13">
        <f>+'[1]Water Heaters Retired'!J16+'[2]Water Heaters Retired'!J16+'[3]Water Heaters Retired'!J16+'[4]Water Heaters Retired'!J16</f>
        <v>0</v>
      </c>
      <c r="K16" s="13">
        <f>+'[1]Water Heaters Retired'!K16+'[2]Water Heaters Retired'!K16+'[3]Water Heaters Retired'!K16+'[4]Water Heaters Retired'!K16</f>
        <v>0</v>
      </c>
      <c r="L16" s="13">
        <f>+'[1]Water Heaters Retired'!L16+'[2]Water Heaters Retired'!L16+'[3]Water Heaters Retired'!L16+'[4]Water Heaters Retired'!L16</f>
        <v>0</v>
      </c>
      <c r="M16" s="13">
        <f>+'[1]Water Heaters Retired'!M16+'[2]Water Heaters Retired'!M16+'[3]Water Heaters Retired'!M16+'[4]Water Heaters Retired'!M16</f>
        <v>0</v>
      </c>
      <c r="N16" s="13">
        <f>+'[1]Water Heaters Retired'!N16+'[2]Water Heaters Retired'!N16+'[3]Water Heaters Retired'!N16+'[4]Water Heaters Retired'!N16</f>
        <v>0</v>
      </c>
      <c r="O16" s="13">
        <f>+'[1]Water Heaters Retired'!O16+'[2]Water Heaters Retired'!O16+'[3]Water Heaters Retired'!O16+'[4]Water Heaters Retired'!O16</f>
        <v>0</v>
      </c>
      <c r="P16" s="13">
        <f>+'[1]Water Heaters Retired'!P16+'[2]Water Heaters Retired'!P16+'[3]Water Heaters Retired'!P16+'[4]Water Heaters Retired'!P16</f>
        <v>2119.4492193877531</v>
      </c>
      <c r="Q16" s="13">
        <f>+'[1]Water Heaters Retired'!Q16+'[2]Water Heaters Retired'!Q16+'[3]Water Heaters Retired'!Q16+'[4]Water Heaters Retired'!Q16</f>
        <v>4087.5092088192387</v>
      </c>
      <c r="R16" s="13">
        <f>+'[1]Water Heaters Retired'!R16+'[2]Water Heaters Retired'!R16+'[3]Water Heaters Retired'!R16+'[4]Water Heaters Retired'!R16</f>
        <v>5914.9934847199038</v>
      </c>
      <c r="S16" s="13">
        <f>+'[1]Water Heaters Retired'!S16+'[2]Water Heaters Retired'!S16+'[3]Water Heaters Retired'!S16+'[4]Water Heaters Retired'!S16</f>
        <v>7611.9431694848072</v>
      </c>
      <c r="T16" s="13">
        <f>+'[1]Water Heaters Retired'!T16+'[2]Water Heaters Retired'!T16+'[3]Water Heaters Retired'!T16+'[4]Water Heaters Retired'!T16</f>
        <v>9187.682162480789</v>
      </c>
      <c r="U16" s="13">
        <f>+'[1]Water Heaters Retired'!U16+'[2]Water Heaters Retired'!U16+'[3]Water Heaters Retired'!U16+'[4]Water Heaters Retired'!U16</f>
        <v>10650.868370262771</v>
      </c>
      <c r="V16" s="13">
        <f>+'[1]Water Heaters Retired'!V16+'[2]Water Heaters Retired'!V16+'[3]Water Heaters Retired'!V16+'[4]Water Heaters Retired'!V16</f>
        <v>12009.541277488897</v>
      </c>
      <c r="W16" s="13">
        <f>+'[1]Water Heaters Retired'!W16+'[2]Water Heaters Retired'!W16+'[3]Water Heaters Retired'!W16+'[4]Water Heaters Retired'!W16</f>
        <v>13271.166119913159</v>
      </c>
    </row>
    <row r="17" spans="1:23" x14ac:dyDescent="0.25">
      <c r="A17" s="3" t="str">
        <f>+'Water Heater Stock'!A17</f>
        <v>Gas Tank</v>
      </c>
      <c r="B17" s="13">
        <f>+'[1]Water Heaters Retired'!B17+'[2]Water Heaters Retired'!B17+'[3]Water Heaters Retired'!B17+'[4]Water Heaters Retired'!B17</f>
        <v>0</v>
      </c>
      <c r="C17" s="13">
        <f>+'[1]Water Heaters Retired'!C17+'[2]Water Heaters Retired'!C17+'[3]Water Heaters Retired'!C17+'[4]Water Heaters Retired'!C17</f>
        <v>0</v>
      </c>
      <c r="D17" s="13">
        <f>+'[1]Water Heaters Retired'!D17+'[2]Water Heaters Retired'!D17+'[3]Water Heaters Retired'!D17+'[4]Water Heaters Retired'!D17</f>
        <v>3746.4145357142838</v>
      </c>
      <c r="E17" s="13">
        <f>+'[1]Water Heaters Retired'!E17+'[2]Water Heaters Retired'!E17+'[3]Water Heaters Retired'!E17+'[4]Water Heaters Retired'!E17</f>
        <v>7225.228033163261</v>
      </c>
      <c r="F17" s="13">
        <f>+'[1]Water Heaters Retired'!F17+'[2]Water Heaters Retired'!F17+'[3]Water Heaters Retired'!F17+'[4]Water Heaters Retired'!F17</f>
        <v>10455.554852223027</v>
      </c>
      <c r="G17" s="13">
        <f>+'[1]Water Heaters Retired'!G17+'[2]Water Heaters Retired'!G17+'[3]Water Heaters Retired'!G17+'[4]Water Heaters Retired'!G17</f>
        <v>13455.144041349951</v>
      </c>
      <c r="H17" s="13">
        <f>+'[1]Water Heaters Retired'!H17+'[2]Water Heaters Retired'!H17+'[3]Water Heaters Retired'!H17+'[4]Water Heaters Retired'!H17</f>
        <v>16240.476859824954</v>
      </c>
      <c r="I17" s="13">
        <f>+'[1]Water Heaters Retired'!I17+'[2]Water Heaters Retired'!I17+'[3]Water Heaters Retired'!I17+'[4]Water Heaters Retired'!I17</f>
        <v>18826.857334123168</v>
      </c>
      <c r="J17" s="13">
        <f>+'[1]Water Heaters Retired'!J17+'[2]Water Heaters Retired'!J17+'[3]Water Heaters Retired'!J17+'[4]Water Heaters Retired'!J17</f>
        <v>21228.496345971515</v>
      </c>
      <c r="K17" s="13">
        <f>+'[1]Water Heaters Retired'!K17+'[2]Water Heaters Retired'!K17+'[3]Water Heaters Retired'!K17+'[4]Water Heaters Retired'!K17</f>
        <v>23458.589714116406</v>
      </c>
      <c r="L17" s="13">
        <f>+'[1]Water Heaters Retired'!L17+'[2]Water Heaters Retired'!L17+'[3]Water Heaters Retired'!L17+'[4]Water Heaters Retired'!L17</f>
        <v>25529.390698822375</v>
      </c>
      <c r="M17" s="13">
        <f>+'[1]Water Heaters Retired'!M17+'[2]Water Heaters Retired'!M17+'[3]Water Heaters Retired'!M17+'[4]Water Heaters Retired'!M17</f>
        <v>27452.277327477921</v>
      </c>
      <c r="N17" s="13">
        <f>+'[1]Water Heaters Retired'!N17+'[2]Water Heaters Retired'!N17+'[3]Water Heaters Retired'!N17+'[4]Water Heaters Retired'!N17</f>
        <v>29237.8149112295</v>
      </c>
      <c r="O17" s="13">
        <f>+'[1]Water Heaters Retired'!O17+'[2]Water Heaters Retired'!O17+'[3]Water Heaters Retired'!O17+'[4]Water Heaters Retired'!O17</f>
        <v>30895.814096141676</v>
      </c>
      <c r="P17" s="13">
        <f>+'[1]Water Heaters Retired'!P17+'[2]Water Heaters Retired'!P17+'[3]Water Heaters Retired'!P17+'[4]Water Heaters Retired'!P17</f>
        <v>30315.935548458081</v>
      </c>
      <c r="Q17" s="13">
        <f>+'[1]Water Heaters Retired'!Q17+'[2]Water Heaters Retired'!Q17+'[3]Water Heaters Retired'!Q17+'[4]Water Heaters Retired'!Q17</f>
        <v>29777.47689703761</v>
      </c>
      <c r="R17" s="13">
        <f>+'[1]Water Heaters Retired'!R17+'[2]Water Heaters Retired'!R17+'[3]Water Heaters Retired'!R17+'[4]Water Heaters Retired'!R17</f>
        <v>29277.479577861453</v>
      </c>
      <c r="S17" s="13">
        <f>+'[1]Water Heaters Retired'!S17+'[2]Water Heaters Retired'!S17+'[3]Water Heaters Retired'!S17+'[4]Water Heaters Retired'!S17</f>
        <v>28813.196352912164</v>
      </c>
      <c r="T17" s="13">
        <f>+'[1]Water Heaters Retired'!T17+'[2]Water Heaters Retired'!T17+'[3]Water Heaters Retired'!T17+'[4]Water Heaters Retired'!T17</f>
        <v>28382.076215459252</v>
      </c>
      <c r="U17" s="13">
        <f>+'[1]Water Heaters Retired'!U17+'[2]Water Heaters Retired'!U17+'[3]Water Heaters Retired'!U17+'[4]Water Heaters Retired'!U17</f>
        <v>27981.750373538693</v>
      </c>
      <c r="V17" s="13">
        <f>+'[1]Water Heaters Retired'!V17+'[2]Water Heaters Retired'!V17+'[3]Water Heaters Retired'!V17+'[4]Water Heaters Retired'!V17</f>
        <v>27610.01923461246</v>
      </c>
      <c r="W17" s="13">
        <f>+'[1]Water Heaters Retired'!W17+'[2]Water Heaters Retired'!W17+'[3]Water Heaters Retired'!W17+'[4]Water Heaters Retired'!W17</f>
        <v>27264.840319895244</v>
      </c>
    </row>
    <row r="18" spans="1:23" x14ac:dyDescent="0.25">
      <c r="A18" s="3" t="str">
        <f>+'Water Heater Stock'!A18</f>
        <v>Instant Gas</v>
      </c>
      <c r="B18" s="13">
        <f>+'[1]Water Heaters Retired'!B18+'[2]Water Heaters Retired'!B18+'[3]Water Heaters Retired'!B18+'[4]Water Heaters Retired'!B18</f>
        <v>0</v>
      </c>
      <c r="C18" s="13">
        <f>+'[1]Water Heaters Retired'!C18+'[2]Water Heaters Retired'!C18+'[3]Water Heaters Retired'!C18+'[4]Water Heaters Retired'!C18</f>
        <v>0</v>
      </c>
      <c r="D18" s="13">
        <f>+'[1]Water Heaters Retired'!D18+'[2]Water Heaters Retired'!D18+'[3]Water Heaters Retired'!D18+'[4]Water Heaters Retired'!D18</f>
        <v>0</v>
      </c>
      <c r="E18" s="13">
        <f>+'[1]Water Heaters Retired'!E18+'[2]Water Heaters Retired'!E18+'[3]Water Heaters Retired'!E18+'[4]Water Heaters Retired'!E18</f>
        <v>0</v>
      </c>
      <c r="F18" s="13">
        <f>+'[1]Water Heaters Retired'!F18+'[2]Water Heaters Retired'!F18+'[3]Water Heaters Retired'!F18+'[4]Water Heaters Retired'!F18</f>
        <v>0</v>
      </c>
      <c r="G18" s="13">
        <f>+'[1]Water Heaters Retired'!G18+'[2]Water Heaters Retired'!G18+'[3]Water Heaters Retired'!G18+'[4]Water Heaters Retired'!G18</f>
        <v>0</v>
      </c>
      <c r="H18" s="13">
        <f>+'[1]Water Heaters Retired'!H18+'[2]Water Heaters Retired'!H18+'[3]Water Heaters Retired'!H18+'[4]Water Heaters Retired'!H18</f>
        <v>0</v>
      </c>
      <c r="I18" s="13">
        <f>+'[1]Water Heaters Retired'!I18+'[2]Water Heaters Retired'!I18+'[3]Water Heaters Retired'!I18+'[4]Water Heaters Retired'!I18</f>
        <v>0</v>
      </c>
      <c r="J18" s="13">
        <f>+'[1]Water Heaters Retired'!J18+'[2]Water Heaters Retired'!J18+'[3]Water Heaters Retired'!J18+'[4]Water Heaters Retired'!J18</f>
        <v>0</v>
      </c>
      <c r="K18" s="13">
        <f>+'[1]Water Heaters Retired'!K18+'[2]Water Heaters Retired'!K18+'[3]Water Heaters Retired'!K18+'[4]Water Heaters Retired'!K18</f>
        <v>0</v>
      </c>
      <c r="L18" s="13">
        <f>+'[1]Water Heaters Retired'!L18+'[2]Water Heaters Retired'!L18+'[3]Water Heaters Retired'!L18+'[4]Water Heaters Retired'!L18</f>
        <v>0</v>
      </c>
      <c r="M18" s="13">
        <f>+'[1]Water Heaters Retired'!M18+'[2]Water Heaters Retired'!M18+'[3]Water Heaters Retired'!M18+'[4]Water Heaters Retired'!M18</f>
        <v>0</v>
      </c>
      <c r="N18" s="13">
        <f>+'[1]Water Heaters Retired'!N18+'[2]Water Heaters Retired'!N18+'[3]Water Heaters Retired'!N18+'[4]Water Heaters Retired'!N18</f>
        <v>0</v>
      </c>
      <c r="O18" s="13">
        <f>+'[1]Water Heaters Retired'!O18+'[2]Water Heaters Retired'!O18+'[3]Water Heaters Retired'!O18+'[4]Water Heaters Retired'!O18</f>
        <v>0</v>
      </c>
      <c r="P18" s="13">
        <f>+'[1]Water Heaters Retired'!P18+'[2]Water Heaters Retired'!P18+'[3]Water Heaters Retired'!P18+'[4]Water Heaters Retired'!P18</f>
        <v>0</v>
      </c>
      <c r="Q18" s="13">
        <f>+'[1]Water Heaters Retired'!Q18+'[2]Water Heaters Retired'!Q18+'[3]Water Heaters Retired'!Q18+'[4]Water Heaters Retired'!Q18</f>
        <v>0</v>
      </c>
      <c r="R18" s="13">
        <f>+'[1]Water Heaters Retired'!R18+'[2]Water Heaters Retired'!R18+'[3]Water Heaters Retired'!R18+'[4]Water Heaters Retired'!R18</f>
        <v>0</v>
      </c>
      <c r="S18" s="13">
        <f>+'[1]Water Heaters Retired'!S18+'[2]Water Heaters Retired'!S18+'[3]Water Heaters Retired'!S18+'[4]Water Heaters Retired'!S18</f>
        <v>0</v>
      </c>
      <c r="T18" s="13">
        <f>+'[1]Water Heaters Retired'!T18+'[2]Water Heaters Retired'!T18+'[3]Water Heaters Retired'!T18+'[4]Water Heaters Retired'!T18</f>
        <v>0</v>
      </c>
      <c r="U18" s="13">
        <f>+'[1]Water Heaters Retired'!U18+'[2]Water Heaters Retired'!U18+'[3]Water Heaters Retired'!U18+'[4]Water Heaters Retired'!U18</f>
        <v>0</v>
      </c>
      <c r="V18" s="13">
        <f>+'[1]Water Heaters Retired'!V18+'[2]Water Heaters Retired'!V18+'[3]Water Heaters Retired'!V18+'[4]Water Heaters Retired'!V18</f>
        <v>0</v>
      </c>
      <c r="W18" s="13">
        <f>+'[1]Water Heaters Retired'!W18+'[2]Water Heaters Retired'!W18+'[3]Water Heaters Retired'!W18+'[4]Water Heaters Retired'!W18</f>
        <v>0</v>
      </c>
    </row>
    <row r="19" spans="1:23" x14ac:dyDescent="0.25">
      <c r="A19" s="3" t="str">
        <f>+'Water Heater Stock'!A19</f>
        <v>Condensing Gas</v>
      </c>
      <c r="B19" s="13">
        <f>+'[1]Water Heaters Retired'!B19+'[2]Water Heaters Retired'!B19+'[3]Water Heaters Retired'!B19+'[4]Water Heaters Retired'!B19</f>
        <v>0</v>
      </c>
      <c r="C19" s="13">
        <f>+'[1]Water Heaters Retired'!C19+'[2]Water Heaters Retired'!C19+'[3]Water Heaters Retired'!C19+'[4]Water Heaters Retired'!C19</f>
        <v>0</v>
      </c>
      <c r="D19" s="13">
        <f>+'[1]Water Heaters Retired'!D19+'[2]Water Heaters Retired'!D19+'[3]Water Heaters Retired'!D19+'[4]Water Heaters Retired'!D19</f>
        <v>0</v>
      </c>
      <c r="E19" s="13">
        <f>+'[1]Water Heaters Retired'!E19+'[2]Water Heaters Retired'!E19+'[3]Water Heaters Retired'!E19+'[4]Water Heaters Retired'!E19</f>
        <v>0</v>
      </c>
      <c r="F19" s="13">
        <f>+'[1]Water Heaters Retired'!F19+'[2]Water Heaters Retired'!F19+'[3]Water Heaters Retired'!F19+'[4]Water Heaters Retired'!F19</f>
        <v>0</v>
      </c>
      <c r="G19" s="13">
        <f>+'[1]Water Heaters Retired'!G19+'[2]Water Heaters Retired'!G19+'[3]Water Heaters Retired'!G19+'[4]Water Heaters Retired'!G19</f>
        <v>0</v>
      </c>
      <c r="H19" s="13">
        <f>+'[1]Water Heaters Retired'!H19+'[2]Water Heaters Retired'!H19+'[3]Water Heaters Retired'!H19+'[4]Water Heaters Retired'!H19</f>
        <v>0</v>
      </c>
      <c r="I19" s="13">
        <f>+'[1]Water Heaters Retired'!I19+'[2]Water Heaters Retired'!I19+'[3]Water Heaters Retired'!I19+'[4]Water Heaters Retired'!I19</f>
        <v>0</v>
      </c>
      <c r="J19" s="13">
        <f>+'[1]Water Heaters Retired'!J19+'[2]Water Heaters Retired'!J19+'[3]Water Heaters Retired'!J19+'[4]Water Heaters Retired'!J19</f>
        <v>0</v>
      </c>
      <c r="K19" s="13">
        <f>+'[1]Water Heaters Retired'!K19+'[2]Water Heaters Retired'!K19+'[3]Water Heaters Retired'!K19+'[4]Water Heaters Retired'!K19</f>
        <v>0</v>
      </c>
      <c r="L19" s="13">
        <f>+'[1]Water Heaters Retired'!L19+'[2]Water Heaters Retired'!L19+'[3]Water Heaters Retired'!L19+'[4]Water Heaters Retired'!L19</f>
        <v>0</v>
      </c>
      <c r="M19" s="13">
        <f>+'[1]Water Heaters Retired'!M19+'[2]Water Heaters Retired'!M19+'[3]Water Heaters Retired'!M19+'[4]Water Heaters Retired'!M19</f>
        <v>0</v>
      </c>
      <c r="N19" s="13">
        <f>+'[1]Water Heaters Retired'!N19+'[2]Water Heaters Retired'!N19+'[3]Water Heaters Retired'!N19+'[4]Water Heaters Retired'!N19</f>
        <v>0</v>
      </c>
      <c r="O19" s="13">
        <f>+'[1]Water Heaters Retired'!O19+'[2]Water Heaters Retired'!O19+'[3]Water Heaters Retired'!O19+'[4]Water Heaters Retired'!O19</f>
        <v>0</v>
      </c>
      <c r="P19" s="13">
        <f>+'[1]Water Heaters Retired'!P19+'[2]Water Heaters Retired'!P19+'[3]Water Heaters Retired'!P19+'[4]Water Heaters Retired'!P19</f>
        <v>0</v>
      </c>
      <c r="Q19" s="13">
        <f>+'[1]Water Heaters Retired'!Q19+'[2]Water Heaters Retired'!Q19+'[3]Water Heaters Retired'!Q19+'[4]Water Heaters Retired'!Q19</f>
        <v>0</v>
      </c>
      <c r="R19" s="13">
        <f>+'[1]Water Heaters Retired'!R19+'[2]Water Heaters Retired'!R19+'[3]Water Heaters Retired'!R19+'[4]Water Heaters Retired'!R19</f>
        <v>0</v>
      </c>
      <c r="S19" s="13">
        <f>+'[1]Water Heaters Retired'!S19+'[2]Water Heaters Retired'!S19+'[3]Water Heaters Retired'!S19+'[4]Water Heaters Retired'!S19</f>
        <v>0</v>
      </c>
      <c r="T19" s="13">
        <f>+'[1]Water Heaters Retired'!T19+'[2]Water Heaters Retired'!T19+'[3]Water Heaters Retired'!T19+'[4]Water Heaters Retired'!T19</f>
        <v>0</v>
      </c>
      <c r="U19" s="13">
        <f>+'[1]Water Heaters Retired'!U19+'[2]Water Heaters Retired'!U19+'[3]Water Heaters Retired'!U19+'[4]Water Heaters Retired'!U19</f>
        <v>0</v>
      </c>
      <c r="V19" s="13">
        <f>+'[1]Water Heaters Retired'!V19+'[2]Water Heaters Retired'!V19+'[3]Water Heaters Retired'!V19+'[4]Water Heaters Retired'!V19</f>
        <v>0</v>
      </c>
      <c r="W19" s="13">
        <f>+'[1]Water Heaters Retired'!W19+'[2]Water Heaters Retired'!W19+'[3]Water Heaters Retired'!W19+'[4]Water Heaters Retired'!W19</f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W19"/>
  <sheetViews>
    <sheetView workbookViewId="0">
      <selection activeCell="B13" sqref="B13:W13"/>
    </sheetView>
  </sheetViews>
  <sheetFormatPr defaultColWidth="9.140625" defaultRowHeight="15.75" x14ac:dyDescent="0.25"/>
  <cols>
    <col min="1" max="1" width="20.7109375" style="3" customWidth="1"/>
    <col min="2" max="13" width="9.7109375" style="3" customWidth="1"/>
    <col min="14" max="16384" width="9.140625" style="3"/>
  </cols>
  <sheetData>
    <row r="1" spans="1:23" x14ac:dyDescent="0.25">
      <c r="A1" s="107" t="str">
        <f>CONCATENATE("Segment:  ",State,", Single Family, ", SpaceHeat, ", ", TankSize,", ", StartWH, " is starting water heater")</f>
        <v>Segment:  Northwest, Single Family, Gas FAF, &lt;=55 Gallons, Electric Resistance is starting water heater</v>
      </c>
    </row>
    <row r="3" spans="1:23" x14ac:dyDescent="0.25">
      <c r="A3" s="4" t="s">
        <v>79</v>
      </c>
    </row>
    <row r="4" spans="1:23" x14ac:dyDescent="0.25">
      <c r="A4" s="16" t="s">
        <v>0</v>
      </c>
      <c r="B4" s="17">
        <v>2014</v>
      </c>
      <c r="C4" s="17">
        <v>2015</v>
      </c>
      <c r="D4" s="17">
        <v>2016</v>
      </c>
      <c r="E4" s="17">
        <v>2017</v>
      </c>
      <c r="F4" s="17">
        <v>2018</v>
      </c>
      <c r="G4" s="17">
        <v>2019</v>
      </c>
      <c r="H4" s="17">
        <v>2020</v>
      </c>
      <c r="I4" s="17">
        <v>2021</v>
      </c>
      <c r="J4" s="17">
        <v>2022</v>
      </c>
      <c r="K4" s="17">
        <v>2023</v>
      </c>
      <c r="L4" s="17">
        <v>2024</v>
      </c>
      <c r="M4" s="17">
        <v>2025</v>
      </c>
      <c r="N4" s="17">
        <v>2026</v>
      </c>
      <c r="O4" s="17">
        <v>2027</v>
      </c>
      <c r="P4" s="17">
        <v>2028</v>
      </c>
      <c r="Q4" s="17">
        <v>2029</v>
      </c>
      <c r="R4" s="17">
        <v>2030</v>
      </c>
      <c r="S4" s="17">
        <v>2031</v>
      </c>
      <c r="T4" s="17">
        <v>2032</v>
      </c>
      <c r="U4" s="17">
        <v>2033</v>
      </c>
      <c r="V4" s="17">
        <v>2034</v>
      </c>
      <c r="W4" s="17">
        <v>2035</v>
      </c>
    </row>
    <row r="5" spans="1:23" s="10" customFormat="1" ht="16.5" thickBot="1" x14ac:dyDescent="0.3">
      <c r="A5" s="26" t="s">
        <v>31</v>
      </c>
      <c r="B5" s="27">
        <f t="shared" ref="B5:W5" si="0">SUM(B6:B10)</f>
        <v>0</v>
      </c>
      <c r="C5" s="27">
        <f t="shared" ref="C5" si="1">SUM(C6:C10)</f>
        <v>52449.803499999965</v>
      </c>
      <c r="D5" s="27">
        <f t="shared" si="0"/>
        <v>52449.80349999998</v>
      </c>
      <c r="E5" s="27">
        <f t="shared" si="0"/>
        <v>52449.803499999987</v>
      </c>
      <c r="F5" s="27">
        <f t="shared" si="0"/>
        <v>52449.803499999987</v>
      </c>
      <c r="G5" s="27">
        <f t="shared" si="0"/>
        <v>52449.803499999973</v>
      </c>
      <c r="H5" s="27">
        <f t="shared" si="0"/>
        <v>52449.80349999998</v>
      </c>
      <c r="I5" s="27">
        <f t="shared" si="0"/>
        <v>52449.803499999973</v>
      </c>
      <c r="J5" s="27">
        <f t="shared" si="0"/>
        <v>52449.80349999998</v>
      </c>
      <c r="K5" s="27">
        <f t="shared" si="0"/>
        <v>52449.80349999998</v>
      </c>
      <c r="L5" s="27">
        <f t="shared" si="0"/>
        <v>52449.80349999998</v>
      </c>
      <c r="M5" s="27">
        <f t="shared" si="0"/>
        <v>52449.80349999998</v>
      </c>
      <c r="N5" s="27">
        <f t="shared" si="0"/>
        <v>52449.80349999998</v>
      </c>
      <c r="O5" s="27">
        <f t="shared" si="0"/>
        <v>52449.803499999995</v>
      </c>
      <c r="P5" s="27">
        <f t="shared" si="0"/>
        <v>52449.80349999998</v>
      </c>
      <c r="Q5" s="27">
        <f t="shared" si="0"/>
        <v>52449.803499999995</v>
      </c>
      <c r="R5" s="27">
        <f t="shared" si="0"/>
        <v>52449.803499999973</v>
      </c>
      <c r="S5" s="27">
        <f t="shared" si="0"/>
        <v>52449.80349999998</v>
      </c>
      <c r="T5" s="27">
        <f t="shared" si="0"/>
        <v>52449.803499999973</v>
      </c>
      <c r="U5" s="27">
        <f t="shared" si="0"/>
        <v>52449.803499999987</v>
      </c>
      <c r="V5" s="27">
        <f t="shared" si="0"/>
        <v>52449.803499999987</v>
      </c>
      <c r="W5" s="27">
        <f t="shared" si="0"/>
        <v>52449.80349999998</v>
      </c>
    </row>
    <row r="6" spans="1:23" ht="16.5" thickTop="1" x14ac:dyDescent="0.25">
      <c r="A6" s="3" t="str">
        <f>+'Water Heater Stock'!A6</f>
        <v>Electric Resistance</v>
      </c>
      <c r="B6" s="13">
        <f>+'[1]Water Heaters Purchased'!B6+'[2]Water Heaters Purchased'!B6+'[3]Water Heaters Purchased'!B6+'[4]Water Heaters Purchased'!B6</f>
        <v>0</v>
      </c>
      <c r="C6" s="13">
        <f>+'[1]Water Heaters Purchased'!C6+'[2]Water Heaters Purchased'!C6+'[3]Water Heaters Purchased'!C6+'[4]Water Heaters Purchased'!C6</f>
        <v>40959.04084518204</v>
      </c>
      <c r="D6" s="13">
        <f>+'[1]Water Heaters Purchased'!D6+'[2]Water Heaters Purchased'!D6+'[3]Water Heaters Purchased'!D6+'[4]Water Heaters Purchased'!D6</f>
        <v>40935.184375522556</v>
      </c>
      <c r="E6" s="13">
        <f>+'[1]Water Heaters Purchased'!E6+'[2]Water Heaters Purchased'!E6+'[3]Water Heaters Purchased'!E6+'[4]Water Heaters Purchased'!E6</f>
        <v>40903.899735724095</v>
      </c>
      <c r="F6" s="13">
        <f>+'[1]Water Heaters Purchased'!F6+'[2]Water Heaters Purchased'!F6+'[3]Water Heaters Purchased'!F6+'[4]Water Heaters Purchased'!F6</f>
        <v>40860.329459539716</v>
      </c>
      <c r="G6" s="13">
        <f>+'[1]Water Heaters Purchased'!G6+'[2]Water Heaters Purchased'!G6+'[3]Water Heaters Purchased'!G6+'[4]Water Heaters Purchased'!G6</f>
        <v>40797.600321037971</v>
      </c>
      <c r="H6" s="13">
        <f>+'[1]Water Heaters Purchased'!H6+'[2]Water Heaters Purchased'!H6+'[3]Water Heaters Purchased'!H6+'[4]Water Heaters Purchased'!H6</f>
        <v>40706.484700764675</v>
      </c>
      <c r="I6" s="13">
        <f>+'[1]Water Heaters Purchased'!I6+'[2]Water Heaters Purchased'!I6+'[3]Water Heaters Purchased'!I6+'[4]Water Heaters Purchased'!I6</f>
        <v>40575.229429802625</v>
      </c>
      <c r="J6" s="13">
        <f>+'[1]Water Heaters Purchased'!J6+'[2]Water Heaters Purchased'!J6+'[3]Water Heaters Purchased'!J6+'[4]Water Heaters Purchased'!J6</f>
        <v>40389.657207834985</v>
      </c>
      <c r="K6" s="13">
        <f>+'[1]Water Heaters Purchased'!K6+'[2]Water Heaters Purchased'!K6+'[3]Water Heaters Purchased'!K6+'[4]Water Heaters Purchased'!K6</f>
        <v>40133.638200598747</v>
      </c>
      <c r="L6" s="13">
        <f>+'[1]Water Heaters Purchased'!L6+'[2]Water Heaters Purchased'!L6+'[3]Water Heaters Purchased'!L6+'[4]Water Heaters Purchased'!L6</f>
        <v>39789.99598190617</v>
      </c>
      <c r="M6" s="13">
        <f>+'[1]Water Heaters Purchased'!M6+'[2]Water Heaters Purchased'!M6+'[3]Water Heaters Purchased'!M6+'[4]Water Heaters Purchased'!M6</f>
        <v>39341.847672710617</v>
      </c>
      <c r="N6" s="13">
        <f>+'[1]Water Heaters Purchased'!N6+'[2]Water Heaters Purchased'!N6+'[3]Water Heaters Purchased'!N6+'[4]Water Heaters Purchased'!N6</f>
        <v>38774.285762156869</v>
      </c>
      <c r="O6" s="13">
        <f>+'[1]Water Heaters Purchased'!O6+'[2]Water Heaters Purchased'!O6+'[3]Water Heaters Purchased'!O6+'[4]Water Heaters Purchased'!O6</f>
        <v>38076.204205316026</v>
      </c>
      <c r="P6" s="13">
        <f>+'[1]Water Heaters Purchased'!P6+'[2]Water Heaters Purchased'!P6+'[3]Water Heaters Purchased'!P6+'[4]Water Heaters Purchased'!P6</f>
        <v>37241.983422097255</v>
      </c>
      <c r="Q6" s="13">
        <f>+'[1]Water Heaters Purchased'!Q6+'[2]Water Heaters Purchased'!Q6+'[3]Water Heaters Purchased'!Q6+'[4]Water Heaters Purchased'!Q6</f>
        <v>36272.71434078327</v>
      </c>
      <c r="R6" s="13">
        <f>+'[1]Water Heaters Purchased'!R6+'[2]Water Heaters Purchased'!R6+'[3]Water Heaters Purchased'!R6+'[4]Water Heaters Purchased'!R6</f>
        <v>35176.688926920411</v>
      </c>
      <c r="S6" s="13">
        <f>+'[1]Water Heaters Purchased'!S6+'[2]Water Heaters Purchased'!S6+'[3]Water Heaters Purchased'!S6+'[4]Water Heaters Purchased'!S6</f>
        <v>33969.015939099969</v>
      </c>
      <c r="T6" s="13">
        <f>+'[1]Water Heaters Purchased'!T6+'[2]Water Heaters Purchased'!T6+'[3]Water Heaters Purchased'!T6+'[4]Water Heaters Purchased'!T6</f>
        <v>32670.403520144166</v>
      </c>
      <c r="U6" s="13">
        <f>+'[1]Water Heaters Purchased'!U6+'[2]Water Heaters Purchased'!U6+'[3]Water Heaters Purchased'!U6+'[4]Water Heaters Purchased'!U6</f>
        <v>31305.327095227258</v>
      </c>
      <c r="V6" s="13">
        <f>+'[1]Water Heaters Purchased'!V6+'[2]Water Heaters Purchased'!V6+'[3]Water Heaters Purchased'!V6+'[4]Water Heaters Purchased'!V6</f>
        <v>29899.914392457256</v>
      </c>
      <c r="W6" s="13">
        <f>+'[1]Water Heaters Purchased'!W6+'[2]Water Heaters Purchased'!W6+'[3]Water Heaters Purchased'!W6+'[4]Water Heaters Purchased'!W6</f>
        <v>28479.898193698493</v>
      </c>
    </row>
    <row r="7" spans="1:23" x14ac:dyDescent="0.25">
      <c r="A7" s="3" t="str">
        <f>+'Water Heater Stock'!A7</f>
        <v>HPWH</v>
      </c>
      <c r="B7" s="13">
        <f>+'[1]Water Heaters Purchased'!B7+'[2]Water Heaters Purchased'!B7+'[3]Water Heaters Purchased'!B7+'[4]Water Heaters Purchased'!B7</f>
        <v>0</v>
      </c>
      <c r="C7" s="13">
        <f>+'[1]Water Heaters Purchased'!C7+'[2]Water Heaters Purchased'!C7+'[3]Water Heaters Purchased'!C7+'[4]Water Heaters Purchased'!C7</f>
        <v>5.5991258545026001</v>
      </c>
      <c r="D7" s="13">
        <f>+'[1]Water Heaters Purchased'!D7+'[2]Water Heaters Purchased'!D7+'[3]Water Heaters Purchased'!D7+'[4]Water Heaters Purchased'!D7</f>
        <v>11.195217442210915</v>
      </c>
      <c r="E7" s="13">
        <f>+'[1]Water Heaters Purchased'!E7+'[2]Water Heaters Purchased'!E7+'[3]Water Heaters Purchased'!E7+'[4]Water Heaters Purchased'!E7</f>
        <v>21.28126421214985</v>
      </c>
      <c r="F7" s="13">
        <f>+'[1]Water Heaters Purchased'!F7+'[2]Water Heaters Purchased'!F7+'[3]Water Heaters Purchased'!F7+'[4]Water Heaters Purchased'!F7</f>
        <v>38.598735255676218</v>
      </c>
      <c r="G7" s="13">
        <f>+'[1]Water Heaters Purchased'!G7+'[2]Water Heaters Purchased'!G7+'[3]Water Heaters Purchased'!G7+'[4]Water Heaters Purchased'!G7</f>
        <v>67.015787183811554</v>
      </c>
      <c r="H7" s="13">
        <f>+'[1]Water Heaters Purchased'!H7+'[2]Water Heaters Purchased'!H7+'[3]Water Heaters Purchased'!H7+'[4]Water Heaters Purchased'!H7</f>
        <v>111.70982556081765</v>
      </c>
      <c r="I7" s="13">
        <f>+'[1]Water Heaters Purchased'!I7+'[2]Water Heaters Purchased'!I7+'[3]Water Heaters Purchased'!I7+'[4]Water Heaters Purchased'!I7</f>
        <v>179.25333910675792</v>
      </c>
      <c r="J7" s="13">
        <f>+'[1]Water Heaters Purchased'!J7+'[2]Water Heaters Purchased'!J7+'[3]Water Heaters Purchased'!J7+'[4]Water Heaters Purchased'!J7</f>
        <v>277.54473064829165</v>
      </c>
      <c r="K7" s="13">
        <f>+'[1]Water Heaters Purchased'!K7+'[2]Water Heaters Purchased'!K7+'[3]Water Heaters Purchased'!K7+'[4]Water Heaters Purchased'!K7</f>
        <v>415.5309037247161</v>
      </c>
      <c r="L7" s="13">
        <f>+'[1]Water Heaters Purchased'!L7+'[2]Water Heaters Purchased'!L7+'[3]Water Heaters Purchased'!L7+'[4]Water Heaters Purchased'!L7</f>
        <v>602.68794505844403</v>
      </c>
      <c r="M7" s="13">
        <f>+'[1]Water Heaters Purchased'!M7+'[2]Water Heaters Purchased'!M7+'[3]Water Heaters Purchased'!M7+'[4]Water Heaters Purchased'!M7</f>
        <v>848.2628818260124</v>
      </c>
      <c r="N7" s="13">
        <f>+'[1]Water Heaters Purchased'!N7+'[2]Water Heaters Purchased'!N7+'[3]Water Heaters Purchased'!N7+'[4]Water Heaters Purchased'!N7</f>
        <v>1160.3313062176439</v>
      </c>
      <c r="O7" s="13">
        <f>+'[1]Water Heaters Purchased'!O7+'[2]Water Heaters Purchased'!O7+'[3]Water Heaters Purchased'!O7+'[4]Water Heaters Purchased'!O7</f>
        <v>1544.7836815550218</v>
      </c>
      <c r="P7" s="13">
        <f>+'[1]Water Heaters Purchased'!P7+'[2]Water Heaters Purchased'!P7+'[3]Water Heaters Purchased'!P7+'[4]Water Heaters Purchased'!P7</f>
        <v>2004.4008057502786</v>
      </c>
      <c r="Q7" s="13">
        <f>+'[1]Water Heaters Purchased'!Q7+'[2]Water Heaters Purchased'!Q7+'[3]Water Heaters Purchased'!Q7+'[4]Water Heaters Purchased'!Q7</f>
        <v>2538.1959821133978</v>
      </c>
      <c r="R7" s="13">
        <f>+'[1]Water Heaters Purchased'!R7+'[2]Water Heaters Purchased'!R7+'[3]Water Heaters Purchased'!R7+'[4]Water Heaters Purchased'!R7</f>
        <v>3141.1727010789864</v>
      </c>
      <c r="S7" s="13">
        <f>+'[1]Water Heaters Purchased'!S7+'[2]Water Heaters Purchased'!S7+'[3]Water Heaters Purchased'!S7+'[4]Water Heaters Purchased'!S7</f>
        <v>3804.5716080937118</v>
      </c>
      <c r="T7" s="13">
        <f>+'[1]Water Heaters Purchased'!T7+'[2]Water Heaters Purchased'!T7+'[3]Water Heaters Purchased'!T7+'[4]Water Heaters Purchased'!T7</f>
        <v>4516.5780014394759</v>
      </c>
      <c r="U7" s="13">
        <f>+'[1]Water Heaters Purchased'!U7+'[2]Water Heaters Purchased'!U7+'[3]Water Heaters Purchased'!U7+'[4]Water Heaters Purchased'!U7</f>
        <v>5263.3634231829747</v>
      </c>
      <c r="V7" s="13">
        <f>+'[1]Water Heaters Purchased'!V7+'[2]Water Heaters Purchased'!V7+'[3]Water Heaters Purchased'!V7+'[4]Water Heaters Purchased'!V7</f>
        <v>6030.2738120533468</v>
      </c>
      <c r="W7" s="13">
        <f>+'[1]Water Heaters Purchased'!W7+'[2]Water Heaters Purchased'!W7+'[3]Water Heaters Purchased'!W7+'[4]Water Heaters Purchased'!W7</f>
        <v>6802.9687227881595</v>
      </c>
    </row>
    <row r="8" spans="1:23" x14ac:dyDescent="0.25">
      <c r="A8" s="3" t="str">
        <f>+'Water Heater Stock'!A8</f>
        <v>Gas Tank</v>
      </c>
      <c r="B8" s="13">
        <f>+'[1]Water Heaters Purchased'!B8+'[2]Water Heaters Purchased'!B8+'[3]Water Heaters Purchased'!B8+'[4]Water Heaters Purchased'!B8</f>
        <v>0</v>
      </c>
      <c r="C8" s="13">
        <f>+'[1]Water Heaters Purchased'!C8+'[2]Water Heaters Purchased'!C8+'[3]Water Heaters Purchased'!C8+'[4]Water Heaters Purchased'!C8</f>
        <v>11478.173636377467</v>
      </c>
      <c r="D8" s="13">
        <f>+'[1]Water Heaters Purchased'!D8+'[2]Water Heaters Purchased'!D8+'[3]Water Heaters Purchased'!D8+'[4]Water Heaters Purchased'!D8</f>
        <v>11489.397873847949</v>
      </c>
      <c r="E8" s="13">
        <f>+'[1]Water Heaters Purchased'!E8+'[2]Water Heaters Purchased'!E8+'[3]Water Heaters Purchased'!E8+'[4]Water Heaters Purchased'!E8</f>
        <v>11497.864891098823</v>
      </c>
      <c r="F8" s="13">
        <f>+'[1]Water Heaters Purchased'!F8+'[2]Water Heaters Purchased'!F8+'[3]Water Heaters Purchased'!F8+'[4]Water Heaters Purchased'!F8</f>
        <v>11502.171232730703</v>
      </c>
      <c r="G8" s="13">
        <f>+'[1]Water Heaters Purchased'!G8+'[2]Water Heaters Purchased'!G8+'[3]Water Heaters Purchased'!G8+'[4]Water Heaters Purchased'!G8</f>
        <v>11500.326914288136</v>
      </c>
      <c r="H8" s="13">
        <f>+'[1]Water Heaters Purchased'!H8+'[2]Water Heaters Purchased'!H8+'[3]Water Heaters Purchased'!H8+'[4]Water Heaters Purchased'!H8</f>
        <v>11489.654704896533</v>
      </c>
      <c r="I8" s="13">
        <f>+'[1]Water Heaters Purchased'!I8+'[2]Water Heaters Purchased'!I8+'[3]Water Heaters Purchased'!I8+'[4]Water Heaters Purchased'!I8</f>
        <v>11466.737633420051</v>
      </c>
      <c r="J8" s="13">
        <f>+'[1]Water Heaters Purchased'!J8+'[2]Water Heaters Purchased'!J8+'[3]Water Heaters Purchased'!J8+'[4]Water Heaters Purchased'!J8</f>
        <v>11427.445864375633</v>
      </c>
      <c r="K8" s="13">
        <f>+'[1]Water Heaters Purchased'!K8+'[2]Water Heaters Purchased'!K8+'[3]Water Heaters Purchased'!K8+'[4]Water Heaters Purchased'!K8</f>
        <v>11367.072193091235</v>
      </c>
      <c r="L8" s="13">
        <f>+'[1]Water Heaters Purchased'!L8+'[2]Water Heaters Purchased'!L8+'[3]Water Heaters Purchased'!L8+'[4]Water Heaters Purchased'!L8</f>
        <v>11280.595794855908</v>
      </c>
      <c r="M8" s="13">
        <f>+'[1]Water Heaters Purchased'!M8+'[2]Water Heaters Purchased'!M8+'[3]Water Heaters Purchased'!M8+'[4]Water Heaters Purchased'!M8</f>
        <v>11163.074949987915</v>
      </c>
      <c r="N8" s="13">
        <f>+'[1]Water Heaters Purchased'!N8+'[2]Water Heaters Purchased'!N8+'[3]Water Heaters Purchased'!N8+'[4]Water Heaters Purchased'!N8</f>
        <v>11010.141988998434</v>
      </c>
      <c r="O8" s="13">
        <f>+'[1]Water Heaters Purchased'!O8+'[2]Water Heaters Purchased'!O8+'[3]Water Heaters Purchased'!O8+'[4]Water Heaters Purchased'!O8</f>
        <v>10818.542249979233</v>
      </c>
      <c r="P8" s="13">
        <f>+'[1]Water Heaters Purchased'!P8+'[2]Water Heaters Purchased'!P8+'[3]Water Heaters Purchased'!P8+'[4]Water Heaters Purchased'!P8</f>
        <v>10586.632271205108</v>
      </c>
      <c r="Q8" s="13">
        <f>+'[1]Water Heaters Purchased'!Q8+'[2]Water Heaters Purchased'!Q8+'[3]Water Heaters Purchased'!Q8+'[4]Water Heaters Purchased'!Q8</f>
        <v>10314.741847220659</v>
      </c>
      <c r="R8" s="13">
        <f>+'[1]Water Heaters Purchased'!R8+'[2]Water Heaters Purchased'!R8+'[3]Water Heaters Purchased'!R8+'[4]Water Heaters Purchased'!R8</f>
        <v>10005.318586276051</v>
      </c>
      <c r="S8" s="13">
        <f>+'[1]Water Heaters Purchased'!S8+'[2]Water Heaters Purchased'!S8+'[3]Water Heaters Purchased'!S8+'[4]Water Heaters Purchased'!S8</f>
        <v>9662.8129381651615</v>
      </c>
      <c r="T8" s="13">
        <f>+'[1]Water Heaters Purchased'!T8+'[2]Water Heaters Purchased'!T8+'[3]Water Heaters Purchased'!T8+'[4]Water Heaters Purchased'!T8</f>
        <v>9293.3164803898981</v>
      </c>
      <c r="U8" s="13">
        <f>+'[1]Water Heaters Purchased'!U8+'[2]Water Heaters Purchased'!U8+'[3]Water Heaters Purchased'!U8+'[4]Water Heaters Purchased'!U8</f>
        <v>8904.0191057267166</v>
      </c>
      <c r="V8" s="13">
        <f>+'[1]Water Heaters Purchased'!V8+'[2]Water Heaters Purchased'!V8+'[3]Water Heaters Purchased'!V8+'[4]Water Heaters Purchased'!V8</f>
        <v>8502.58429942982</v>
      </c>
      <c r="W8" s="13">
        <f>+'[1]Water Heaters Purchased'!W8+'[2]Water Heaters Purchased'!W8+'[3]Water Heaters Purchased'!W8+'[4]Water Heaters Purchased'!W8</f>
        <v>8096.5467285362665</v>
      </c>
    </row>
    <row r="9" spans="1:23" x14ac:dyDescent="0.25">
      <c r="A9" s="3" t="str">
        <f>+'Water Heater Stock'!A9</f>
        <v>Instant Gas</v>
      </c>
      <c r="B9" s="13">
        <f>+'[1]Water Heaters Purchased'!B9+'[2]Water Heaters Purchased'!B9+'[3]Water Heaters Purchased'!B9+'[4]Water Heaters Purchased'!B9</f>
        <v>0</v>
      </c>
      <c r="C9" s="13">
        <f>+'[1]Water Heaters Purchased'!C9+'[2]Water Heaters Purchased'!C9+'[3]Water Heaters Purchased'!C9+'[4]Water Heaters Purchased'!C9</f>
        <v>1.4204890336562346</v>
      </c>
      <c r="D9" s="13">
        <f>+'[1]Water Heaters Purchased'!D9+'[2]Water Heaters Purchased'!D9+'[3]Water Heaters Purchased'!D9+'[4]Water Heaters Purchased'!D9</f>
        <v>2.855301118479542</v>
      </c>
      <c r="E9" s="13">
        <f>+'[1]Water Heaters Purchased'!E9+'[2]Water Heaters Purchased'!E9+'[3]Water Heaters Purchased'!E9+'[4]Water Heaters Purchased'!E9</f>
        <v>5.4565554050587863</v>
      </c>
      <c r="F9" s="13">
        <f>+'[1]Water Heaters Purchased'!F9+'[2]Water Heaters Purchased'!F9+'[3]Water Heaters Purchased'!F9+'[4]Water Heaters Purchased'!F9</f>
        <v>9.9493634495671746</v>
      </c>
      <c r="G9" s="13">
        <f>+'[1]Water Heaters Purchased'!G9+'[2]Water Heaters Purchased'!G9+'[3]Water Heaters Purchased'!G9+'[4]Water Heaters Purchased'!G9</f>
        <v>17.365959857193207</v>
      </c>
      <c r="H9" s="13">
        <f>+'[1]Water Heaters Purchased'!H9+'[2]Water Heaters Purchased'!H9+'[3]Water Heaters Purchased'!H9+'[4]Water Heaters Purchased'!H9</f>
        <v>29.101117306008099</v>
      </c>
      <c r="I9" s="13">
        <f>+'[1]Water Heaters Purchased'!I9+'[2]Water Heaters Purchased'!I9+'[3]Water Heaters Purchased'!I9+'[4]Water Heaters Purchased'!I9</f>
        <v>46.943756812955897</v>
      </c>
      <c r="J9" s="13">
        <f>+'[1]Water Heaters Purchased'!J9+'[2]Water Heaters Purchased'!J9+'[3]Water Heaters Purchased'!J9+'[4]Water Heaters Purchased'!J9</f>
        <v>73.068425999423482</v>
      </c>
      <c r="K9" s="13">
        <f>+'[1]Water Heaters Purchased'!K9+'[2]Water Heaters Purchased'!K9+'[3]Water Heaters Purchased'!K9+'[4]Water Heaters Purchased'!K9</f>
        <v>109.9709757240839</v>
      </c>
      <c r="L9" s="13">
        <f>+'[1]Water Heaters Purchased'!L9+'[2]Water Heaters Purchased'!L9+'[3]Water Heaters Purchased'!L9+'[4]Water Heaters Purchased'!L9</f>
        <v>160.33737584773843</v>
      </c>
      <c r="M9" s="13">
        <f>+'[1]Water Heaters Purchased'!M9+'[2]Water Heaters Purchased'!M9+'[3]Water Heaters Purchased'!M9+'[4]Water Heaters Purchased'!M9</f>
        <v>226.84407076462412</v>
      </c>
      <c r="N9" s="13">
        <f>+'[1]Water Heaters Purchased'!N9+'[2]Water Heaters Purchased'!N9+'[3]Water Heaters Purchased'!N9+'[4]Water Heaters Purchased'!N9</f>
        <v>311.90232893214136</v>
      </c>
      <c r="O9" s="13">
        <f>+'[1]Water Heaters Purchased'!O9+'[2]Water Heaters Purchased'!O9+'[3]Water Heaters Purchased'!O9+'[4]Water Heaters Purchased'!O9</f>
        <v>417.3754613017424</v>
      </c>
      <c r="P9" s="13">
        <f>+'[1]Water Heaters Purchased'!P9+'[2]Water Heaters Purchased'!P9+'[3]Water Heaters Purchased'!P9+'[4]Water Heaters Purchased'!P9</f>
        <v>544.31210418148839</v>
      </c>
      <c r="Q9" s="13">
        <f>+'[1]Water Heaters Purchased'!Q9+'[2]Water Heaters Purchased'!Q9+'[3]Water Heaters Purchased'!Q9+'[4]Water Heaters Purchased'!Q9</f>
        <v>692.74523801790428</v>
      </c>
      <c r="R9" s="13">
        <f>+'[1]Water Heaters Purchased'!R9+'[2]Water Heaters Purchased'!R9+'[3]Water Heaters Purchased'!R9+'[4]Water Heaters Purchased'!R9</f>
        <v>861.60057878776115</v>
      </c>
      <c r="S9" s="13">
        <f>+'[1]Water Heaters Purchased'!S9+'[2]Water Heaters Purchased'!S9+'[3]Water Heaters Purchased'!S9+'[4]Water Heaters Purchased'!S9</f>
        <v>1048.7386779899462</v>
      </c>
      <c r="T9" s="13">
        <f>+'[1]Water Heaters Purchased'!T9+'[2]Water Heaters Purchased'!T9+'[3]Water Heaters Purchased'!T9+'[4]Water Heaters Purchased'!T9</f>
        <v>1251.1271608287236</v>
      </c>
      <c r="U9" s="13">
        <f>+'[1]Water Heaters Purchased'!U9+'[2]Water Heaters Purchased'!U9+'[3]Water Heaters Purchased'!U9+'[4]Water Heaters Purchased'!U9</f>
        <v>1465.1117959196386</v>
      </c>
      <c r="V9" s="13">
        <f>+'[1]Water Heaters Purchased'!V9+'[2]Water Heaters Purchased'!V9+'[3]Water Heaters Purchased'!V9+'[4]Water Heaters Purchased'!V9</f>
        <v>1686.7365821785975</v>
      </c>
      <c r="W9" s="13">
        <f>+'[1]Water Heaters Purchased'!W9+'[2]Water Heaters Purchased'!W9+'[3]Water Heaters Purchased'!W9+'[4]Water Heaters Purchased'!W9</f>
        <v>1912.0589232171606</v>
      </c>
    </row>
    <row r="10" spans="1:23" x14ac:dyDescent="0.25">
      <c r="A10" s="3" t="str">
        <f>+'Water Heater Stock'!A10</f>
        <v>Condensing Gas</v>
      </c>
      <c r="B10" s="13">
        <f>+'[1]Water Heaters Purchased'!B10+'[2]Water Heaters Purchased'!B10+'[3]Water Heaters Purchased'!B10+'[4]Water Heaters Purchased'!B10</f>
        <v>0</v>
      </c>
      <c r="C10" s="13">
        <f>+'[1]Water Heaters Purchased'!C10+'[2]Water Heaters Purchased'!C10+'[3]Water Heaters Purchased'!C10+'[4]Water Heaters Purchased'!C10</f>
        <v>5.569403552298688</v>
      </c>
      <c r="D10" s="13">
        <f>+'[1]Water Heaters Purchased'!D10+'[2]Water Heaters Purchased'!D10+'[3]Water Heaters Purchased'!D10+'[4]Water Heaters Purchased'!D10</f>
        <v>11.170732068784417</v>
      </c>
      <c r="E10" s="13">
        <f>+'[1]Water Heaters Purchased'!E10+'[2]Water Heaters Purchased'!E10+'[3]Water Heaters Purchased'!E10+'[4]Water Heaters Purchased'!E10</f>
        <v>21.301053559855731</v>
      </c>
      <c r="F10" s="13">
        <f>+'[1]Water Heaters Purchased'!F10+'[2]Water Heaters Purchased'!F10+'[3]Water Heaters Purchased'!F10+'[4]Water Heaters Purchased'!F10</f>
        <v>38.754709024324647</v>
      </c>
      <c r="G10" s="13">
        <f>+'[1]Water Heaters Purchased'!G10+'[2]Water Heaters Purchased'!G10+'[3]Water Heaters Purchased'!G10+'[4]Water Heaters Purchased'!G10</f>
        <v>67.494517632860436</v>
      </c>
      <c r="H10" s="13">
        <f>+'[1]Water Heaters Purchased'!H10+'[2]Water Heaters Purchased'!H10+'[3]Water Heaters Purchased'!H10+'[4]Water Heaters Purchased'!H10</f>
        <v>112.85315147194818</v>
      </c>
      <c r="I10" s="13">
        <f>+'[1]Water Heaters Purchased'!I10+'[2]Water Heaters Purchased'!I10+'[3]Water Heaters Purchased'!I10+'[4]Water Heaters Purchased'!I10</f>
        <v>181.63934085758348</v>
      </c>
      <c r="J10" s="13">
        <f>+'[1]Water Heaters Purchased'!J10+'[2]Water Heaters Purchased'!J10+'[3]Water Heaters Purchased'!J10+'[4]Water Heaters Purchased'!J10</f>
        <v>282.0872711416539</v>
      </c>
      <c r="K10" s="13">
        <f>+'[1]Water Heaters Purchased'!K10+'[2]Water Heaters Purchased'!K10+'[3]Water Heaters Purchased'!K10+'[4]Water Heaters Purchased'!K10</f>
        <v>423.59122686119952</v>
      </c>
      <c r="L10" s="13">
        <f>+'[1]Water Heaters Purchased'!L10+'[2]Water Heaters Purchased'!L10+'[3]Water Heaters Purchased'!L10+'[4]Water Heaters Purchased'!L10</f>
        <v>616.186402331718</v>
      </c>
      <c r="M10" s="13">
        <f>+'[1]Water Heaters Purchased'!M10+'[2]Water Heaters Purchased'!M10+'[3]Water Heaters Purchased'!M10+'[4]Water Heaters Purchased'!M10</f>
        <v>869.77392471081339</v>
      </c>
      <c r="N10" s="13">
        <f>+'[1]Water Heaters Purchased'!N10+'[2]Water Heaters Purchased'!N10+'[3]Water Heaters Purchased'!N10+'[4]Water Heaters Purchased'!N10</f>
        <v>1193.1421136948902</v>
      </c>
      <c r="O10" s="13">
        <f>+'[1]Water Heaters Purchased'!O10+'[2]Water Heaters Purchased'!O10+'[3]Water Heaters Purchased'!O10+'[4]Water Heaters Purchased'!O10</f>
        <v>1592.897901847969</v>
      </c>
      <c r="P10" s="13">
        <f>+'[1]Water Heaters Purchased'!P10+'[2]Water Heaters Purchased'!P10+'[3]Water Heaters Purchased'!P10+'[4]Water Heaters Purchased'!P10</f>
        <v>2072.4748967658525</v>
      </c>
      <c r="Q10" s="13">
        <f>+'[1]Water Heaters Purchased'!Q10+'[2]Water Heaters Purchased'!Q10+'[3]Water Heaters Purchased'!Q10+'[4]Water Heaters Purchased'!Q10</f>
        <v>2631.4060918647588</v>
      </c>
      <c r="R10" s="13">
        <f>+'[1]Water Heaters Purchased'!R10+'[2]Water Heaters Purchased'!R10+'[3]Water Heaters Purchased'!R10+'[4]Water Heaters Purchased'!R10</f>
        <v>3265.0227069367716</v>
      </c>
      <c r="S10" s="13">
        <f>+'[1]Water Heaters Purchased'!S10+'[2]Water Heaters Purchased'!S10+'[3]Water Heaters Purchased'!S10+'[4]Water Heaters Purchased'!S10</f>
        <v>3964.6643366511953</v>
      </c>
      <c r="T10" s="13">
        <f>+'[1]Water Heaters Purchased'!T10+'[2]Water Heaters Purchased'!T10+'[3]Water Heaters Purchased'!T10+'[4]Water Heaters Purchased'!T10</f>
        <v>4718.3783371977142</v>
      </c>
      <c r="U10" s="13">
        <f>+'[1]Water Heaters Purchased'!U10+'[2]Water Heaters Purchased'!U10+'[3]Water Heaters Purchased'!U10+'[4]Water Heaters Purchased'!U10</f>
        <v>5511.9820799433928</v>
      </c>
      <c r="V10" s="13">
        <f>+'[1]Water Heaters Purchased'!V10+'[2]Water Heaters Purchased'!V10+'[3]Water Heaters Purchased'!V10+'[4]Water Heaters Purchased'!V10</f>
        <v>6330.2944138809589</v>
      </c>
      <c r="W10" s="13">
        <f>+'[1]Water Heaters Purchased'!W10+'[2]Water Heaters Purchased'!W10+'[3]Water Heaters Purchased'!W10+'[4]Water Heaters Purchased'!W10</f>
        <v>7158.3309317598951</v>
      </c>
    </row>
    <row r="11" spans="1:23" x14ac:dyDescent="0.25">
      <c r="D11" s="4"/>
    </row>
    <row r="12" spans="1:23" x14ac:dyDescent="0.25">
      <c r="A12" s="4" t="s">
        <v>80</v>
      </c>
    </row>
    <row r="13" spans="1:23" x14ac:dyDescent="0.25">
      <c r="A13" s="16" t="s">
        <v>0</v>
      </c>
      <c r="B13" s="17">
        <v>2014</v>
      </c>
      <c r="C13" s="17">
        <v>2015</v>
      </c>
      <c r="D13" s="17">
        <v>2016</v>
      </c>
      <c r="E13" s="17">
        <v>2017</v>
      </c>
      <c r="F13" s="17">
        <v>2018</v>
      </c>
      <c r="G13" s="17">
        <v>2019</v>
      </c>
      <c r="H13" s="17">
        <v>2020</v>
      </c>
      <c r="I13" s="17">
        <v>2021</v>
      </c>
      <c r="J13" s="17">
        <v>2022</v>
      </c>
      <c r="K13" s="17">
        <v>2023</v>
      </c>
      <c r="L13" s="17">
        <v>2024</v>
      </c>
      <c r="M13" s="17">
        <v>2025</v>
      </c>
      <c r="N13" s="17">
        <v>2026</v>
      </c>
      <c r="O13" s="17">
        <v>2027</v>
      </c>
      <c r="P13" s="17">
        <v>2028</v>
      </c>
      <c r="Q13" s="17">
        <v>2029</v>
      </c>
      <c r="R13" s="17">
        <v>2030</v>
      </c>
      <c r="S13" s="17">
        <v>2031</v>
      </c>
      <c r="T13" s="17">
        <v>2032</v>
      </c>
      <c r="U13" s="17">
        <v>2033</v>
      </c>
      <c r="V13" s="17">
        <v>2034</v>
      </c>
      <c r="W13" s="17">
        <v>2035</v>
      </c>
    </row>
    <row r="14" spans="1:23" ht="16.5" thickBot="1" x14ac:dyDescent="0.3">
      <c r="A14" s="26" t="s">
        <v>31</v>
      </c>
      <c r="B14" s="27">
        <f t="shared" ref="B14:W14" si="2">SUM(B15:B19)</f>
        <v>0</v>
      </c>
      <c r="C14" s="27">
        <f t="shared" ref="C14" si="3">SUM(C15:C19)</f>
        <v>52449.803499999965</v>
      </c>
      <c r="D14" s="27">
        <f t="shared" si="2"/>
        <v>52449.803499999973</v>
      </c>
      <c r="E14" s="27">
        <f t="shared" si="2"/>
        <v>52449.80349999998</v>
      </c>
      <c r="F14" s="27">
        <f t="shared" si="2"/>
        <v>52449.80349999998</v>
      </c>
      <c r="G14" s="27">
        <f t="shared" si="2"/>
        <v>52449.80349999998</v>
      </c>
      <c r="H14" s="27">
        <f t="shared" si="2"/>
        <v>52449.80349999998</v>
      </c>
      <c r="I14" s="27">
        <f t="shared" si="2"/>
        <v>52449.80349999998</v>
      </c>
      <c r="J14" s="27">
        <f t="shared" si="2"/>
        <v>52449.80349999998</v>
      </c>
      <c r="K14" s="27">
        <f t="shared" si="2"/>
        <v>52449.80349999998</v>
      </c>
      <c r="L14" s="27">
        <f t="shared" si="2"/>
        <v>52449.80349999998</v>
      </c>
      <c r="M14" s="27">
        <f t="shared" si="2"/>
        <v>52449.80349999998</v>
      </c>
      <c r="N14" s="27">
        <f t="shared" si="2"/>
        <v>52449.80349999998</v>
      </c>
      <c r="O14" s="27">
        <f t="shared" si="2"/>
        <v>52449.80349999998</v>
      </c>
      <c r="P14" s="27">
        <f t="shared" si="2"/>
        <v>52449.80349999998</v>
      </c>
      <c r="Q14" s="27">
        <f t="shared" si="2"/>
        <v>52449.80349999998</v>
      </c>
      <c r="R14" s="27">
        <f t="shared" si="2"/>
        <v>52449.80349999998</v>
      </c>
      <c r="S14" s="27">
        <f t="shared" si="2"/>
        <v>52449.80349999998</v>
      </c>
      <c r="T14" s="27">
        <f t="shared" si="2"/>
        <v>52449.80349999998</v>
      </c>
      <c r="U14" s="27">
        <f t="shared" si="2"/>
        <v>52449.803499999973</v>
      </c>
      <c r="V14" s="27">
        <f t="shared" si="2"/>
        <v>52449.803499999973</v>
      </c>
      <c r="W14" s="27">
        <f t="shared" si="2"/>
        <v>52449.803499999973</v>
      </c>
    </row>
    <row r="15" spans="1:23" ht="16.5" thickTop="1" x14ac:dyDescent="0.25">
      <c r="A15" s="3" t="str">
        <f>+'Water Heater Stock'!A15</f>
        <v>Electric Resistance</v>
      </c>
      <c r="B15" s="13">
        <f>+'[1]Water Heaters Purchased'!B15+'[2]Water Heaters Purchased'!B15+'[3]Water Heaters Purchased'!B15+'[4]Water Heaters Purchased'!B15</f>
        <v>0</v>
      </c>
      <c r="C15" s="13">
        <f>+'[1]Water Heaters Purchased'!C15+'[2]Water Heaters Purchased'!C15+'[3]Water Heaters Purchased'!C15+'[4]Water Heaters Purchased'!C15</f>
        <v>0</v>
      </c>
      <c r="D15" s="13">
        <f>+'[1]Water Heaters Purchased'!D15+'[2]Water Heaters Purchased'!D15+'[3]Water Heaters Purchased'!D15+'[4]Water Heaters Purchased'!D15</f>
        <v>0</v>
      </c>
      <c r="E15" s="13">
        <f>+'[1]Water Heaters Purchased'!E15+'[2]Water Heaters Purchased'!E15+'[3]Water Heaters Purchased'!E15+'[4]Water Heaters Purchased'!E15</f>
        <v>0</v>
      </c>
      <c r="F15" s="13">
        <f>+'[1]Water Heaters Purchased'!F15+'[2]Water Heaters Purchased'!F15+'[3]Water Heaters Purchased'!F15+'[4]Water Heaters Purchased'!F15</f>
        <v>0</v>
      </c>
      <c r="G15" s="13">
        <f>+'[1]Water Heaters Purchased'!G15+'[2]Water Heaters Purchased'!G15+'[3]Water Heaters Purchased'!G15+'[4]Water Heaters Purchased'!G15</f>
        <v>0</v>
      </c>
      <c r="H15" s="13">
        <f>+'[1]Water Heaters Purchased'!H15+'[2]Water Heaters Purchased'!H15+'[3]Water Heaters Purchased'!H15+'[4]Water Heaters Purchased'!H15</f>
        <v>0</v>
      </c>
      <c r="I15" s="13">
        <f>+'[1]Water Heaters Purchased'!I15+'[2]Water Heaters Purchased'!I15+'[3]Water Heaters Purchased'!I15+'[4]Water Heaters Purchased'!I15</f>
        <v>0</v>
      </c>
      <c r="J15" s="13">
        <f>+'[1]Water Heaters Purchased'!J15+'[2]Water Heaters Purchased'!J15+'[3]Water Heaters Purchased'!J15+'[4]Water Heaters Purchased'!J15</f>
        <v>0</v>
      </c>
      <c r="K15" s="13">
        <f>+'[1]Water Heaters Purchased'!K15+'[2]Water Heaters Purchased'!K15+'[3]Water Heaters Purchased'!K15+'[4]Water Heaters Purchased'!K15</f>
        <v>0</v>
      </c>
      <c r="L15" s="13">
        <f>+'[1]Water Heaters Purchased'!L15+'[2]Water Heaters Purchased'!L15+'[3]Water Heaters Purchased'!L15+'[4]Water Heaters Purchased'!L15</f>
        <v>0</v>
      </c>
      <c r="M15" s="13">
        <f>+'[1]Water Heaters Purchased'!M15+'[2]Water Heaters Purchased'!M15+'[3]Water Heaters Purchased'!M15+'[4]Water Heaters Purchased'!M15</f>
        <v>0</v>
      </c>
      <c r="N15" s="13">
        <f>+'[1]Water Heaters Purchased'!N15+'[2]Water Heaters Purchased'!N15+'[3]Water Heaters Purchased'!N15+'[4]Water Heaters Purchased'!N15</f>
        <v>0</v>
      </c>
      <c r="O15" s="13">
        <f>+'[1]Water Heaters Purchased'!O15+'[2]Water Heaters Purchased'!O15+'[3]Water Heaters Purchased'!O15+'[4]Water Heaters Purchased'!O15</f>
        <v>0</v>
      </c>
      <c r="P15" s="13">
        <f>+'[1]Water Heaters Purchased'!P15+'[2]Water Heaters Purchased'!P15+'[3]Water Heaters Purchased'!P15+'[4]Water Heaters Purchased'!P15</f>
        <v>0</v>
      </c>
      <c r="Q15" s="13">
        <f>+'[1]Water Heaters Purchased'!Q15+'[2]Water Heaters Purchased'!Q15+'[3]Water Heaters Purchased'!Q15+'[4]Water Heaters Purchased'!Q15</f>
        <v>0</v>
      </c>
      <c r="R15" s="13">
        <f>+'[1]Water Heaters Purchased'!R15+'[2]Water Heaters Purchased'!R15+'[3]Water Heaters Purchased'!R15+'[4]Water Heaters Purchased'!R15</f>
        <v>0</v>
      </c>
      <c r="S15" s="13">
        <f>+'[1]Water Heaters Purchased'!S15+'[2]Water Heaters Purchased'!S15+'[3]Water Heaters Purchased'!S15+'[4]Water Heaters Purchased'!S15</f>
        <v>0</v>
      </c>
      <c r="T15" s="13">
        <f>+'[1]Water Heaters Purchased'!T15+'[2]Water Heaters Purchased'!T15+'[3]Water Heaters Purchased'!T15+'[4]Water Heaters Purchased'!T15</f>
        <v>0</v>
      </c>
      <c r="U15" s="13">
        <f>+'[1]Water Heaters Purchased'!U15+'[2]Water Heaters Purchased'!U15+'[3]Water Heaters Purchased'!U15+'[4]Water Heaters Purchased'!U15</f>
        <v>0</v>
      </c>
      <c r="V15" s="13">
        <f>+'[1]Water Heaters Purchased'!V15+'[2]Water Heaters Purchased'!V15+'[3]Water Heaters Purchased'!V15+'[4]Water Heaters Purchased'!V15</f>
        <v>0</v>
      </c>
      <c r="W15" s="13">
        <f>+'[1]Water Heaters Purchased'!W15+'[2]Water Heaters Purchased'!W15+'[3]Water Heaters Purchased'!W15+'[4]Water Heaters Purchased'!W15</f>
        <v>0</v>
      </c>
    </row>
    <row r="16" spans="1:23" x14ac:dyDescent="0.25">
      <c r="A16" s="3" t="str">
        <f>+'Water Heater Stock'!A16</f>
        <v>HPWH</v>
      </c>
      <c r="B16" s="13">
        <f>+'[1]Water Heaters Purchased'!B16+'[2]Water Heaters Purchased'!B16+'[3]Water Heaters Purchased'!B16+'[4]Water Heaters Purchased'!B16</f>
        <v>0</v>
      </c>
      <c r="C16" s="13">
        <f>+'[1]Water Heaters Purchased'!C16+'[2]Water Heaters Purchased'!C16+'[3]Water Heaters Purchased'!C16+'[4]Water Heaters Purchased'!C16</f>
        <v>0</v>
      </c>
      <c r="D16" s="13">
        <f>+'[1]Water Heaters Purchased'!D16+'[2]Water Heaters Purchased'!D16+'[3]Water Heaters Purchased'!D16+'[4]Water Heaters Purchased'!D16</f>
        <v>0</v>
      </c>
      <c r="E16" s="13">
        <f>+'[1]Water Heaters Purchased'!E16+'[2]Water Heaters Purchased'!E16+'[3]Water Heaters Purchased'!E16+'[4]Water Heaters Purchased'!E16</f>
        <v>0</v>
      </c>
      <c r="F16" s="13">
        <f>+'[1]Water Heaters Purchased'!F16+'[2]Water Heaters Purchased'!F16+'[3]Water Heaters Purchased'!F16+'[4]Water Heaters Purchased'!F16</f>
        <v>0</v>
      </c>
      <c r="G16" s="13">
        <f>+'[1]Water Heaters Purchased'!G16+'[2]Water Heaters Purchased'!G16+'[3]Water Heaters Purchased'!G16+'[4]Water Heaters Purchased'!G16</f>
        <v>0</v>
      </c>
      <c r="H16" s="13">
        <f>+'[1]Water Heaters Purchased'!H16+'[2]Water Heaters Purchased'!H16+'[3]Water Heaters Purchased'!H16+'[4]Water Heaters Purchased'!H16</f>
        <v>0</v>
      </c>
      <c r="I16" s="13">
        <f>+'[1]Water Heaters Purchased'!I16+'[2]Water Heaters Purchased'!I16+'[3]Water Heaters Purchased'!I16+'[4]Water Heaters Purchased'!I16</f>
        <v>0</v>
      </c>
      <c r="J16" s="13">
        <f>+'[1]Water Heaters Purchased'!J16+'[2]Water Heaters Purchased'!J16+'[3]Water Heaters Purchased'!J16+'[4]Water Heaters Purchased'!J16</f>
        <v>0</v>
      </c>
      <c r="K16" s="13">
        <f>+'[1]Water Heaters Purchased'!K16+'[2]Water Heaters Purchased'!K16+'[3]Water Heaters Purchased'!K16+'[4]Water Heaters Purchased'!K16</f>
        <v>0</v>
      </c>
      <c r="L16" s="13">
        <f>+'[1]Water Heaters Purchased'!L16+'[2]Water Heaters Purchased'!L16+'[3]Water Heaters Purchased'!L16+'[4]Water Heaters Purchased'!L16</f>
        <v>0</v>
      </c>
      <c r="M16" s="13">
        <f>+'[1]Water Heaters Purchased'!M16+'[2]Water Heaters Purchased'!M16+'[3]Water Heaters Purchased'!M16+'[4]Water Heaters Purchased'!M16</f>
        <v>0</v>
      </c>
      <c r="N16" s="13">
        <f>+'[1]Water Heaters Purchased'!N16+'[2]Water Heaters Purchased'!N16+'[3]Water Heaters Purchased'!N16+'[4]Water Heaters Purchased'!N16</f>
        <v>0</v>
      </c>
      <c r="O16" s="13">
        <f>+'[1]Water Heaters Purchased'!O16+'[2]Water Heaters Purchased'!O16+'[3]Water Heaters Purchased'!O16+'[4]Water Heaters Purchased'!O16</f>
        <v>29672.289071428546</v>
      </c>
      <c r="P16" s="13">
        <f>+'[1]Water Heaters Purchased'!P16+'[2]Water Heaters Purchased'!P16+'[3]Water Heaters Purchased'!P16+'[4]Water Heaters Purchased'!P16</f>
        <v>29672.289071428546</v>
      </c>
      <c r="Q16" s="13">
        <f>+'[1]Water Heaters Purchased'!Q16+'[2]Water Heaters Purchased'!Q16+'[3]Water Heaters Purchased'!Q16+'[4]Water Heaters Purchased'!Q16</f>
        <v>29672.289071428546</v>
      </c>
      <c r="R16" s="13">
        <f>+'[1]Water Heaters Purchased'!R16+'[2]Water Heaters Purchased'!R16+'[3]Water Heaters Purchased'!R16+'[4]Water Heaters Purchased'!R16</f>
        <v>29672.289071428546</v>
      </c>
      <c r="S16" s="13">
        <f>+'[1]Water Heaters Purchased'!S16+'[2]Water Heaters Purchased'!S16+'[3]Water Heaters Purchased'!S16+'[4]Water Heaters Purchased'!S16</f>
        <v>29672.289071428546</v>
      </c>
      <c r="T16" s="13">
        <f>+'[1]Water Heaters Purchased'!T16+'[2]Water Heaters Purchased'!T16+'[3]Water Heaters Purchased'!T16+'[4]Water Heaters Purchased'!T16</f>
        <v>29672.289071428546</v>
      </c>
      <c r="U16" s="13">
        <f>+'[1]Water Heaters Purchased'!U16+'[2]Water Heaters Purchased'!U16+'[3]Water Heaters Purchased'!U16+'[4]Water Heaters Purchased'!U16</f>
        <v>29672.289071428546</v>
      </c>
      <c r="V16" s="13">
        <f>+'[1]Water Heaters Purchased'!V16+'[2]Water Heaters Purchased'!V16+'[3]Water Heaters Purchased'!V16+'[4]Water Heaters Purchased'!V16</f>
        <v>29672.289071428546</v>
      </c>
      <c r="W16" s="13">
        <f>+'[1]Water Heaters Purchased'!W16+'[2]Water Heaters Purchased'!W16+'[3]Water Heaters Purchased'!W16+'[4]Water Heaters Purchased'!W16</f>
        <v>29672.289071428546</v>
      </c>
    </row>
    <row r="17" spans="1:23" x14ac:dyDescent="0.25">
      <c r="A17" s="3" t="str">
        <f>+'Water Heater Stock'!A17</f>
        <v>Gas Tank</v>
      </c>
      <c r="B17" s="13">
        <f>+'[1]Water Heaters Purchased'!B17+'[2]Water Heaters Purchased'!B17+'[3]Water Heaters Purchased'!B17+'[4]Water Heaters Purchased'!B17</f>
        <v>0</v>
      </c>
      <c r="C17" s="13">
        <f>+'[1]Water Heaters Purchased'!C17+'[2]Water Heaters Purchased'!C17+'[3]Water Heaters Purchased'!C17+'[4]Water Heaters Purchased'!C17</f>
        <v>52449.803499999965</v>
      </c>
      <c r="D17" s="13">
        <f>+'[1]Water Heaters Purchased'!D17+'[2]Water Heaters Purchased'!D17+'[3]Water Heaters Purchased'!D17+'[4]Water Heaters Purchased'!D17</f>
        <v>52449.803499999973</v>
      </c>
      <c r="E17" s="13">
        <f>+'[1]Water Heaters Purchased'!E17+'[2]Water Heaters Purchased'!E17+'[3]Water Heaters Purchased'!E17+'[4]Water Heaters Purchased'!E17</f>
        <v>52449.80349999998</v>
      </c>
      <c r="F17" s="13">
        <f>+'[1]Water Heaters Purchased'!F17+'[2]Water Heaters Purchased'!F17+'[3]Water Heaters Purchased'!F17+'[4]Water Heaters Purchased'!F17</f>
        <v>52449.80349999998</v>
      </c>
      <c r="G17" s="13">
        <f>+'[1]Water Heaters Purchased'!G17+'[2]Water Heaters Purchased'!G17+'[3]Water Heaters Purchased'!G17+'[4]Water Heaters Purchased'!G17</f>
        <v>52449.80349999998</v>
      </c>
      <c r="H17" s="13">
        <f>+'[1]Water Heaters Purchased'!H17+'[2]Water Heaters Purchased'!H17+'[3]Water Heaters Purchased'!H17+'[4]Water Heaters Purchased'!H17</f>
        <v>52449.80349999998</v>
      </c>
      <c r="I17" s="13">
        <f>+'[1]Water Heaters Purchased'!I17+'[2]Water Heaters Purchased'!I17+'[3]Water Heaters Purchased'!I17+'[4]Water Heaters Purchased'!I17</f>
        <v>52449.80349999998</v>
      </c>
      <c r="J17" s="13">
        <f>+'[1]Water Heaters Purchased'!J17+'[2]Water Heaters Purchased'!J17+'[3]Water Heaters Purchased'!J17+'[4]Water Heaters Purchased'!J17</f>
        <v>52449.80349999998</v>
      </c>
      <c r="K17" s="13">
        <f>+'[1]Water Heaters Purchased'!K17+'[2]Water Heaters Purchased'!K17+'[3]Water Heaters Purchased'!K17+'[4]Water Heaters Purchased'!K17</f>
        <v>52449.80349999998</v>
      </c>
      <c r="L17" s="13">
        <f>+'[1]Water Heaters Purchased'!L17+'[2]Water Heaters Purchased'!L17+'[3]Water Heaters Purchased'!L17+'[4]Water Heaters Purchased'!L17</f>
        <v>52449.80349999998</v>
      </c>
      <c r="M17" s="13">
        <f>+'[1]Water Heaters Purchased'!M17+'[2]Water Heaters Purchased'!M17+'[3]Water Heaters Purchased'!M17+'[4]Water Heaters Purchased'!M17</f>
        <v>52449.80349999998</v>
      </c>
      <c r="N17" s="13">
        <f>+'[1]Water Heaters Purchased'!N17+'[2]Water Heaters Purchased'!N17+'[3]Water Heaters Purchased'!N17+'[4]Water Heaters Purchased'!N17</f>
        <v>52449.80349999998</v>
      </c>
      <c r="O17" s="13">
        <f>+'[1]Water Heaters Purchased'!O17+'[2]Water Heaters Purchased'!O17+'[3]Water Heaters Purchased'!O17+'[4]Water Heaters Purchased'!O17</f>
        <v>22777.514428571434</v>
      </c>
      <c r="P17" s="13">
        <f>+'[1]Water Heaters Purchased'!P17+'[2]Water Heaters Purchased'!P17+'[3]Water Heaters Purchased'!P17+'[4]Water Heaters Purchased'!P17</f>
        <v>22777.514428571434</v>
      </c>
      <c r="Q17" s="13">
        <f>+'[1]Water Heaters Purchased'!Q17+'[2]Water Heaters Purchased'!Q17+'[3]Water Heaters Purchased'!Q17+'[4]Water Heaters Purchased'!Q17</f>
        <v>22777.514428571434</v>
      </c>
      <c r="R17" s="13">
        <f>+'[1]Water Heaters Purchased'!R17+'[2]Water Heaters Purchased'!R17+'[3]Water Heaters Purchased'!R17+'[4]Water Heaters Purchased'!R17</f>
        <v>22777.514428571434</v>
      </c>
      <c r="S17" s="13">
        <f>+'[1]Water Heaters Purchased'!S17+'[2]Water Heaters Purchased'!S17+'[3]Water Heaters Purchased'!S17+'[4]Water Heaters Purchased'!S17</f>
        <v>22777.514428571434</v>
      </c>
      <c r="T17" s="13">
        <f>+'[1]Water Heaters Purchased'!T17+'[2]Water Heaters Purchased'!T17+'[3]Water Heaters Purchased'!T17+'[4]Water Heaters Purchased'!T17</f>
        <v>22777.514428571434</v>
      </c>
      <c r="U17" s="13">
        <f>+'[1]Water Heaters Purchased'!U17+'[2]Water Heaters Purchased'!U17+'[3]Water Heaters Purchased'!U17+'[4]Water Heaters Purchased'!U17</f>
        <v>22777.514428571427</v>
      </c>
      <c r="V17" s="13">
        <f>+'[1]Water Heaters Purchased'!V17+'[2]Water Heaters Purchased'!V17+'[3]Water Heaters Purchased'!V17+'[4]Water Heaters Purchased'!V17</f>
        <v>22777.514428571427</v>
      </c>
      <c r="W17" s="13">
        <f>+'[1]Water Heaters Purchased'!W17+'[2]Water Heaters Purchased'!W17+'[3]Water Heaters Purchased'!W17+'[4]Water Heaters Purchased'!W17</f>
        <v>22777.514428571427</v>
      </c>
    </row>
    <row r="18" spans="1:23" x14ac:dyDescent="0.25">
      <c r="A18" s="3" t="str">
        <f>+'Water Heater Stock'!A18</f>
        <v>Instant Gas</v>
      </c>
      <c r="B18" s="13">
        <f>+'[1]Water Heaters Purchased'!B18+'[2]Water Heaters Purchased'!B18+'[3]Water Heaters Purchased'!B18+'[4]Water Heaters Purchased'!B18</f>
        <v>0</v>
      </c>
      <c r="C18" s="13">
        <f>+'[1]Water Heaters Purchased'!C18+'[2]Water Heaters Purchased'!C18+'[3]Water Heaters Purchased'!C18+'[4]Water Heaters Purchased'!C18</f>
        <v>0</v>
      </c>
      <c r="D18" s="13">
        <f>+'[1]Water Heaters Purchased'!D18+'[2]Water Heaters Purchased'!D18+'[3]Water Heaters Purchased'!D18+'[4]Water Heaters Purchased'!D18</f>
        <v>0</v>
      </c>
      <c r="E18" s="13">
        <f>+'[1]Water Heaters Purchased'!E18+'[2]Water Heaters Purchased'!E18+'[3]Water Heaters Purchased'!E18+'[4]Water Heaters Purchased'!E18</f>
        <v>0</v>
      </c>
      <c r="F18" s="13">
        <f>+'[1]Water Heaters Purchased'!F18+'[2]Water Heaters Purchased'!F18+'[3]Water Heaters Purchased'!F18+'[4]Water Heaters Purchased'!F18</f>
        <v>0</v>
      </c>
      <c r="G18" s="13">
        <f>+'[1]Water Heaters Purchased'!G18+'[2]Water Heaters Purchased'!G18+'[3]Water Heaters Purchased'!G18+'[4]Water Heaters Purchased'!G18</f>
        <v>0</v>
      </c>
      <c r="H18" s="13">
        <f>+'[1]Water Heaters Purchased'!H18+'[2]Water Heaters Purchased'!H18+'[3]Water Heaters Purchased'!H18+'[4]Water Heaters Purchased'!H18</f>
        <v>0</v>
      </c>
      <c r="I18" s="13">
        <f>+'[1]Water Heaters Purchased'!I18+'[2]Water Heaters Purchased'!I18+'[3]Water Heaters Purchased'!I18+'[4]Water Heaters Purchased'!I18</f>
        <v>0</v>
      </c>
      <c r="J18" s="13">
        <f>+'[1]Water Heaters Purchased'!J18+'[2]Water Heaters Purchased'!J18+'[3]Water Heaters Purchased'!J18+'[4]Water Heaters Purchased'!J18</f>
        <v>0</v>
      </c>
      <c r="K18" s="13">
        <f>+'[1]Water Heaters Purchased'!K18+'[2]Water Heaters Purchased'!K18+'[3]Water Heaters Purchased'!K18+'[4]Water Heaters Purchased'!K18</f>
        <v>0</v>
      </c>
      <c r="L18" s="13">
        <f>+'[1]Water Heaters Purchased'!L18+'[2]Water Heaters Purchased'!L18+'[3]Water Heaters Purchased'!L18+'[4]Water Heaters Purchased'!L18</f>
        <v>0</v>
      </c>
      <c r="M18" s="13">
        <f>+'[1]Water Heaters Purchased'!M18+'[2]Water Heaters Purchased'!M18+'[3]Water Heaters Purchased'!M18+'[4]Water Heaters Purchased'!M18</f>
        <v>0</v>
      </c>
      <c r="N18" s="13">
        <f>+'[1]Water Heaters Purchased'!N18+'[2]Water Heaters Purchased'!N18+'[3]Water Heaters Purchased'!N18+'[4]Water Heaters Purchased'!N18</f>
        <v>0</v>
      </c>
      <c r="O18" s="13">
        <f>+'[1]Water Heaters Purchased'!O18+'[2]Water Heaters Purchased'!O18+'[3]Water Heaters Purchased'!O18+'[4]Water Heaters Purchased'!O18</f>
        <v>0</v>
      </c>
      <c r="P18" s="13">
        <f>+'[1]Water Heaters Purchased'!P18+'[2]Water Heaters Purchased'!P18+'[3]Water Heaters Purchased'!P18+'[4]Water Heaters Purchased'!P18</f>
        <v>0</v>
      </c>
      <c r="Q18" s="13">
        <f>+'[1]Water Heaters Purchased'!Q18+'[2]Water Heaters Purchased'!Q18+'[3]Water Heaters Purchased'!Q18+'[4]Water Heaters Purchased'!Q18</f>
        <v>0</v>
      </c>
      <c r="R18" s="13">
        <f>+'[1]Water Heaters Purchased'!R18+'[2]Water Heaters Purchased'!R18+'[3]Water Heaters Purchased'!R18+'[4]Water Heaters Purchased'!R18</f>
        <v>0</v>
      </c>
      <c r="S18" s="13">
        <f>+'[1]Water Heaters Purchased'!S18+'[2]Water Heaters Purchased'!S18+'[3]Water Heaters Purchased'!S18+'[4]Water Heaters Purchased'!S18</f>
        <v>0</v>
      </c>
      <c r="T18" s="13">
        <f>+'[1]Water Heaters Purchased'!T18+'[2]Water Heaters Purchased'!T18+'[3]Water Heaters Purchased'!T18+'[4]Water Heaters Purchased'!T18</f>
        <v>0</v>
      </c>
      <c r="U18" s="13">
        <f>+'[1]Water Heaters Purchased'!U18+'[2]Water Heaters Purchased'!U18+'[3]Water Heaters Purchased'!U18+'[4]Water Heaters Purchased'!U18</f>
        <v>0</v>
      </c>
      <c r="V18" s="13">
        <f>+'[1]Water Heaters Purchased'!V18+'[2]Water Heaters Purchased'!V18+'[3]Water Heaters Purchased'!V18+'[4]Water Heaters Purchased'!V18</f>
        <v>0</v>
      </c>
      <c r="W18" s="13">
        <f>+'[1]Water Heaters Purchased'!W18+'[2]Water Heaters Purchased'!W18+'[3]Water Heaters Purchased'!W18+'[4]Water Heaters Purchased'!W18</f>
        <v>0</v>
      </c>
    </row>
    <row r="19" spans="1:23" x14ac:dyDescent="0.25">
      <c r="A19" s="3" t="str">
        <f>+'Water Heater Stock'!A19</f>
        <v>Condensing Gas</v>
      </c>
      <c r="B19" s="13">
        <f>+'[1]Water Heaters Purchased'!B19+'[2]Water Heaters Purchased'!B19+'[3]Water Heaters Purchased'!B19+'[4]Water Heaters Purchased'!B19</f>
        <v>0</v>
      </c>
      <c r="C19" s="13">
        <f>+'[1]Water Heaters Purchased'!C19+'[2]Water Heaters Purchased'!C19+'[3]Water Heaters Purchased'!C19+'[4]Water Heaters Purchased'!C19</f>
        <v>0</v>
      </c>
      <c r="D19" s="13">
        <f>+'[1]Water Heaters Purchased'!D19+'[2]Water Heaters Purchased'!D19+'[3]Water Heaters Purchased'!D19+'[4]Water Heaters Purchased'!D19</f>
        <v>0</v>
      </c>
      <c r="E19" s="13">
        <f>+'[1]Water Heaters Purchased'!E19+'[2]Water Heaters Purchased'!E19+'[3]Water Heaters Purchased'!E19+'[4]Water Heaters Purchased'!E19</f>
        <v>0</v>
      </c>
      <c r="F19" s="13">
        <f>+'[1]Water Heaters Purchased'!F19+'[2]Water Heaters Purchased'!F19+'[3]Water Heaters Purchased'!F19+'[4]Water Heaters Purchased'!F19</f>
        <v>0</v>
      </c>
      <c r="G19" s="13">
        <f>+'[1]Water Heaters Purchased'!G19+'[2]Water Heaters Purchased'!G19+'[3]Water Heaters Purchased'!G19+'[4]Water Heaters Purchased'!G19</f>
        <v>0</v>
      </c>
      <c r="H19" s="13">
        <f>+'[1]Water Heaters Purchased'!H19+'[2]Water Heaters Purchased'!H19+'[3]Water Heaters Purchased'!H19+'[4]Water Heaters Purchased'!H19</f>
        <v>0</v>
      </c>
      <c r="I19" s="13">
        <f>+'[1]Water Heaters Purchased'!I19+'[2]Water Heaters Purchased'!I19+'[3]Water Heaters Purchased'!I19+'[4]Water Heaters Purchased'!I19</f>
        <v>0</v>
      </c>
      <c r="J19" s="13">
        <f>+'[1]Water Heaters Purchased'!J19+'[2]Water Heaters Purchased'!J19+'[3]Water Heaters Purchased'!J19+'[4]Water Heaters Purchased'!J19</f>
        <v>0</v>
      </c>
      <c r="K19" s="13">
        <f>+'[1]Water Heaters Purchased'!K19+'[2]Water Heaters Purchased'!K19+'[3]Water Heaters Purchased'!K19+'[4]Water Heaters Purchased'!K19</f>
        <v>0</v>
      </c>
      <c r="L19" s="13">
        <f>+'[1]Water Heaters Purchased'!L19+'[2]Water Heaters Purchased'!L19+'[3]Water Heaters Purchased'!L19+'[4]Water Heaters Purchased'!L19</f>
        <v>0</v>
      </c>
      <c r="M19" s="13">
        <f>+'[1]Water Heaters Purchased'!M19+'[2]Water Heaters Purchased'!M19+'[3]Water Heaters Purchased'!M19+'[4]Water Heaters Purchased'!M19</f>
        <v>0</v>
      </c>
      <c r="N19" s="13">
        <f>+'[1]Water Heaters Purchased'!N19+'[2]Water Heaters Purchased'!N19+'[3]Water Heaters Purchased'!N19+'[4]Water Heaters Purchased'!N19</f>
        <v>0</v>
      </c>
      <c r="O19" s="13">
        <f>+'[1]Water Heaters Purchased'!O19+'[2]Water Heaters Purchased'!O19+'[3]Water Heaters Purchased'!O19+'[4]Water Heaters Purchased'!O19</f>
        <v>0</v>
      </c>
      <c r="P19" s="13">
        <f>+'[1]Water Heaters Purchased'!P19+'[2]Water Heaters Purchased'!P19+'[3]Water Heaters Purchased'!P19+'[4]Water Heaters Purchased'!P19</f>
        <v>0</v>
      </c>
      <c r="Q19" s="13">
        <f>+'[1]Water Heaters Purchased'!Q19+'[2]Water Heaters Purchased'!Q19+'[3]Water Heaters Purchased'!Q19+'[4]Water Heaters Purchased'!Q19</f>
        <v>0</v>
      </c>
      <c r="R19" s="13">
        <f>+'[1]Water Heaters Purchased'!R19+'[2]Water Heaters Purchased'!R19+'[3]Water Heaters Purchased'!R19+'[4]Water Heaters Purchased'!R19</f>
        <v>0</v>
      </c>
      <c r="S19" s="13">
        <f>+'[1]Water Heaters Purchased'!S19+'[2]Water Heaters Purchased'!S19+'[3]Water Heaters Purchased'!S19+'[4]Water Heaters Purchased'!S19</f>
        <v>0</v>
      </c>
      <c r="T19" s="13">
        <f>+'[1]Water Heaters Purchased'!T19+'[2]Water Heaters Purchased'!T19+'[3]Water Heaters Purchased'!T19+'[4]Water Heaters Purchased'!T19</f>
        <v>0</v>
      </c>
      <c r="U19" s="13">
        <f>+'[1]Water Heaters Purchased'!U19+'[2]Water Heaters Purchased'!U19+'[3]Water Heaters Purchased'!U19+'[4]Water Heaters Purchased'!U19</f>
        <v>0</v>
      </c>
      <c r="V19" s="13">
        <f>+'[1]Water Heaters Purchased'!V19+'[2]Water Heaters Purchased'!V19+'[3]Water Heaters Purchased'!V19+'[4]Water Heaters Purchased'!V19</f>
        <v>0</v>
      </c>
      <c r="W19" s="13">
        <f>+'[1]Water Heaters Purchased'!W19+'[2]Water Heaters Purchased'!W19+'[3]Water Heaters Purchased'!W19+'[4]Water Heaters Purchased'!W19</f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W17"/>
  <sheetViews>
    <sheetView workbookViewId="0">
      <selection activeCell="B12" sqref="B12:W12"/>
    </sheetView>
  </sheetViews>
  <sheetFormatPr defaultColWidth="9.140625" defaultRowHeight="15.75" x14ac:dyDescent="0.25"/>
  <cols>
    <col min="1" max="1" width="20.7109375" style="3" customWidth="1"/>
    <col min="2" max="9" width="9.7109375" style="3" customWidth="1"/>
    <col min="10" max="29" width="8.42578125" style="3" customWidth="1"/>
    <col min="30" max="16384" width="9.140625" style="3"/>
  </cols>
  <sheetData>
    <row r="1" spans="1:23" x14ac:dyDescent="0.25">
      <c r="A1" s="107" t="str">
        <f>CONCATENATE("Segment:  ",State,", Single Family, ", SpaceHeat, ", ", TankSize,", ", StartWH, " is starting water heater")</f>
        <v>Segment:  Northwest, Single Family, Gas FAF, &lt;=55 Gallons, Electric Resistance is starting water heater</v>
      </c>
    </row>
    <row r="3" spans="1:23" ht="18" customHeight="1" x14ac:dyDescent="0.25">
      <c r="A3" s="20" t="s">
        <v>85</v>
      </c>
    </row>
    <row r="4" spans="1:23" s="8" customFormat="1" x14ac:dyDescent="0.25">
      <c r="A4" s="18" t="s">
        <v>0</v>
      </c>
      <c r="B4" s="17">
        <v>2014</v>
      </c>
      <c r="C4" s="17">
        <v>2015</v>
      </c>
      <c r="D4" s="17">
        <v>2016</v>
      </c>
      <c r="E4" s="17">
        <v>2017</v>
      </c>
      <c r="F4" s="17">
        <v>2018</v>
      </c>
      <c r="G4" s="17">
        <v>2019</v>
      </c>
      <c r="H4" s="17">
        <v>2020</v>
      </c>
      <c r="I4" s="17">
        <v>2021</v>
      </c>
      <c r="J4" s="17">
        <v>2022</v>
      </c>
      <c r="K4" s="17">
        <v>2023</v>
      </c>
      <c r="L4" s="17">
        <v>2024</v>
      </c>
      <c r="M4" s="17">
        <v>2025</v>
      </c>
      <c r="N4" s="17">
        <v>2026</v>
      </c>
      <c r="O4" s="17">
        <v>2027</v>
      </c>
      <c r="P4" s="17">
        <v>2028</v>
      </c>
      <c r="Q4" s="17">
        <v>2029</v>
      </c>
      <c r="R4" s="17">
        <v>2030</v>
      </c>
      <c r="S4" s="17">
        <v>2031</v>
      </c>
      <c r="T4" s="17">
        <v>2032</v>
      </c>
      <c r="U4" s="17">
        <v>2033</v>
      </c>
      <c r="V4" s="17">
        <v>2034</v>
      </c>
      <c r="W4" s="17">
        <v>2035</v>
      </c>
    </row>
    <row r="5" spans="1:23" x14ac:dyDescent="0.25">
      <c r="A5" s="3" t="str">
        <f>'Input Assumptions'!D45</f>
        <v>Electric Resistance</v>
      </c>
      <c r="B5" s="12">
        <f>'Water Heater Stock'!B6/'Water Heater Stock'!B$5</f>
        <v>1</v>
      </c>
      <c r="C5" s="12">
        <f>'Water Heater Stock'!C6/'Water Heater Stock'!C$5</f>
        <v>0.98435134726370466</v>
      </c>
      <c r="D5" s="12">
        <f>'Water Heater Stock'!D6/'Water Heater Stock'!D$5</f>
        <v>0.96978796659193678</v>
      </c>
      <c r="E5" s="12">
        <f>'Water Heater Stock'!E6/'Water Heater Stock'!E$5</f>
        <v>0.95622222252541145</v>
      </c>
      <c r="F5" s="12">
        <f>'Water Heater Stock'!F6/'Water Heater Stock'!F$5</f>
        <v>0.94356612415801677</v>
      </c>
      <c r="G5" s="12">
        <f>'Water Heater Stock'!G6/'Water Heater Stock'!G$5</f>
        <v>0.93172860537098046</v>
      </c>
      <c r="H5" s="12">
        <f>'Water Heater Stock'!H6/'Water Heater Stock'!H$5</f>
        <v>0.92061253816878375</v>
      </c>
      <c r="I5" s="12">
        <f>'Water Heater Stock'!I6/'Water Heater Stock'!I$5</f>
        <v>0.91011172626013603</v>
      </c>
      <c r="J5" s="12">
        <f>'Water Heater Stock'!J6/'Water Heater Stock'!J$5</f>
        <v>0.90010825149898388</v>
      </c>
      <c r="K5" s="12">
        <f>'Water Heater Stock'!K6/'Water Heater Stock'!K$5</f>
        <v>0.89047065210869736</v>
      </c>
      <c r="L5" s="12">
        <f>'Water Heater Stock'!L6/'Water Heater Stock'!L$5</f>
        <v>0.88105346478690216</v>
      </c>
      <c r="M5" s="12">
        <f>'Water Heater Stock'!M6/'Water Heater Stock'!M$5</f>
        <v>0.87169862458055347</v>
      </c>
      <c r="N5" s="12">
        <f>'Water Heater Stock'!N6/'Water Heater Stock'!N$5</f>
        <v>0.86223905515172472</v>
      </c>
      <c r="O5" s="12">
        <f>'Water Heater Stock'!O6/'Water Heater Stock'!O$5</f>
        <v>0.85250448946030732</v>
      </c>
      <c r="P5" s="12">
        <f>'Water Heater Stock'!P6/'Water Heater Stock'!P$5</f>
        <v>0.84232916939321045</v>
      </c>
      <c r="Q5" s="12">
        <f>'Water Heater Stock'!Q6/'Water Heater Stock'!Q$5</f>
        <v>0.8315606623792221</v>
      </c>
      <c r="R5" s="12">
        <f>'Water Heater Stock'!R6/'Water Heater Stock'!R$5</f>
        <v>0.82006871627062439</v>
      </c>
      <c r="S5" s="12">
        <f>'Water Heater Stock'!S6/'Water Heater Stock'!S$5</f>
        <v>0.80775295845169315</v>
      </c>
      <c r="T5" s="12">
        <f>'Water Heater Stock'!T6/'Water Heater Stock'!T$5</f>
        <v>0.79454838708717357</v>
      </c>
      <c r="U5" s="12">
        <f>'Water Heater Stock'!U6/'Water Heater Stock'!U$5</f>
        <v>0.78042797509753681</v>
      </c>
      <c r="V5" s="12">
        <f>'Water Heater Stock'!V6/'Water Heater Stock'!V$5</f>
        <v>0.76540220785908242</v>
      </c>
      <c r="W5" s="12">
        <f>'Water Heater Stock'!W6/'Water Heater Stock'!W$5</f>
        <v>0.74951586588672336</v>
      </c>
    </row>
    <row r="6" spans="1:23" x14ac:dyDescent="0.25">
      <c r="A6" s="3" t="str">
        <f>'Input Assumptions'!D46</f>
        <v>HPWH</v>
      </c>
      <c r="B6" s="12">
        <f>'Water Heater Stock'!B7/'Water Heater Stock'!B$5</f>
        <v>0</v>
      </c>
      <c r="C6" s="12">
        <f>'Water Heater Stock'!C7/'Water Heater Stock'!C$5</f>
        <v>7.6251488918523816E-6</v>
      </c>
      <c r="D6" s="12">
        <f>'Water Heater Stock'!D7/'Water Heater Stock'!D$5</f>
        <v>2.2326660978240463E-5</v>
      </c>
      <c r="E6" s="12">
        <f>'Water Heater Stock'!E7/'Water Heater Stock'!E$5</f>
        <v>4.9713710648407508E-5</v>
      </c>
      <c r="F6" s="12">
        <f>'Water Heater Stock'!F7/'Water Heater Stock'!F$5</f>
        <v>9.8728276547879385E-5</v>
      </c>
      <c r="G6" s="12">
        <f>'Water Heater Stock'!G7/'Water Heater Stock'!G$5</f>
        <v>1.8294145937430947E-4</v>
      </c>
      <c r="H6" s="12">
        <f>'Water Heater Stock'!H7/'Water Heater Stock'!H$5</f>
        <v>3.2200582615996248E-4</v>
      </c>
      <c r="I6" s="12">
        <f>'Water Heater Stock'!I7/'Water Heater Stock'!I$5</f>
        <v>5.4312090866902513E-4</v>
      </c>
      <c r="J6" s="12">
        <f>'Water Heater Stock'!J7/'Water Heater Stock'!J$5</f>
        <v>8.8229982572344515E-4</v>
      </c>
      <c r="K6" s="12">
        <f>'Water Heater Stock'!K7/'Water Heater Stock'!K$5</f>
        <v>1.3851676380982089E-3</v>
      </c>
      <c r="L6" s="12">
        <f>'Water Heater Stock'!L7/'Water Heater Stock'!L$5</f>
        <v>2.1069954474049468E-3</v>
      </c>
      <c r="M6" s="12">
        <f>'Water Heater Stock'!M7/'Water Heater Stock'!M$5</f>
        <v>3.1116994492773938E-3</v>
      </c>
      <c r="N6" s="12">
        <f>'Water Heater Stock'!N7/'Water Heater Stock'!N$5</f>
        <v>4.4696281122404034E-3</v>
      </c>
      <c r="O6" s="12">
        <f>'Water Heater Stock'!O7/'Water Heater Stock'!O$5</f>
        <v>6.25412691995681E-3</v>
      </c>
      <c r="P6" s="12">
        <f>'Water Heater Stock'!P7/'Water Heater Stock'!P$5</f>
        <v>8.5370894123499748E-3</v>
      </c>
      <c r="Q6" s="12">
        <f>'Water Heater Stock'!Q7/'Water Heater Stock'!Q$5</f>
        <v>1.1383930147243851E-2</v>
      </c>
      <c r="R6" s="12">
        <f>'Water Heater Stock'!R7/'Water Heater Stock'!R$5</f>
        <v>1.484858673592504E-2</v>
      </c>
      <c r="S6" s="12">
        <f>'Water Heater Stock'!S7/'Water Heater Stock'!S$5</f>
        <v>1.8969215208471231E-2</v>
      </c>
      <c r="T6" s="12">
        <f>'Water Heater Stock'!T7/'Water Heater Stock'!T$5</f>
        <v>2.3765156356285538E-2</v>
      </c>
      <c r="U6" s="12">
        <f>'Water Heater Stock'!U7/'Water Heater Stock'!U$5</f>
        <v>2.9235537251242456E-2</v>
      </c>
      <c r="V6" s="12">
        <f>'Water Heater Stock'!V7/'Water Heater Stock'!V$5</f>
        <v>3.5359590737937124E-2</v>
      </c>
      <c r="W6" s="12">
        <f>'Water Heater Stock'!W7/'Water Heater Stock'!W$5</f>
        <v>4.2098503546723835E-2</v>
      </c>
    </row>
    <row r="7" spans="1:23" x14ac:dyDescent="0.25">
      <c r="A7" s="3" t="str">
        <f>'Input Assumptions'!D47</f>
        <v>Gas Tank</v>
      </c>
      <c r="B7" s="12">
        <f>'Water Heater Stock'!B8/'Water Heater Stock'!B$5</f>
        <v>0</v>
      </c>
      <c r="C7" s="12">
        <f>'Water Heater Stock'!C8/'Water Heater Stock'!C$5</f>
        <v>1.5631508427968347E-2</v>
      </c>
      <c r="D7" s="12">
        <f>'Water Heater Stock'!D8/'Water Heater Stock'!D$5</f>
        <v>3.0161766226050362E-2</v>
      </c>
      <c r="E7" s="12">
        <f>'Water Heater Stock'!E8/'Water Heater Stock'!E$5</f>
        <v>4.3665679243337918E-2</v>
      </c>
      <c r="F7" s="12">
        <f>'Water Heater Stock'!F8/'Water Heater Stock'!F$5</f>
        <v>5.6210891620571829E-2</v>
      </c>
      <c r="G7" s="12">
        <f>'Water Heater Stock'!G8/'Water Heater Stock'!G$5</f>
        <v>6.7857505721163877E-2</v>
      </c>
      <c r="H7" s="12">
        <f>'Water Heater Stock'!H8/'Water Heater Stock'!H$5</f>
        <v>7.8657684905576661E-2</v>
      </c>
      <c r="I7" s="12">
        <f>'Water Heater Stock'!I8/'Water Heater Stock'!I$5</f>
        <v>8.8655213190416554E-2</v>
      </c>
      <c r="J7" s="12">
        <f>'Water Heater Stock'!J8/'Water Heater Stock'!J$5</f>
        <v>9.7885122961313284E-2</v>
      </c>
      <c r="K7" s="12">
        <f>'Water Heater Stock'!K8/'Water Heater Stock'!K$5</f>
        <v>0.10637353380131769</v>
      </c>
      <c r="L7" s="12">
        <f>'Water Heater Stock'!L8/'Water Heater Stock'!L$5</f>
        <v>0.11413786201736444</v>
      </c>
      <c r="M7" s="12">
        <f>'Water Heater Stock'!M8/'Water Heater Stock'!M$5</f>
        <v>0.12118755003174382</v>
      </c>
      <c r="N7" s="12">
        <f>'Water Heater Stock'!N8/'Water Heater Stock'!N$5</f>
        <v>0.12752541771342846</v>
      </c>
      <c r="O7" s="12">
        <f>'Water Heater Stock'!O8/'Water Heater Stock'!O$5</f>
        <v>0.13314965116286426</v>
      </c>
      <c r="P7" s="12">
        <f>'Water Heater Stock'!P8/'Water Heater Stock'!P$5</f>
        <v>0.13805632790246256</v>
      </c>
      <c r="Q7" s="12">
        <f>'Water Heater Stock'!Q8/'Water Heater Stock'!Q$5</f>
        <v>0.14224225476108943</v>
      </c>
      <c r="R7" s="12">
        <f>'Water Heater Stock'!R8/'Water Heater Stock'!R$5</f>
        <v>0.14570779991753055</v>
      </c>
      <c r="S7" s="12">
        <f>'Water Heater Stock'!S8/'Water Heater Stock'!S$5</f>
        <v>0.14845936608072258</v>
      </c>
      <c r="T7" s="12">
        <f>'Water Heater Stock'!T8/'Water Heater Stock'!T$5</f>
        <v>0.15051119441560093</v>
      </c>
      <c r="U7" s="12">
        <f>'Water Heater Stock'!U8/'Water Heater Stock'!U$5</f>
        <v>0.15188630038999107</v>
      </c>
      <c r="V7" s="12">
        <f>'Water Heater Stock'!V8/'Water Heater Stock'!V$5</f>
        <v>0.15261649199885657</v>
      </c>
      <c r="W7" s="12">
        <f>'Water Heater Stock'!W8/'Water Heater Stock'!W$5</f>
        <v>0.15274156629603261</v>
      </c>
    </row>
    <row r="8" spans="1:23" x14ac:dyDescent="0.25">
      <c r="A8" s="3" t="str">
        <f>'Input Assumptions'!D48</f>
        <v>Instant Gas</v>
      </c>
      <c r="B8" s="12">
        <f>'Water Heater Stock'!B9/'Water Heater Stock'!B$5</f>
        <v>0</v>
      </c>
      <c r="C8" s="12">
        <f>'Water Heater Stock'!C9/'Water Heater Stock'!C$5</f>
        <v>1.934487750826689E-6</v>
      </c>
      <c r="D8" s="12">
        <f>'Water Heater Stock'!D9/'Water Heater Stock'!D$5</f>
        <v>5.684791350391892E-6</v>
      </c>
      <c r="E8" s="12">
        <f>'Water Heater Stock'!E9/'Water Heater Stock'!E$5</f>
        <v>1.2709724676530816E-5</v>
      </c>
      <c r="F8" s="12">
        <f>'Water Heater Stock'!F9/'Water Heater Stock'!F$5</f>
        <v>2.5351391113911188E-5</v>
      </c>
      <c r="G8" s="12">
        <f>'Water Heater Stock'!G9/'Water Heater Stock'!G$5</f>
        <v>4.7190345837840604E-5</v>
      </c>
      <c r="H8" s="12">
        <f>'Water Heater Stock'!H9/'Water Heater Stock'!H$5</f>
        <v>8.3450856109364629E-5</v>
      </c>
      <c r="I8" s="12">
        <f>'Water Heater Stock'!I9/'Water Heater Stock'!I$5</f>
        <v>1.4142026273056927E-4</v>
      </c>
      <c r="J8" s="12">
        <f>'Water Heater Stock'!J9/'Water Heater Stock'!J$5</f>
        <v>2.3082678181761922E-4</v>
      </c>
      <c r="K8" s="12">
        <f>'Water Heater Stock'!K9/'Water Heater Stock'!K$5</f>
        <v>3.6410272219256735E-4</v>
      </c>
      <c r="L8" s="12">
        <f>'Water Heater Stock'!L9/'Water Heater Stock'!L$5</f>
        <v>5.5645024876613259E-4</v>
      </c>
      <c r="M8" s="12">
        <f>'Water Heater Stock'!M9/'Water Heater Stock'!M$5</f>
        <v>8.2563056345271867E-4</v>
      </c>
      <c r="N8" s="12">
        <f>'Water Heater Stock'!N9/'Water Heater Stock'!N$5</f>
        <v>1.1914199879415636E-3</v>
      </c>
      <c r="O8" s="12">
        <f>'Water Heater Stock'!O9/'Water Heater Stock'!O$5</f>
        <v>1.6747197926617024E-3</v>
      </c>
      <c r="P8" s="12">
        <f>'Water Heater Stock'!P9/'Water Heater Stock'!P$5</f>
        <v>2.2963663816424839E-3</v>
      </c>
      <c r="Q8" s="12">
        <f>'Water Heater Stock'!Q9/'Water Heater Stock'!Q$5</f>
        <v>3.075752758639179E-3</v>
      </c>
      <c r="R8" s="12">
        <f>'Water Heater Stock'!R9/'Water Heater Stock'!R$5</f>
        <v>4.0294237031187133E-3</v>
      </c>
      <c r="S8" s="12">
        <f>'Water Heater Stock'!S9/'Water Heater Stock'!S$5</f>
        <v>5.1698286245364811E-3</v>
      </c>
      <c r="T8" s="12">
        <f>'Water Heater Stock'!T9/'Water Heater Stock'!T$5</f>
        <v>6.504398060385083E-3</v>
      </c>
      <c r="U8" s="12">
        <f>'Water Heater Stock'!U9/'Water Heater Stock'!U$5</f>
        <v>8.0350552939472634E-3</v>
      </c>
      <c r="V8" s="12">
        <f>'Water Heater Stock'!V9/'Water Heater Stock'!V$5</f>
        <v>9.7581987656442815E-3</v>
      </c>
      <c r="W8" s="12">
        <f>'Water Heater Stock'!W9/'Water Heater Stock'!W$5</f>
        <v>1.1665114959804199E-2</v>
      </c>
    </row>
    <row r="9" spans="1:23" x14ac:dyDescent="0.25">
      <c r="A9" s="3" t="str">
        <f>'Input Assumptions'!D49</f>
        <v>Condensing Gas</v>
      </c>
      <c r="B9" s="12">
        <f>'Water Heater Stock'!B10/'Water Heater Stock'!B$5</f>
        <v>0</v>
      </c>
      <c r="C9" s="12">
        <f>'Water Heater Stock'!C10/'Water Heater Stock'!C$5</f>
        <v>7.5846716842305511E-6</v>
      </c>
      <c r="D9" s="12">
        <f>'Water Heater Stock'!D10/'Water Heater Stock'!D$5</f>
        <v>2.2255729684251071E-5</v>
      </c>
      <c r="E9" s="12">
        <f>'Water Heater Stock'!E10/'Water Heater Stock'!E$5</f>
        <v>4.9674795925595044E-5</v>
      </c>
      <c r="F9" s="12">
        <f>'Water Heater Stock'!F10/'Water Heater Stock'!F$5</f>
        <v>9.8904553749629335E-5</v>
      </c>
      <c r="G9" s="12">
        <f>'Water Heater Stock'!G10/'Water Heater Stock'!G$5</f>
        <v>1.8375710264354085E-4</v>
      </c>
      <c r="H9" s="12">
        <f>'Water Heater Stock'!H10/'Water Heater Stock'!H$5</f>
        <v>3.2432024337044447E-4</v>
      </c>
      <c r="I9" s="12">
        <f>'Water Heater Stock'!I10/'Water Heater Stock'!I$5</f>
        <v>5.4851937804775751E-4</v>
      </c>
      <c r="J9" s="12">
        <f>'Water Heater Stock'!J10/'Water Heater Stock'!J$5</f>
        <v>8.9349893216168958E-4</v>
      </c>
      <c r="K9" s="12">
        <f>'Water Heater Stock'!K10/'Water Heater Stock'!K$5</f>
        <v>1.4065437296941657E-3</v>
      </c>
      <c r="L9" s="12">
        <f>'Water Heater Stock'!L10/'Water Heater Stock'!L$5</f>
        <v>2.1452274995622756E-3</v>
      </c>
      <c r="M9" s="12">
        <f>'Water Heater Stock'!M10/'Water Heater Stock'!M$5</f>
        <v>3.176495374972737E-3</v>
      </c>
      <c r="N9" s="12">
        <f>'Water Heater Stock'!N10/'Water Heater Stock'!N$5</f>
        <v>4.574479034664904E-3</v>
      </c>
      <c r="O9" s="12">
        <f>'Water Heater Stock'!O10/'Water Heater Stock'!O$5</f>
        <v>6.4170126642099689E-3</v>
      </c>
      <c r="P9" s="12">
        <f>'Water Heater Stock'!P10/'Water Heater Stock'!P$5</f>
        <v>8.7810469103344942E-3</v>
      </c>
      <c r="Q9" s="12">
        <f>'Water Heater Stock'!Q10/'Water Heater Stock'!Q$5</f>
        <v>1.173739995380536E-2</v>
      </c>
      <c r="R9" s="12">
        <f>'Water Heater Stock'!R10/'Water Heater Stock'!R$5</f>
        <v>1.5345473372801342E-2</v>
      </c>
      <c r="S9" s="12">
        <f>'Water Heater Stock'!S10/'Water Heater Stock'!S$5</f>
        <v>1.9648631634576728E-2</v>
      </c>
      <c r="T9" s="12">
        <f>'Water Heater Stock'!T10/'Water Heater Stock'!T$5</f>
        <v>2.4670864080554855E-2</v>
      </c>
      <c r="U9" s="12">
        <f>'Water Heater Stock'!U10/'Water Heater Stock'!U$5</f>
        <v>3.0415131967282412E-2</v>
      </c>
      <c r="V9" s="12">
        <f>'Water Heater Stock'!V10/'Water Heater Stock'!V$5</f>
        <v>3.6863510638479674E-2</v>
      </c>
      <c r="W9" s="12">
        <f>'Water Heater Stock'!W10/'Water Heater Stock'!W$5</f>
        <v>4.3978949310716192E-2</v>
      </c>
    </row>
    <row r="11" spans="1:23" x14ac:dyDescent="0.25">
      <c r="A11" s="20" t="s">
        <v>86</v>
      </c>
    </row>
    <row r="12" spans="1:23" s="8" customFormat="1" x14ac:dyDescent="0.25">
      <c r="A12" s="18" t="s">
        <v>0</v>
      </c>
      <c r="B12" s="17">
        <v>2014</v>
      </c>
      <c r="C12" s="17">
        <v>2015</v>
      </c>
      <c r="D12" s="17">
        <v>2016</v>
      </c>
      <c r="E12" s="17">
        <v>2017</v>
      </c>
      <c r="F12" s="17">
        <v>2018</v>
      </c>
      <c r="G12" s="17">
        <v>2019</v>
      </c>
      <c r="H12" s="17">
        <v>2020</v>
      </c>
      <c r="I12" s="17">
        <v>2021</v>
      </c>
      <c r="J12" s="17">
        <v>2022</v>
      </c>
      <c r="K12" s="17">
        <v>2023</v>
      </c>
      <c r="L12" s="17">
        <v>2024</v>
      </c>
      <c r="M12" s="17">
        <v>2025</v>
      </c>
      <c r="N12" s="17">
        <v>2026</v>
      </c>
      <c r="O12" s="17">
        <v>2027</v>
      </c>
      <c r="P12" s="17">
        <v>2028</v>
      </c>
      <c r="Q12" s="17">
        <v>2029</v>
      </c>
      <c r="R12" s="17">
        <v>2030</v>
      </c>
      <c r="S12" s="17">
        <v>2031</v>
      </c>
      <c r="T12" s="17">
        <v>2032</v>
      </c>
      <c r="U12" s="17">
        <v>2033</v>
      </c>
      <c r="V12" s="17">
        <v>2034</v>
      </c>
      <c r="W12" s="17">
        <v>2035</v>
      </c>
    </row>
    <row r="13" spans="1:23" x14ac:dyDescent="0.25">
      <c r="A13" s="3" t="str">
        <f>'Input Assumptions'!D45</f>
        <v>Electric Resistance</v>
      </c>
      <c r="B13" s="12">
        <f>'Water Heater Stock'!B15/'Water Heater Stock'!B$14</f>
        <v>1</v>
      </c>
      <c r="C13" s="12">
        <f>'Water Heater Stock'!C15/'Water Heater Stock'!C$14</f>
        <v>0.9285714285714286</v>
      </c>
      <c r="D13" s="12">
        <f>'Water Heater Stock'!D15/'Water Heater Stock'!D$14</f>
        <v>0.86224489795918369</v>
      </c>
      <c r="E13" s="12">
        <f>'Water Heater Stock'!E15/'Water Heater Stock'!E$14</f>
        <v>0.80065597667638488</v>
      </c>
      <c r="F13" s="12">
        <f>'Water Heater Stock'!F15/'Water Heater Stock'!F$14</f>
        <v>0.74346626405664307</v>
      </c>
      <c r="G13" s="12">
        <f>'Water Heater Stock'!G15/'Water Heater Stock'!G$14</f>
        <v>0.69036153090974006</v>
      </c>
      <c r="H13" s="12">
        <f>'Water Heater Stock'!H15/'Water Heater Stock'!H$14</f>
        <v>0.64104999298761578</v>
      </c>
      <c r="I13" s="12">
        <f>'Water Heater Stock'!I15/'Water Heater Stock'!I$14</f>
        <v>0.59526070777421458</v>
      </c>
      <c r="J13" s="12">
        <f>'Water Heater Stock'!J15/'Water Heater Stock'!J$14</f>
        <v>0.55274208579034201</v>
      </c>
      <c r="K13" s="12">
        <f>'Water Heater Stock'!K15/'Water Heater Stock'!K$14</f>
        <v>0.51326050823388902</v>
      </c>
      <c r="L13" s="12">
        <f>'Water Heater Stock'!L15/'Water Heater Stock'!L$14</f>
        <v>0.47659904336003983</v>
      </c>
      <c r="M13" s="12">
        <f>'Water Heater Stock'!M15/'Water Heater Stock'!M$14</f>
        <v>0.44255625454860847</v>
      </c>
      <c r="N13" s="12">
        <f>'Water Heater Stock'!N15/'Water Heater Stock'!N$14</f>
        <v>0.4109450935094221</v>
      </c>
      <c r="O13" s="12">
        <f>'Water Heater Stock'!O15/'Water Heater Stock'!O$14</f>
        <v>0.38159187254446342</v>
      </c>
      <c r="P13" s="12">
        <f>'Water Heater Stock'!P15/'Water Heater Stock'!P$14</f>
        <v>0.35433531021985887</v>
      </c>
      <c r="Q13" s="12">
        <f>'Water Heater Stock'!Q15/'Water Heater Stock'!Q$14</f>
        <v>0.32902564520415467</v>
      </c>
      <c r="R13" s="12">
        <f>'Water Heater Stock'!R15/'Water Heater Stock'!R$14</f>
        <v>0.30552381340385792</v>
      </c>
      <c r="S13" s="12">
        <f>'Water Heater Stock'!S15/'Water Heater Stock'!S$14</f>
        <v>0.28370068387501096</v>
      </c>
      <c r="T13" s="12">
        <f>'Water Heater Stock'!T15/'Water Heater Stock'!T$14</f>
        <v>0.26343634931251014</v>
      </c>
      <c r="U13" s="12">
        <f>'Water Heater Stock'!U15/'Water Heater Stock'!U$14</f>
        <v>0.24461946721875941</v>
      </c>
      <c r="V13" s="12">
        <f>'Water Heater Stock'!V15/'Water Heater Stock'!V$14</f>
        <v>0.22714664813170518</v>
      </c>
      <c r="W13" s="12">
        <f>'Water Heater Stock'!W15/'Water Heater Stock'!W$14</f>
        <v>0.2109218875508691</v>
      </c>
    </row>
    <row r="14" spans="1:23" x14ac:dyDescent="0.25">
      <c r="A14" s="3" t="str">
        <f>'Input Assumptions'!D46</f>
        <v>HPWH</v>
      </c>
      <c r="B14" s="12">
        <f>'Water Heater Stock'!B16/'Water Heater Stock'!B$14</f>
        <v>0</v>
      </c>
      <c r="C14" s="12">
        <f>'Water Heater Stock'!C16/'Water Heater Stock'!C$14</f>
        <v>0</v>
      </c>
      <c r="D14" s="12">
        <f>'Water Heater Stock'!D16/'Water Heater Stock'!D$14</f>
        <v>0</v>
      </c>
      <c r="E14" s="12">
        <f>'Water Heater Stock'!E16/'Water Heater Stock'!E$14</f>
        <v>0</v>
      </c>
      <c r="F14" s="12">
        <f>'Water Heater Stock'!F16/'Water Heater Stock'!F$14</f>
        <v>0</v>
      </c>
      <c r="G14" s="12">
        <f>'Water Heater Stock'!G16/'Water Heater Stock'!G$14</f>
        <v>0</v>
      </c>
      <c r="H14" s="12">
        <f>'Water Heater Stock'!H16/'Water Heater Stock'!H$14</f>
        <v>0</v>
      </c>
      <c r="I14" s="12">
        <f>'Water Heater Stock'!I16/'Water Heater Stock'!I$14</f>
        <v>0</v>
      </c>
      <c r="J14" s="12">
        <f>'Water Heater Stock'!J16/'Water Heater Stock'!J$14</f>
        <v>0</v>
      </c>
      <c r="K14" s="12">
        <f>'Water Heater Stock'!K16/'Water Heater Stock'!K$14</f>
        <v>0</v>
      </c>
      <c r="L14" s="12">
        <f>'Water Heater Stock'!L16/'Water Heater Stock'!L$14</f>
        <v>0</v>
      </c>
      <c r="M14" s="12">
        <f>'Water Heater Stock'!M16/'Water Heater Stock'!M$14</f>
        <v>0</v>
      </c>
      <c r="N14" s="12">
        <f>'Water Heater Stock'!N16/'Water Heater Stock'!N$14</f>
        <v>0</v>
      </c>
      <c r="O14" s="12">
        <f>'Water Heater Stock'!O16/'Water Heater Stock'!O$14</f>
        <v>4.0409097421837896E-2</v>
      </c>
      <c r="P14" s="12">
        <f>'Water Heater Stock'!P16/'Water Heater Stock'!P$14</f>
        <v>7.7931830742115932E-2</v>
      </c>
      <c r="Q14" s="12">
        <f>'Water Heater Stock'!Q16/'Water Heater Stock'!Q$14</f>
        <v>0.11277436882523127</v>
      </c>
      <c r="R14" s="12">
        <f>'Water Heater Stock'!R16/'Water Heater Stock'!R$14</f>
        <v>0.14512815418812411</v>
      </c>
      <c r="S14" s="12">
        <f>'Water Heater Stock'!S16/'Water Heater Stock'!S$14</f>
        <v>0.17517095488223886</v>
      </c>
      <c r="T14" s="12">
        <f>'Water Heater Stock'!T16/'Water Heater Stock'!T$14</f>
        <v>0.20306784124105967</v>
      </c>
      <c r="U14" s="12">
        <f>'Water Heater Stock'!U16/'Water Heater Stock'!U$14</f>
        <v>0.22897209285996475</v>
      </c>
      <c r="V14" s="12">
        <f>'Water Heater Stock'!V16/'Water Heater Stock'!V$14</f>
        <v>0.25302604079180518</v>
      </c>
      <c r="W14" s="12">
        <f>'Water Heater Stock'!W16/'Water Heater Stock'!W$14</f>
        <v>0.27536184958565696</v>
      </c>
    </row>
    <row r="15" spans="1:23" x14ac:dyDescent="0.25">
      <c r="A15" s="3" t="str">
        <f>'Input Assumptions'!D47</f>
        <v>Gas Tank</v>
      </c>
      <c r="B15" s="12">
        <f>'Water Heater Stock'!B17/'Water Heater Stock'!B$14</f>
        <v>0</v>
      </c>
      <c r="C15" s="12">
        <f>'Water Heater Stock'!C17/'Water Heater Stock'!C$14</f>
        <v>7.1428571428571425E-2</v>
      </c>
      <c r="D15" s="12">
        <f>'Water Heater Stock'!D17/'Water Heater Stock'!D$14</f>
        <v>0.13775510204081634</v>
      </c>
      <c r="E15" s="12">
        <f>'Water Heater Stock'!E17/'Water Heater Stock'!E$14</f>
        <v>0.1993440233236152</v>
      </c>
      <c r="F15" s="12">
        <f>'Water Heater Stock'!F17/'Water Heater Stock'!F$14</f>
        <v>0.25653373594335693</v>
      </c>
      <c r="G15" s="12">
        <f>'Water Heater Stock'!G17/'Water Heater Stock'!G$14</f>
        <v>0.30963846909025999</v>
      </c>
      <c r="H15" s="12">
        <f>'Water Heater Stock'!H17/'Water Heater Stock'!H$14</f>
        <v>0.35895000701238428</v>
      </c>
      <c r="I15" s="12">
        <f>'Water Heater Stock'!I17/'Water Heater Stock'!I$14</f>
        <v>0.40473929222578542</v>
      </c>
      <c r="J15" s="12">
        <f>'Water Heater Stock'!J17/'Water Heater Stock'!J$14</f>
        <v>0.44725791420965788</v>
      </c>
      <c r="K15" s="12">
        <f>'Water Heater Stock'!K17/'Water Heater Stock'!K$14</f>
        <v>0.48673949176611087</v>
      </c>
      <c r="L15" s="12">
        <f>'Water Heater Stock'!L17/'Water Heater Stock'!L$14</f>
        <v>0.52340095663996011</v>
      </c>
      <c r="M15" s="12">
        <f>'Water Heater Stock'!M17/'Water Heater Stock'!M$14</f>
        <v>0.55744374545139153</v>
      </c>
      <c r="N15" s="12">
        <f>'Water Heater Stock'!N17/'Water Heater Stock'!N$14</f>
        <v>0.5890549064905779</v>
      </c>
      <c r="O15" s="12">
        <f>'Water Heater Stock'!O17/'Water Heater Stock'!O$14</f>
        <v>0.57799903003369879</v>
      </c>
      <c r="P15" s="12">
        <f>'Water Heater Stock'!P17/'Water Heater Stock'!P$14</f>
        <v>0.56773285903802517</v>
      </c>
      <c r="Q15" s="12">
        <f>'Water Heater Stock'!Q17/'Water Heater Stock'!Q$14</f>
        <v>0.55819998597061404</v>
      </c>
      <c r="R15" s="12">
        <f>'Water Heater Stock'!R17/'Water Heater Stock'!R$14</f>
        <v>0.54934803240801799</v>
      </c>
      <c r="S15" s="12">
        <f>'Water Heater Stock'!S17/'Water Heater Stock'!S$14</f>
        <v>0.54112836124275032</v>
      </c>
      <c r="T15" s="12">
        <f>'Water Heater Stock'!T17/'Water Heater Stock'!T$14</f>
        <v>0.53349580944643016</v>
      </c>
      <c r="U15" s="12">
        <f>'Water Heater Stock'!U17/'Water Heater Stock'!U$14</f>
        <v>0.52640843992127584</v>
      </c>
      <c r="V15" s="12">
        <f>'Water Heater Stock'!V17/'Water Heater Stock'!V$14</f>
        <v>0.51982731107648972</v>
      </c>
      <c r="W15" s="12">
        <f>'Water Heater Stock'!W17/'Water Heater Stock'!W$14</f>
        <v>0.51371626286347394</v>
      </c>
    </row>
    <row r="16" spans="1:23" x14ac:dyDescent="0.25">
      <c r="A16" s="3" t="str">
        <f>'Input Assumptions'!D48</f>
        <v>Instant Gas</v>
      </c>
      <c r="B16" s="12">
        <f>'Water Heater Stock'!B18/'Water Heater Stock'!B$14</f>
        <v>0</v>
      </c>
      <c r="C16" s="12">
        <f>'Water Heater Stock'!C18/'Water Heater Stock'!C$14</f>
        <v>0</v>
      </c>
      <c r="D16" s="12">
        <f>'Water Heater Stock'!D18/'Water Heater Stock'!D$14</f>
        <v>0</v>
      </c>
      <c r="E16" s="12">
        <f>'Water Heater Stock'!E18/'Water Heater Stock'!E$14</f>
        <v>0</v>
      </c>
      <c r="F16" s="12">
        <f>'Water Heater Stock'!F18/'Water Heater Stock'!F$14</f>
        <v>0</v>
      </c>
      <c r="G16" s="12">
        <f>'Water Heater Stock'!G18/'Water Heater Stock'!G$14</f>
        <v>0</v>
      </c>
      <c r="H16" s="12">
        <f>'Water Heater Stock'!H18/'Water Heater Stock'!H$14</f>
        <v>0</v>
      </c>
      <c r="I16" s="12">
        <f>'Water Heater Stock'!I18/'Water Heater Stock'!I$14</f>
        <v>0</v>
      </c>
      <c r="J16" s="12">
        <f>'Water Heater Stock'!J18/'Water Heater Stock'!J$14</f>
        <v>0</v>
      </c>
      <c r="K16" s="12">
        <f>'Water Heater Stock'!K18/'Water Heater Stock'!K$14</f>
        <v>0</v>
      </c>
      <c r="L16" s="12">
        <f>'Water Heater Stock'!L18/'Water Heater Stock'!L$14</f>
        <v>0</v>
      </c>
      <c r="M16" s="12">
        <f>'Water Heater Stock'!M18/'Water Heater Stock'!M$14</f>
        <v>0</v>
      </c>
      <c r="N16" s="12">
        <f>'Water Heater Stock'!N18/'Water Heater Stock'!N$14</f>
        <v>0</v>
      </c>
      <c r="O16" s="12">
        <f>'Water Heater Stock'!O18/'Water Heater Stock'!O$14</f>
        <v>0</v>
      </c>
      <c r="P16" s="12">
        <f>'Water Heater Stock'!P18/'Water Heater Stock'!P$14</f>
        <v>0</v>
      </c>
      <c r="Q16" s="12">
        <f>'Water Heater Stock'!Q18/'Water Heater Stock'!Q$14</f>
        <v>0</v>
      </c>
      <c r="R16" s="12">
        <f>'Water Heater Stock'!R18/'Water Heater Stock'!R$14</f>
        <v>0</v>
      </c>
      <c r="S16" s="12">
        <f>'Water Heater Stock'!S18/'Water Heater Stock'!S$14</f>
        <v>0</v>
      </c>
      <c r="T16" s="12">
        <f>'Water Heater Stock'!T18/'Water Heater Stock'!T$14</f>
        <v>0</v>
      </c>
      <c r="U16" s="12">
        <f>'Water Heater Stock'!U18/'Water Heater Stock'!U$14</f>
        <v>0</v>
      </c>
      <c r="V16" s="12">
        <f>'Water Heater Stock'!V18/'Water Heater Stock'!V$14</f>
        <v>0</v>
      </c>
      <c r="W16" s="12">
        <f>'Water Heater Stock'!W18/'Water Heater Stock'!W$14</f>
        <v>0</v>
      </c>
    </row>
    <row r="17" spans="1:23" x14ac:dyDescent="0.25">
      <c r="A17" s="3" t="str">
        <f>'Input Assumptions'!D49</f>
        <v>Condensing Gas</v>
      </c>
      <c r="B17" s="12">
        <f>'Water Heater Stock'!B19/'Water Heater Stock'!B$14</f>
        <v>0</v>
      </c>
      <c r="C17" s="12">
        <f>'Water Heater Stock'!C19/'Water Heater Stock'!C$14</f>
        <v>0</v>
      </c>
      <c r="D17" s="12">
        <f>'Water Heater Stock'!D19/'Water Heater Stock'!D$14</f>
        <v>0</v>
      </c>
      <c r="E17" s="12">
        <f>'Water Heater Stock'!E19/'Water Heater Stock'!E$14</f>
        <v>0</v>
      </c>
      <c r="F17" s="12">
        <f>'Water Heater Stock'!F19/'Water Heater Stock'!F$14</f>
        <v>0</v>
      </c>
      <c r="G17" s="12">
        <f>'Water Heater Stock'!G19/'Water Heater Stock'!G$14</f>
        <v>0</v>
      </c>
      <c r="H17" s="12">
        <f>'Water Heater Stock'!H19/'Water Heater Stock'!H$14</f>
        <v>0</v>
      </c>
      <c r="I17" s="12">
        <f>'Water Heater Stock'!I19/'Water Heater Stock'!I$14</f>
        <v>0</v>
      </c>
      <c r="J17" s="12">
        <f>'Water Heater Stock'!J19/'Water Heater Stock'!J$14</f>
        <v>0</v>
      </c>
      <c r="K17" s="12">
        <f>'Water Heater Stock'!K19/'Water Heater Stock'!K$14</f>
        <v>0</v>
      </c>
      <c r="L17" s="12">
        <f>'Water Heater Stock'!L19/'Water Heater Stock'!L$14</f>
        <v>0</v>
      </c>
      <c r="M17" s="12">
        <f>'Water Heater Stock'!M19/'Water Heater Stock'!M$14</f>
        <v>0</v>
      </c>
      <c r="N17" s="12">
        <f>'Water Heater Stock'!N19/'Water Heater Stock'!N$14</f>
        <v>0</v>
      </c>
      <c r="O17" s="12">
        <f>'Water Heater Stock'!O19/'Water Heater Stock'!O$14</f>
        <v>0</v>
      </c>
      <c r="P17" s="12">
        <f>'Water Heater Stock'!P19/'Water Heater Stock'!P$14</f>
        <v>0</v>
      </c>
      <c r="Q17" s="12">
        <f>'Water Heater Stock'!Q19/'Water Heater Stock'!Q$14</f>
        <v>0</v>
      </c>
      <c r="R17" s="12">
        <f>'Water Heater Stock'!R19/'Water Heater Stock'!R$14</f>
        <v>0</v>
      </c>
      <c r="S17" s="12">
        <f>'Water Heater Stock'!S19/'Water Heater Stock'!S$14</f>
        <v>0</v>
      </c>
      <c r="T17" s="12">
        <f>'Water Heater Stock'!T19/'Water Heater Stock'!T$14</f>
        <v>0</v>
      </c>
      <c r="U17" s="12">
        <f>'Water Heater Stock'!U19/'Water Heater Stock'!U$14</f>
        <v>0</v>
      </c>
      <c r="V17" s="12">
        <f>'Water Heater Stock'!V19/'Water Heater Stock'!V$14</f>
        <v>0</v>
      </c>
      <c r="W17" s="12">
        <f>'Water Heater Stock'!W19/'Water Heater Stock'!W$14</f>
        <v>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W17"/>
  <sheetViews>
    <sheetView workbookViewId="0">
      <selection activeCell="B12" sqref="B12:W12"/>
    </sheetView>
  </sheetViews>
  <sheetFormatPr defaultColWidth="9.140625" defaultRowHeight="15.75" x14ac:dyDescent="0.25"/>
  <cols>
    <col min="1" max="1" width="20.7109375" style="3" customWidth="1"/>
    <col min="2" max="7" width="9.7109375" style="3" customWidth="1"/>
    <col min="8" max="29" width="8.42578125" style="3" customWidth="1"/>
    <col min="30" max="16384" width="9.140625" style="3"/>
  </cols>
  <sheetData>
    <row r="1" spans="1:23" x14ac:dyDescent="0.25">
      <c r="A1" s="107" t="str">
        <f>CONCATENATE("Segment:  ",State,", Single Family, ", SpaceHeat, ", ", TankSize,", ", StartWH, " is starting water heater")</f>
        <v>Segment:  Northwest, Single Family, Gas FAF, &lt;=55 Gallons, Electric Resistance is starting water heater</v>
      </c>
    </row>
    <row r="3" spans="1:23" ht="18" customHeight="1" x14ac:dyDescent="0.25">
      <c r="A3" s="20" t="s">
        <v>67</v>
      </c>
    </row>
    <row r="4" spans="1:23" s="8" customFormat="1" x14ac:dyDescent="0.25">
      <c r="A4" s="18" t="s">
        <v>0</v>
      </c>
      <c r="B4" s="17">
        <v>2014</v>
      </c>
      <c r="C4" s="17">
        <v>2015</v>
      </c>
      <c r="D4" s="17">
        <v>2016</v>
      </c>
      <c r="E4" s="17">
        <v>2017</v>
      </c>
      <c r="F4" s="17">
        <v>2018</v>
      </c>
      <c r="G4" s="17">
        <v>2019</v>
      </c>
      <c r="H4" s="17">
        <v>2020</v>
      </c>
      <c r="I4" s="17">
        <v>2021</v>
      </c>
      <c r="J4" s="17">
        <v>2022</v>
      </c>
      <c r="K4" s="17">
        <v>2023</v>
      </c>
      <c r="L4" s="17">
        <v>2024</v>
      </c>
      <c r="M4" s="17">
        <v>2025</v>
      </c>
      <c r="N4" s="17">
        <v>2026</v>
      </c>
      <c r="O4" s="17">
        <v>2027</v>
      </c>
      <c r="P4" s="17">
        <v>2028</v>
      </c>
      <c r="Q4" s="17">
        <v>2029</v>
      </c>
      <c r="R4" s="17">
        <v>2030</v>
      </c>
      <c r="S4" s="17">
        <v>2031</v>
      </c>
      <c r="T4" s="17">
        <v>2032</v>
      </c>
      <c r="U4" s="17">
        <v>2033</v>
      </c>
      <c r="V4" s="17">
        <v>2034</v>
      </c>
      <c r="W4" s="17">
        <v>2035</v>
      </c>
    </row>
    <row r="5" spans="1:23" x14ac:dyDescent="0.25">
      <c r="A5" s="3" t="str">
        <f>'Input Assumptions'!D45</f>
        <v>Electric Resistance</v>
      </c>
      <c r="B5" s="138">
        <v>1</v>
      </c>
      <c r="C5" s="12">
        <f>'Water Heaters Purchased'!C6/SUM('Water Heaters Purchased'!C$6:C$10)</f>
        <v>0.78091886169186631</v>
      </c>
      <c r="D5" s="12">
        <f>'Water Heaters Purchased'!D6/SUM('Water Heaters Purchased'!D$6:D$10)</f>
        <v>0.78046401785895292</v>
      </c>
      <c r="E5" s="12">
        <f>'Water Heaters Purchased'!E6/SUM('Water Heaters Purchased'!E$6:E$10)</f>
        <v>0.77986754966058369</v>
      </c>
      <c r="F5" s="12">
        <f>'Water Heaters Purchased'!F6/SUM('Water Heaters Purchased'!F$6:F$10)</f>
        <v>0.77903684538188456</v>
      </c>
      <c r="G5" s="12">
        <f>'Water Heaters Purchased'!G6/SUM('Water Heaters Purchased'!G$6:G$10)</f>
        <v>0.77784086113950823</v>
      </c>
      <c r="H5" s="12">
        <f>'Water Heaters Purchased'!H6/SUM('Water Heaters Purchased'!H$6:H$10)</f>
        <v>0.7761036645402245</v>
      </c>
      <c r="I5" s="12">
        <f>'Water Heaters Purchased'!I6/SUM('Water Heaters Purchased'!I$6:I$10)</f>
        <v>0.77360117144771845</v>
      </c>
      <c r="J5" s="12">
        <f>'Water Heaters Purchased'!J6/SUM('Water Heaters Purchased'!J$6:J$10)</f>
        <v>0.77006307960400655</v>
      </c>
      <c r="K5" s="12">
        <f>'Water Heaters Purchased'!K6/SUM('Water Heaters Purchased'!K$6:K$10)</f>
        <v>0.76518186003497157</v>
      </c>
      <c r="L5" s="12">
        <f>'Water Heaters Purchased'!L6/SUM('Water Heaters Purchased'!L$6:L$10)</f>
        <v>0.75863002960356529</v>
      </c>
      <c r="M5" s="12">
        <f>'Water Heaters Purchased'!M6/SUM('Water Heaters Purchased'!M$6:M$10)</f>
        <v>0.75008570189801826</v>
      </c>
      <c r="N5" s="12">
        <f>'Water Heaters Purchased'!N6/SUM('Water Heaters Purchased'!N$6:N$10)</f>
        <v>0.73926465257695162</v>
      </c>
      <c r="O5" s="12">
        <f>'Water Heaters Purchased'!O6/SUM('Water Heaters Purchased'!O$6:O$10)</f>
        <v>0.72595513547188084</v>
      </c>
      <c r="P5" s="12">
        <f>'Water Heaters Purchased'!P6/SUM('Water Heaters Purchased'!P$6:P$10)</f>
        <v>0.71005000852095224</v>
      </c>
      <c r="Q5" s="12">
        <f>'Water Heaters Purchased'!Q6/SUM('Water Heaters Purchased'!Q$6:Q$10)</f>
        <v>0.6915700711973739</v>
      </c>
      <c r="R5" s="12">
        <f>'Water Heaters Purchased'!R6/SUM('Water Heaters Purchased'!R$6:R$10)</f>
        <v>0.67067341685885307</v>
      </c>
      <c r="S5" s="12">
        <f>'Water Heaters Purchased'!S6/SUM('Water Heaters Purchased'!S$6:S$10)</f>
        <v>0.64764810680558571</v>
      </c>
      <c r="T5" s="12">
        <f>'Water Heaters Purchased'!T6/SUM('Water Heaters Purchased'!T$6:T$10)</f>
        <v>0.62288895934842126</v>
      </c>
      <c r="U5" s="12">
        <f>'Water Heaters Purchased'!U6/SUM('Water Heaters Purchased'!U$6:U$10)</f>
        <v>0.59686261923225825</v>
      </c>
      <c r="V5" s="12">
        <f>'Water Heaters Purchased'!V6/SUM('Water Heaters Purchased'!V$6:V$10)</f>
        <v>0.57006723375917445</v>
      </c>
      <c r="W5" s="12">
        <f>'Water Heaters Purchased'!W6/SUM('Water Heaters Purchased'!W$6:W$10)</f>
        <v>0.5429934202460549</v>
      </c>
    </row>
    <row r="6" spans="1:23" x14ac:dyDescent="0.25">
      <c r="A6" s="3" t="str">
        <f>'Input Assumptions'!D46</f>
        <v>HPWH</v>
      </c>
      <c r="B6" s="138">
        <v>0</v>
      </c>
      <c r="C6" s="12">
        <f>'Water Heaters Purchased'!C7/SUM('Water Heaters Purchased'!C$6:C$10)</f>
        <v>1.0675208448593337E-4</v>
      </c>
      <c r="D6" s="12">
        <f>'Water Heaters Purchased'!D7/SUM('Water Heaters Purchased'!D$6:D$10)</f>
        <v>2.1344631810128552E-4</v>
      </c>
      <c r="E6" s="12">
        <f>'Water Heaters Purchased'!E7/SUM('Water Heaters Purchased'!E$6:E$10)</f>
        <v>4.0574535636057923E-4</v>
      </c>
      <c r="F6" s="12">
        <f>'Water Heaters Purchased'!F7/SUM('Water Heaters Purchased'!F$6:F$10)</f>
        <v>7.3591763324101355E-4</v>
      </c>
      <c r="G6" s="12">
        <f>'Water Heaters Purchased'!G7/SUM('Water Heaters Purchased'!G$6:G$10)</f>
        <v>1.2777128361179007E-3</v>
      </c>
      <c r="H6" s="12">
        <f>'Water Heaters Purchased'!H7/SUM('Water Heaters Purchased'!H$6:H$10)</f>
        <v>2.1298425943734505E-3</v>
      </c>
      <c r="I6" s="12">
        <f>'Water Heaters Purchased'!I7/SUM('Water Heaters Purchased'!I$6:I$10)</f>
        <v>3.4176169812868413E-3</v>
      </c>
      <c r="J6" s="12">
        <f>'Water Heaters Purchased'!J7/SUM('Water Heaters Purchased'!J$6:J$10)</f>
        <v>5.2916257474309083E-3</v>
      </c>
      <c r="K6" s="12">
        <f>'Water Heaters Purchased'!K7/SUM('Water Heaters Purchased'!K$6:K$10)</f>
        <v>7.9224491989701405E-3</v>
      </c>
      <c r="L6" s="12">
        <f>'Water Heaters Purchased'!L7/SUM('Water Heaters Purchased'!L$6:L$10)</f>
        <v>1.1490756968392536E-2</v>
      </c>
      <c r="M6" s="12">
        <f>'Water Heaters Purchased'!M7/SUM('Water Heaters Purchased'!M$6:M$10)</f>
        <v>1.6172851473619205E-2</v>
      </c>
      <c r="N6" s="12">
        <f>'Water Heaters Purchased'!N7/SUM('Water Heaters Purchased'!N$6:N$10)</f>
        <v>2.2122700730759542E-2</v>
      </c>
      <c r="O6" s="12">
        <f>'Water Heaters Purchased'!O7/SUM('Water Heaters Purchased'!O$6:O$10)</f>
        <v>2.9452611420270086E-2</v>
      </c>
      <c r="P6" s="12">
        <f>'Water Heaters Purchased'!P7/SUM('Water Heaters Purchased'!P$6:P$10)</f>
        <v>3.821560181346112E-2</v>
      </c>
      <c r="Q6" s="12">
        <f>'Water Heaters Purchased'!Q7/SUM('Water Heaters Purchased'!Q$6:Q$10)</f>
        <v>4.8392859700864238E-2</v>
      </c>
      <c r="R6" s="12">
        <f>'Water Heaters Purchased'!R7/SUM('Water Heaters Purchased'!R$6:R$10)</f>
        <v>5.9889122388780504E-2</v>
      </c>
      <c r="S6" s="12">
        <f>'Water Heaters Purchased'!S7/SUM('Water Heaters Purchased'!S$6:S$10)</f>
        <v>7.2537385351571684E-2</v>
      </c>
      <c r="T6" s="12">
        <f>'Water Heaters Purchased'!T7/SUM('Water Heaters Purchased'!T$6:T$10)</f>
        <v>8.6112391277871583E-2</v>
      </c>
      <c r="U6" s="12">
        <f>'Water Heaters Purchased'!U7/SUM('Water Heaters Purchased'!U$6:U$10)</f>
        <v>0.1003504888856824</v>
      </c>
      <c r="V6" s="12">
        <f>'Water Heaters Purchased'!V7/SUM('Water Heaters Purchased'!V$6:V$10)</f>
        <v>0.11497228606496777</v>
      </c>
      <c r="W6" s="12">
        <f>'Water Heaters Purchased'!W7/SUM('Water Heaters Purchased'!W$6:W$10)</f>
        <v>0.12970437006095098</v>
      </c>
    </row>
    <row r="7" spans="1:23" x14ac:dyDescent="0.25">
      <c r="A7" s="3" t="str">
        <f>'Input Assumptions'!D47</f>
        <v>Gas Tank</v>
      </c>
      <c r="B7" s="138">
        <v>0</v>
      </c>
      <c r="C7" s="12">
        <f>'Water Heaters Purchased'!C8/SUM('Water Heaters Purchased'!C$6:C$10)</f>
        <v>0.21884111799155692</v>
      </c>
      <c r="D7" s="12">
        <f>'Water Heaters Purchased'!D8/SUM('Water Heaters Purchased'!D$6:D$10)</f>
        <v>0.21905511760111654</v>
      </c>
      <c r="E7" s="12">
        <f>'Water Heaters Purchased'!E8/SUM('Water Heaters Purchased'!E$6:E$10)</f>
        <v>0.21921654846807626</v>
      </c>
      <c r="F7" s="12">
        <f>'Water Heaters Purchased'!F8/SUM('Water Heaters Purchased'!F$6:F$10)</f>
        <v>0.21929865252461253</v>
      </c>
      <c r="G7" s="12">
        <f>'Water Heaters Purchased'!G8/SUM('Water Heaters Purchased'!G$6:G$10)</f>
        <v>0.21926348902886056</v>
      </c>
      <c r="H7" s="12">
        <f>'Water Heaters Purchased'!H8/SUM('Water Heaters Purchased'!H$6:H$10)</f>
        <v>0.21906001430294275</v>
      </c>
      <c r="I7" s="12">
        <f>'Water Heaters Purchased'!I8/SUM('Water Heaters Purchased'!I$6:I$10)</f>
        <v>0.2186230808933356</v>
      </c>
      <c r="J7" s="12">
        <f>'Water Heaters Purchased'!J8/SUM('Water Heaters Purchased'!J$6:J$10)</f>
        <v>0.21787394998297063</v>
      </c>
      <c r="K7" s="12">
        <f>'Water Heaters Purchased'!K8/SUM('Water Heaters Purchased'!K$6:K$10)</f>
        <v>0.21672287472137505</v>
      </c>
      <c r="L7" s="12">
        <f>'Water Heaters Purchased'!L8/SUM('Water Heaters Purchased'!L$6:L$10)</f>
        <v>0.21507412882597191</v>
      </c>
      <c r="M7" s="12">
        <f>'Water Heaters Purchased'!M8/SUM('Water Heaters Purchased'!M$6:M$10)</f>
        <v>0.21283349421867556</v>
      </c>
      <c r="N7" s="12">
        <f>'Water Heaters Purchased'!N8/SUM('Water Heaters Purchased'!N$6:N$10)</f>
        <v>0.2099176975753291</v>
      </c>
      <c r="O7" s="12">
        <f>'Water Heaters Purchased'!O8/SUM('Water Heaters Purchased'!O$6:O$10)</f>
        <v>0.20626468600552972</v>
      </c>
      <c r="P7" s="12">
        <f>'Water Heaters Purchased'!P8/SUM('Water Heaters Purchased'!P$6:P$10)</f>
        <v>0.20184312551724073</v>
      </c>
      <c r="Q7" s="12">
        <f>'Water Heaters Purchased'!Q8/SUM('Water Heaters Purchased'!Q$6:Q$10)</f>
        <v>0.19665930392323891</v>
      </c>
      <c r="R7" s="12">
        <f>'Water Heaters Purchased'!R8/SUM('Water Heaters Purchased'!R$6:R$10)</f>
        <v>0.19075988695126486</v>
      </c>
      <c r="S7" s="12">
        <f>'Water Heaters Purchased'!S8/SUM('Water Heaters Purchased'!S$6:S$10)</f>
        <v>0.18422972620221856</v>
      </c>
      <c r="T7" s="12">
        <f>'Water Heaters Purchased'!T8/SUM('Water Heaters Purchased'!T$6:T$10)</f>
        <v>0.17718496276901977</v>
      </c>
      <c r="U7" s="12">
        <f>'Water Heaters Purchased'!U8/SUM('Water Heaters Purchased'!U$6:U$10)</f>
        <v>0.16976267805706305</v>
      </c>
      <c r="V7" s="12">
        <f>'Water Heaters Purchased'!V8/SUM('Water Heaters Purchased'!V$6:V$10)</f>
        <v>0.162108982914108</v>
      </c>
      <c r="W7" s="12">
        <f>'Water Heaters Purchased'!W8/SUM('Water Heaters Purchased'!W$6:W$10)</f>
        <v>0.15436753215932009</v>
      </c>
    </row>
    <row r="8" spans="1:23" x14ac:dyDescent="0.25">
      <c r="A8" s="3" t="str">
        <f>'Input Assumptions'!D48</f>
        <v>Instant Gas</v>
      </c>
      <c r="B8" s="138">
        <v>0</v>
      </c>
      <c r="C8" s="12">
        <f>'Water Heaters Purchased'!C9/SUM('Water Heaters Purchased'!C$6:C$10)</f>
        <v>2.708282851157365E-5</v>
      </c>
      <c r="D8" s="12">
        <f>'Water Heaters Purchased'!D9/SUM('Water Heaters Purchased'!D$6:D$10)</f>
        <v>5.4438738144739535E-5</v>
      </c>
      <c r="E8" s="12">
        <f>'Water Heaters Purchased'!E9/SUM('Water Heaters Purchased'!E$6:E$10)</f>
        <v>1.0403385791633686E-4</v>
      </c>
      <c r="F8" s="12">
        <f>'Water Heaters Purchased'!F9/SUM('Water Heaters Purchased'!F$6:F$10)</f>
        <v>1.8969305479985595E-4</v>
      </c>
      <c r="G8" s="12">
        <f>'Water Heaters Purchased'!G9/SUM('Water Heaters Purchased'!G$6:G$10)</f>
        <v>3.3109675724892309E-4</v>
      </c>
      <c r="H8" s="12">
        <f>'Water Heaters Purchased'!H9/SUM('Water Heaters Purchased'!H$6:H$10)</f>
        <v>5.5483748963917683E-4</v>
      </c>
      <c r="I8" s="12">
        <f>'Water Heaters Purchased'!I9/SUM('Water Heaters Purchased'!I$6:I$10)</f>
        <v>8.9502254880622994E-4</v>
      </c>
      <c r="J8" s="12">
        <f>'Water Heaters Purchased'!J9/SUM('Water Heaters Purchased'!J$6:J$10)</f>
        <v>1.3931115299492688E-3</v>
      </c>
      <c r="K8" s="12">
        <f>'Water Heaters Purchased'!K9/SUM('Water Heaters Purchased'!K$6:K$10)</f>
        <v>2.0966899470668929E-3</v>
      </c>
      <c r="L8" s="12">
        <f>'Water Heaters Purchased'!L9/SUM('Water Heaters Purchased'!L$6:L$10)</f>
        <v>3.0569680942224785E-3</v>
      </c>
      <c r="M8" s="12">
        <f>'Water Heaters Purchased'!M9/SUM('Water Heaters Purchased'!M$6:M$10)</f>
        <v>4.3249746543783376E-3</v>
      </c>
      <c r="N8" s="12">
        <f>'Water Heaters Purchased'!N9/SUM('Water Heaters Purchased'!N$6:N$10)</f>
        <v>5.9466825062965481E-3</v>
      </c>
      <c r="O8" s="12">
        <f>'Water Heaters Purchased'!O9/SUM('Water Heaters Purchased'!O$6:O$10)</f>
        <v>7.9576172540235055E-3</v>
      </c>
      <c r="P8" s="12">
        <f>'Water Heaters Purchased'!P9/SUM('Water Heaters Purchased'!P$6:P$10)</f>
        <v>1.0377772038392644E-2</v>
      </c>
      <c r="Q8" s="12">
        <f>'Water Heaters Purchased'!Q9/SUM('Water Heaters Purchased'!Q$6:Q$10)</f>
        <v>1.3207775659596214E-2</v>
      </c>
      <c r="R8" s="12">
        <f>'Water Heaters Purchased'!R9/SUM('Water Heaters Purchased'!R$6:R$10)</f>
        <v>1.6427145981352659E-2</v>
      </c>
      <c r="S8" s="12">
        <f>'Water Heaters Purchased'!S9/SUM('Water Heaters Purchased'!S$6:S$10)</f>
        <v>1.9995092602967456E-2</v>
      </c>
      <c r="T8" s="12">
        <f>'Water Heaters Purchased'!T9/SUM('Water Heaters Purchased'!T$6:T$10)</f>
        <v>2.3853800726416911E-2</v>
      </c>
      <c r="U8" s="12">
        <f>'Water Heaters Purchased'!U9/SUM('Water Heaters Purchased'!U$6:U$10)</f>
        <v>2.7933599330255621E-2</v>
      </c>
      <c r="V8" s="12">
        <f>'Water Heaters Purchased'!V9/SUM('Water Heaters Purchased'!V$6:V$10)</f>
        <v>3.2159063897705509E-2</v>
      </c>
      <c r="W8" s="12">
        <f>'Water Heaters Purchased'!W9/SUM('Water Heaters Purchased'!W$6:W$10)</f>
        <v>3.6455025483883102E-2</v>
      </c>
    </row>
    <row r="9" spans="1:23" x14ac:dyDescent="0.25">
      <c r="A9" s="3" t="str">
        <f>'Input Assumptions'!D49</f>
        <v>Condensing Gas</v>
      </c>
      <c r="B9" s="138">
        <v>0</v>
      </c>
      <c r="C9" s="12">
        <f>'Water Heaters Purchased'!C10/SUM('Water Heaters Purchased'!C$6:C$10)</f>
        <v>1.0618540357922774E-4</v>
      </c>
      <c r="D9" s="12">
        <f>'Water Heaters Purchased'!D10/SUM('Water Heaters Purchased'!D$6:D$10)</f>
        <v>2.1297948368451794E-4</v>
      </c>
      <c r="E9" s="12">
        <f>'Water Heaters Purchased'!E10/SUM('Water Heaters Purchased'!E$6:E$10)</f>
        <v>4.0612265706306669E-4</v>
      </c>
      <c r="F9" s="12">
        <f>'Water Heaters Purchased'!F10/SUM('Water Heaters Purchased'!F$6:F$10)</f>
        <v>7.3889140546207492E-4</v>
      </c>
      <c r="G9" s="12">
        <f>'Water Heaters Purchased'!G10/SUM('Water Heaters Purchased'!G$6:G$10)</f>
        <v>1.2868402382643907E-3</v>
      </c>
      <c r="H9" s="12">
        <f>'Water Heaters Purchased'!H10/SUM('Water Heaters Purchased'!H$6:H$10)</f>
        <v>2.1516410728201914E-3</v>
      </c>
      <c r="I9" s="12">
        <f>'Water Heaters Purchased'!I10/SUM('Water Heaters Purchased'!I$6:I$10)</f>
        <v>3.4631081288528293E-3</v>
      </c>
      <c r="J9" s="12">
        <f>'Water Heaters Purchased'!J10/SUM('Water Heaters Purchased'!J$6:J$10)</f>
        <v>5.3782331356428056E-3</v>
      </c>
      <c r="K9" s="12">
        <f>'Water Heaters Purchased'!K10/SUM('Water Heaters Purchased'!K$6:K$10)</f>
        <v>8.0761260976163554E-3</v>
      </c>
      <c r="L9" s="12">
        <f>'Water Heaters Purchased'!L10/SUM('Water Heaters Purchased'!L$6:L$10)</f>
        <v>1.1748116507847703E-2</v>
      </c>
      <c r="M9" s="12">
        <f>'Water Heaters Purchased'!M10/SUM('Water Heaters Purchased'!M$6:M$10)</f>
        <v>1.6582977755308724E-2</v>
      </c>
      <c r="N9" s="12">
        <f>'Water Heaters Purchased'!N10/SUM('Water Heaters Purchased'!N$6:N$10)</f>
        <v>2.2748266610663103E-2</v>
      </c>
      <c r="O9" s="12">
        <f>'Water Heaters Purchased'!O10/SUM('Water Heaters Purchased'!O$6:O$10)</f>
        <v>3.0369949848295795E-2</v>
      </c>
      <c r="P9" s="12">
        <f>'Water Heaters Purchased'!P10/SUM('Water Heaters Purchased'!P$6:P$10)</f>
        <v>3.9513492109953342E-2</v>
      </c>
      <c r="Q9" s="12">
        <f>'Water Heaters Purchased'!Q10/SUM('Water Heaters Purchased'!Q$6:Q$10)</f>
        <v>5.0169989518926587E-2</v>
      </c>
      <c r="R9" s="12">
        <f>'Water Heaters Purchased'!R10/SUM('Water Heaters Purchased'!R$6:R$10)</f>
        <v>6.2250427819749092E-2</v>
      </c>
      <c r="S9" s="12">
        <f>'Water Heaters Purchased'!S10/SUM('Water Heaters Purchased'!S$6:S$10)</f>
        <v>7.5589689037656671E-2</v>
      </c>
      <c r="T9" s="12">
        <f>'Water Heaters Purchased'!T10/SUM('Water Heaters Purchased'!T$6:T$10)</f>
        <v>8.9959885878270571E-2</v>
      </c>
      <c r="U9" s="12">
        <f>'Water Heaters Purchased'!U10/SUM('Water Heaters Purchased'!U$6:U$10)</f>
        <v>0.10509061449474057</v>
      </c>
      <c r="V9" s="12">
        <f>'Water Heaters Purchased'!V10/SUM('Water Heaters Purchased'!V$6:V$10)</f>
        <v>0.12069243336404417</v>
      </c>
      <c r="W9" s="12">
        <f>'Water Heaters Purchased'!W10/SUM('Water Heaters Purchased'!W$6:W$10)</f>
        <v>0.13647965204979076</v>
      </c>
    </row>
    <row r="11" spans="1:23" x14ac:dyDescent="0.25">
      <c r="A11" s="20" t="s">
        <v>109</v>
      </c>
    </row>
    <row r="12" spans="1:23" s="8" customFormat="1" x14ac:dyDescent="0.25">
      <c r="A12" s="18" t="s">
        <v>0</v>
      </c>
      <c r="B12" s="17">
        <v>2014</v>
      </c>
      <c r="C12" s="17">
        <v>2015</v>
      </c>
      <c r="D12" s="17">
        <v>2016</v>
      </c>
      <c r="E12" s="17">
        <v>2017</v>
      </c>
      <c r="F12" s="17">
        <v>2018</v>
      </c>
      <c r="G12" s="17">
        <v>2019</v>
      </c>
      <c r="H12" s="17">
        <v>2020</v>
      </c>
      <c r="I12" s="17">
        <v>2021</v>
      </c>
      <c r="J12" s="17">
        <v>2022</v>
      </c>
      <c r="K12" s="17">
        <v>2023</v>
      </c>
      <c r="L12" s="17">
        <v>2024</v>
      </c>
      <c r="M12" s="17">
        <v>2025</v>
      </c>
      <c r="N12" s="17">
        <v>2026</v>
      </c>
      <c r="O12" s="17">
        <v>2027</v>
      </c>
      <c r="P12" s="17">
        <v>2028</v>
      </c>
      <c r="Q12" s="17">
        <v>2029</v>
      </c>
      <c r="R12" s="17">
        <v>2030</v>
      </c>
      <c r="S12" s="17">
        <v>2031</v>
      </c>
      <c r="T12" s="17">
        <v>2032</v>
      </c>
      <c r="U12" s="17">
        <v>2033</v>
      </c>
      <c r="V12" s="17">
        <v>2034</v>
      </c>
      <c r="W12" s="17">
        <v>2035</v>
      </c>
    </row>
    <row r="13" spans="1:23" x14ac:dyDescent="0.25">
      <c r="A13" s="3" t="str">
        <f>'Input Assumptions'!D45</f>
        <v>Electric Resistance</v>
      </c>
      <c r="B13" s="12">
        <v>0</v>
      </c>
      <c r="C13" s="12">
        <f>'Water Heaters Purchased'!C15/SUM('Water Heaters Purchased'!C$15:C$19)</f>
        <v>0</v>
      </c>
      <c r="D13" s="12">
        <f>'Water Heaters Purchased'!D15/SUM('Water Heaters Purchased'!D$15:D$19)</f>
        <v>0</v>
      </c>
      <c r="E13" s="12">
        <f>'Water Heaters Purchased'!E15/SUM('Water Heaters Purchased'!E$15:E$19)</f>
        <v>0</v>
      </c>
      <c r="F13" s="12">
        <f>'Water Heaters Purchased'!F15/SUM('Water Heaters Purchased'!F$15:F$19)</f>
        <v>0</v>
      </c>
      <c r="G13" s="12">
        <f>'Water Heaters Purchased'!G15/SUM('Water Heaters Purchased'!G$15:G$19)</f>
        <v>0</v>
      </c>
      <c r="H13" s="12">
        <f>'Water Heaters Purchased'!H15/SUM('Water Heaters Purchased'!H$15:H$19)</f>
        <v>0</v>
      </c>
      <c r="I13" s="12">
        <f>'Water Heaters Purchased'!I15/SUM('Water Heaters Purchased'!I$15:I$19)</f>
        <v>0</v>
      </c>
      <c r="J13" s="12">
        <f>'Water Heaters Purchased'!J15/SUM('Water Heaters Purchased'!J$15:J$19)</f>
        <v>0</v>
      </c>
      <c r="K13" s="12">
        <f>'Water Heaters Purchased'!K15/SUM('Water Heaters Purchased'!K$15:K$19)</f>
        <v>0</v>
      </c>
      <c r="L13" s="12">
        <f>'Water Heaters Purchased'!L15/SUM('Water Heaters Purchased'!L$15:L$19)</f>
        <v>0</v>
      </c>
      <c r="M13" s="12">
        <f>'Water Heaters Purchased'!M15/SUM('Water Heaters Purchased'!M$15:M$19)</f>
        <v>0</v>
      </c>
      <c r="N13" s="12">
        <f>'Water Heaters Purchased'!N15/SUM('Water Heaters Purchased'!N$15:N$19)</f>
        <v>0</v>
      </c>
      <c r="O13" s="12">
        <f>'Water Heaters Purchased'!O15/SUM('Water Heaters Purchased'!O$15:O$19)</f>
        <v>0</v>
      </c>
      <c r="P13" s="12">
        <f>'Water Heaters Purchased'!P15/SUM('Water Heaters Purchased'!P$15:P$19)</f>
        <v>0</v>
      </c>
      <c r="Q13" s="12">
        <f>'Water Heaters Purchased'!Q15/SUM('Water Heaters Purchased'!Q$15:Q$19)</f>
        <v>0</v>
      </c>
      <c r="R13" s="12">
        <f>'Water Heaters Purchased'!R15/SUM('Water Heaters Purchased'!R$15:R$19)</f>
        <v>0</v>
      </c>
      <c r="S13" s="12">
        <f>'Water Heaters Purchased'!S15/SUM('Water Heaters Purchased'!S$15:S$19)</f>
        <v>0</v>
      </c>
      <c r="T13" s="12">
        <f>'Water Heaters Purchased'!T15/SUM('Water Heaters Purchased'!T$15:T$19)</f>
        <v>0</v>
      </c>
      <c r="U13" s="12">
        <f>'Water Heaters Purchased'!U15/SUM('Water Heaters Purchased'!U$15:U$19)</f>
        <v>0</v>
      </c>
      <c r="V13" s="12">
        <f>'Water Heaters Purchased'!V15/SUM('Water Heaters Purchased'!V$15:V$19)</f>
        <v>0</v>
      </c>
      <c r="W13" s="12">
        <f>'Water Heaters Purchased'!W15/SUM('Water Heaters Purchased'!W$15:W$19)</f>
        <v>0</v>
      </c>
    </row>
    <row r="14" spans="1:23" x14ac:dyDescent="0.25">
      <c r="A14" s="3" t="str">
        <f>'Input Assumptions'!D46</f>
        <v>HPWH</v>
      </c>
      <c r="B14" s="12">
        <v>0</v>
      </c>
      <c r="C14" s="12">
        <f>'Water Heaters Purchased'!C16/SUM('Water Heaters Purchased'!C$15:C$19)</f>
        <v>0</v>
      </c>
      <c r="D14" s="12">
        <f>'Water Heaters Purchased'!D16/SUM('Water Heaters Purchased'!D$15:D$19)</f>
        <v>0</v>
      </c>
      <c r="E14" s="12">
        <f>'Water Heaters Purchased'!E16/SUM('Water Heaters Purchased'!E$15:E$19)</f>
        <v>0</v>
      </c>
      <c r="F14" s="12">
        <f>'Water Heaters Purchased'!F16/SUM('Water Heaters Purchased'!F$15:F$19)</f>
        <v>0</v>
      </c>
      <c r="G14" s="12">
        <f>'Water Heaters Purchased'!G16/SUM('Water Heaters Purchased'!G$15:G$19)</f>
        <v>0</v>
      </c>
      <c r="H14" s="12">
        <f>'Water Heaters Purchased'!H16/SUM('Water Heaters Purchased'!H$15:H$19)</f>
        <v>0</v>
      </c>
      <c r="I14" s="12">
        <f>'Water Heaters Purchased'!I16/SUM('Water Heaters Purchased'!I$15:I$19)</f>
        <v>0</v>
      </c>
      <c r="J14" s="12">
        <f>'Water Heaters Purchased'!J16/SUM('Water Heaters Purchased'!J$15:J$19)</f>
        <v>0</v>
      </c>
      <c r="K14" s="12">
        <f>'Water Heaters Purchased'!K16/SUM('Water Heaters Purchased'!K$15:K$19)</f>
        <v>0</v>
      </c>
      <c r="L14" s="12">
        <f>'Water Heaters Purchased'!L16/SUM('Water Heaters Purchased'!L$15:L$19)</f>
        <v>0</v>
      </c>
      <c r="M14" s="12">
        <f>'Water Heaters Purchased'!M16/SUM('Water Heaters Purchased'!M$15:M$19)</f>
        <v>0</v>
      </c>
      <c r="N14" s="12">
        <f>'Water Heaters Purchased'!N16/SUM('Water Heaters Purchased'!N$15:N$19)</f>
        <v>0</v>
      </c>
      <c r="O14" s="12">
        <f>'Water Heaters Purchased'!O16/SUM('Water Heaters Purchased'!O$15:O$19)</f>
        <v>0.56572736390573053</v>
      </c>
      <c r="P14" s="12">
        <f>'Water Heaters Purchased'!P16/SUM('Water Heaters Purchased'!P$15:P$19)</f>
        <v>0.56572736390573053</v>
      </c>
      <c r="Q14" s="12">
        <f>'Water Heaters Purchased'!Q16/SUM('Water Heaters Purchased'!Q$15:Q$19)</f>
        <v>0.56572736390573053</v>
      </c>
      <c r="R14" s="12">
        <f>'Water Heaters Purchased'!R16/SUM('Water Heaters Purchased'!R$15:R$19)</f>
        <v>0.56572736390573053</v>
      </c>
      <c r="S14" s="12">
        <f>'Water Heaters Purchased'!S16/SUM('Water Heaters Purchased'!S$15:S$19)</f>
        <v>0.56572736390573053</v>
      </c>
      <c r="T14" s="12">
        <f>'Water Heaters Purchased'!T16/SUM('Water Heaters Purchased'!T$15:T$19)</f>
        <v>0.56572736390573053</v>
      </c>
      <c r="U14" s="12">
        <f>'Water Heaters Purchased'!U16/SUM('Water Heaters Purchased'!U$15:U$19)</f>
        <v>0.56572736390573053</v>
      </c>
      <c r="V14" s="12">
        <f>'Water Heaters Purchased'!V16/SUM('Water Heaters Purchased'!V$15:V$19)</f>
        <v>0.56572736390573053</v>
      </c>
      <c r="W14" s="12">
        <f>'Water Heaters Purchased'!W16/SUM('Water Heaters Purchased'!W$15:W$19)</f>
        <v>0.56572736390573053</v>
      </c>
    </row>
    <row r="15" spans="1:23" x14ac:dyDescent="0.25">
      <c r="A15" s="3" t="str">
        <f>'Input Assumptions'!D47</f>
        <v>Gas Tank</v>
      </c>
      <c r="B15" s="12">
        <v>0</v>
      </c>
      <c r="C15" s="12">
        <f>'Water Heaters Purchased'!C17/SUM('Water Heaters Purchased'!C$15:C$19)</f>
        <v>1</v>
      </c>
      <c r="D15" s="12">
        <f>'Water Heaters Purchased'!D17/SUM('Water Heaters Purchased'!D$15:D$19)</f>
        <v>1</v>
      </c>
      <c r="E15" s="12">
        <f>'Water Heaters Purchased'!E17/SUM('Water Heaters Purchased'!E$15:E$19)</f>
        <v>1</v>
      </c>
      <c r="F15" s="12">
        <f>'Water Heaters Purchased'!F17/SUM('Water Heaters Purchased'!F$15:F$19)</f>
        <v>1</v>
      </c>
      <c r="G15" s="12">
        <f>'Water Heaters Purchased'!G17/SUM('Water Heaters Purchased'!G$15:G$19)</f>
        <v>1</v>
      </c>
      <c r="H15" s="12">
        <f>'Water Heaters Purchased'!H17/SUM('Water Heaters Purchased'!H$15:H$19)</f>
        <v>1</v>
      </c>
      <c r="I15" s="12">
        <f>'Water Heaters Purchased'!I17/SUM('Water Heaters Purchased'!I$15:I$19)</f>
        <v>1</v>
      </c>
      <c r="J15" s="12">
        <f>'Water Heaters Purchased'!J17/SUM('Water Heaters Purchased'!J$15:J$19)</f>
        <v>1</v>
      </c>
      <c r="K15" s="12">
        <f>'Water Heaters Purchased'!K17/SUM('Water Heaters Purchased'!K$15:K$19)</f>
        <v>1</v>
      </c>
      <c r="L15" s="12">
        <f>'Water Heaters Purchased'!L17/SUM('Water Heaters Purchased'!L$15:L$19)</f>
        <v>1</v>
      </c>
      <c r="M15" s="12">
        <f>'Water Heaters Purchased'!M17/SUM('Water Heaters Purchased'!M$15:M$19)</f>
        <v>1</v>
      </c>
      <c r="N15" s="12">
        <f>'Water Heaters Purchased'!N17/SUM('Water Heaters Purchased'!N$15:N$19)</f>
        <v>1</v>
      </c>
      <c r="O15" s="12">
        <f>'Water Heaters Purchased'!O17/SUM('Water Heaters Purchased'!O$15:O$19)</f>
        <v>0.43427263609426953</v>
      </c>
      <c r="P15" s="12">
        <f>'Water Heaters Purchased'!P17/SUM('Water Heaters Purchased'!P$15:P$19)</f>
        <v>0.43427263609426953</v>
      </c>
      <c r="Q15" s="12">
        <f>'Water Heaters Purchased'!Q17/SUM('Water Heaters Purchased'!Q$15:Q$19)</f>
        <v>0.43427263609426953</v>
      </c>
      <c r="R15" s="12">
        <f>'Water Heaters Purchased'!R17/SUM('Water Heaters Purchased'!R$15:R$19)</f>
        <v>0.43427263609426953</v>
      </c>
      <c r="S15" s="12">
        <f>'Water Heaters Purchased'!S17/SUM('Water Heaters Purchased'!S$15:S$19)</f>
        <v>0.43427263609426953</v>
      </c>
      <c r="T15" s="12">
        <f>'Water Heaters Purchased'!T17/SUM('Water Heaters Purchased'!T$15:T$19)</f>
        <v>0.43427263609426953</v>
      </c>
      <c r="U15" s="12">
        <f>'Water Heaters Purchased'!U17/SUM('Water Heaters Purchased'!U$15:U$19)</f>
        <v>0.43427263609426942</v>
      </c>
      <c r="V15" s="12">
        <f>'Water Heaters Purchased'!V17/SUM('Water Heaters Purchased'!V$15:V$19)</f>
        <v>0.43427263609426942</v>
      </c>
      <c r="W15" s="12">
        <f>'Water Heaters Purchased'!W17/SUM('Water Heaters Purchased'!W$15:W$19)</f>
        <v>0.43427263609426942</v>
      </c>
    </row>
    <row r="16" spans="1:23" x14ac:dyDescent="0.25">
      <c r="A16" s="3" t="str">
        <f>'Input Assumptions'!D48</f>
        <v>Instant Gas</v>
      </c>
      <c r="B16" s="12">
        <v>0</v>
      </c>
      <c r="C16" s="12">
        <f>'Water Heaters Purchased'!C18/SUM('Water Heaters Purchased'!C$15:C$19)</f>
        <v>0</v>
      </c>
      <c r="D16" s="12">
        <f>'Water Heaters Purchased'!D18/SUM('Water Heaters Purchased'!D$15:D$19)</f>
        <v>0</v>
      </c>
      <c r="E16" s="12">
        <f>'Water Heaters Purchased'!E18/SUM('Water Heaters Purchased'!E$15:E$19)</f>
        <v>0</v>
      </c>
      <c r="F16" s="12">
        <f>'Water Heaters Purchased'!F18/SUM('Water Heaters Purchased'!F$15:F$19)</f>
        <v>0</v>
      </c>
      <c r="G16" s="12">
        <f>'Water Heaters Purchased'!G18/SUM('Water Heaters Purchased'!G$15:G$19)</f>
        <v>0</v>
      </c>
      <c r="H16" s="12">
        <f>'Water Heaters Purchased'!H18/SUM('Water Heaters Purchased'!H$15:H$19)</f>
        <v>0</v>
      </c>
      <c r="I16" s="12">
        <f>'Water Heaters Purchased'!I18/SUM('Water Heaters Purchased'!I$15:I$19)</f>
        <v>0</v>
      </c>
      <c r="J16" s="12">
        <f>'Water Heaters Purchased'!J18/SUM('Water Heaters Purchased'!J$15:J$19)</f>
        <v>0</v>
      </c>
      <c r="K16" s="12">
        <f>'Water Heaters Purchased'!K18/SUM('Water Heaters Purchased'!K$15:K$19)</f>
        <v>0</v>
      </c>
      <c r="L16" s="12">
        <f>'Water Heaters Purchased'!L18/SUM('Water Heaters Purchased'!L$15:L$19)</f>
        <v>0</v>
      </c>
      <c r="M16" s="12">
        <f>'Water Heaters Purchased'!M18/SUM('Water Heaters Purchased'!M$15:M$19)</f>
        <v>0</v>
      </c>
      <c r="N16" s="12">
        <f>'Water Heaters Purchased'!N18/SUM('Water Heaters Purchased'!N$15:N$19)</f>
        <v>0</v>
      </c>
      <c r="O16" s="12">
        <f>'Water Heaters Purchased'!O18/SUM('Water Heaters Purchased'!O$15:O$19)</f>
        <v>0</v>
      </c>
      <c r="P16" s="12">
        <f>'Water Heaters Purchased'!P18/SUM('Water Heaters Purchased'!P$15:P$19)</f>
        <v>0</v>
      </c>
      <c r="Q16" s="12">
        <f>'Water Heaters Purchased'!Q18/SUM('Water Heaters Purchased'!Q$15:Q$19)</f>
        <v>0</v>
      </c>
      <c r="R16" s="12">
        <f>'Water Heaters Purchased'!R18/SUM('Water Heaters Purchased'!R$15:R$19)</f>
        <v>0</v>
      </c>
      <c r="S16" s="12">
        <f>'Water Heaters Purchased'!S18/SUM('Water Heaters Purchased'!S$15:S$19)</f>
        <v>0</v>
      </c>
      <c r="T16" s="12">
        <f>'Water Heaters Purchased'!T18/SUM('Water Heaters Purchased'!T$15:T$19)</f>
        <v>0</v>
      </c>
      <c r="U16" s="12">
        <f>'Water Heaters Purchased'!U18/SUM('Water Heaters Purchased'!U$15:U$19)</f>
        <v>0</v>
      </c>
      <c r="V16" s="12">
        <f>'Water Heaters Purchased'!V18/SUM('Water Heaters Purchased'!V$15:V$19)</f>
        <v>0</v>
      </c>
      <c r="W16" s="12">
        <f>'Water Heaters Purchased'!W18/SUM('Water Heaters Purchased'!W$15:W$19)</f>
        <v>0</v>
      </c>
    </row>
    <row r="17" spans="1:23" x14ac:dyDescent="0.25">
      <c r="A17" s="3" t="str">
        <f>'Input Assumptions'!D49</f>
        <v>Condensing Gas</v>
      </c>
      <c r="B17" s="12">
        <v>0</v>
      </c>
      <c r="C17" s="12">
        <f>'Water Heaters Purchased'!C19/SUM('Water Heaters Purchased'!C$15:C$19)</f>
        <v>0</v>
      </c>
      <c r="D17" s="12">
        <f>'Water Heaters Purchased'!D19/SUM('Water Heaters Purchased'!D$15:D$19)</f>
        <v>0</v>
      </c>
      <c r="E17" s="12">
        <f>'Water Heaters Purchased'!E19/SUM('Water Heaters Purchased'!E$15:E$19)</f>
        <v>0</v>
      </c>
      <c r="F17" s="12">
        <f>'Water Heaters Purchased'!F19/SUM('Water Heaters Purchased'!F$15:F$19)</f>
        <v>0</v>
      </c>
      <c r="G17" s="12">
        <f>'Water Heaters Purchased'!G19/SUM('Water Heaters Purchased'!G$15:G$19)</f>
        <v>0</v>
      </c>
      <c r="H17" s="12">
        <f>'Water Heaters Purchased'!H19/SUM('Water Heaters Purchased'!H$15:H$19)</f>
        <v>0</v>
      </c>
      <c r="I17" s="12">
        <f>'Water Heaters Purchased'!I19/SUM('Water Heaters Purchased'!I$15:I$19)</f>
        <v>0</v>
      </c>
      <c r="J17" s="12">
        <f>'Water Heaters Purchased'!J19/SUM('Water Heaters Purchased'!J$15:J$19)</f>
        <v>0</v>
      </c>
      <c r="K17" s="12">
        <f>'Water Heaters Purchased'!K19/SUM('Water Heaters Purchased'!K$15:K$19)</f>
        <v>0</v>
      </c>
      <c r="L17" s="12">
        <f>'Water Heaters Purchased'!L19/SUM('Water Heaters Purchased'!L$15:L$19)</f>
        <v>0</v>
      </c>
      <c r="M17" s="12">
        <f>'Water Heaters Purchased'!M19/SUM('Water Heaters Purchased'!M$15:M$19)</f>
        <v>0</v>
      </c>
      <c r="N17" s="12">
        <f>'Water Heaters Purchased'!N19/SUM('Water Heaters Purchased'!N$15:N$19)</f>
        <v>0</v>
      </c>
      <c r="O17" s="12">
        <f>'Water Heaters Purchased'!O19/SUM('Water Heaters Purchased'!O$15:O$19)</f>
        <v>0</v>
      </c>
      <c r="P17" s="12">
        <f>'Water Heaters Purchased'!P19/SUM('Water Heaters Purchased'!P$15:P$19)</f>
        <v>0</v>
      </c>
      <c r="Q17" s="12">
        <f>'Water Heaters Purchased'!Q19/SUM('Water Heaters Purchased'!Q$15:Q$19)</f>
        <v>0</v>
      </c>
      <c r="R17" s="12">
        <f>'Water Heaters Purchased'!R19/SUM('Water Heaters Purchased'!R$15:R$19)</f>
        <v>0</v>
      </c>
      <c r="S17" s="12">
        <f>'Water Heaters Purchased'!S19/SUM('Water Heaters Purchased'!S$15:S$19)</f>
        <v>0</v>
      </c>
      <c r="T17" s="12">
        <f>'Water Heaters Purchased'!T19/SUM('Water Heaters Purchased'!T$15:T$19)</f>
        <v>0</v>
      </c>
      <c r="U17" s="12">
        <f>'Water Heaters Purchased'!U19/SUM('Water Heaters Purchased'!U$15:U$19)</f>
        <v>0</v>
      </c>
      <c r="V17" s="12">
        <f>'Water Heaters Purchased'!V19/SUM('Water Heaters Purchased'!V$15:V$19)</f>
        <v>0</v>
      </c>
      <c r="W17" s="12">
        <f>'Water Heaters Purchased'!W19/SUM('Water Heaters Purchased'!W$15:W$19)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45"/>
  <sheetViews>
    <sheetView workbookViewId="0">
      <selection activeCell="J27" sqref="J27"/>
    </sheetView>
  </sheetViews>
  <sheetFormatPr defaultColWidth="9.140625" defaultRowHeight="15.75" x14ac:dyDescent="0.25"/>
  <cols>
    <col min="1" max="1" width="4.140625" style="3" customWidth="1"/>
    <col min="2" max="2" width="46" style="3" customWidth="1"/>
    <col min="3" max="7" width="12.7109375" style="3" customWidth="1"/>
    <col min="8" max="25" width="14.7109375" style="3" bestFit="1" customWidth="1"/>
    <col min="26" max="27" width="10.5703125" style="3" bestFit="1" customWidth="1"/>
    <col min="28" max="16384" width="9.140625" style="3"/>
  </cols>
  <sheetData>
    <row r="1" spans="1:6" x14ac:dyDescent="0.25">
      <c r="A1" s="107" t="str">
        <f>CONCATENATE("Segment:  ",State,", Single Family, ", SpaceHeat, ", ", TankSize,", ", StartWH, " is starting water heater")</f>
        <v>Segment:  Northwest, Single Family, Gas FAF, &lt;=55 Gallons, Electric Resistance is starting water heater</v>
      </c>
    </row>
    <row r="3" spans="1:6" ht="31.5" customHeight="1" x14ac:dyDescent="0.25">
      <c r="B3" s="141" t="str">
        <f>CONCATENATE("Marginal Market Shares (%) - ",State,", Single Family, ", SpaceHeat, ", ", TankSize,", ", StartWH, " is starting water heater")</f>
        <v>Marginal Market Shares (%) - Northwest, Single Family, Gas FAF, &lt;=55 Gallons, Electric Resistance is starting water heater</v>
      </c>
      <c r="C3" s="142"/>
      <c r="D3" s="142"/>
      <c r="E3" s="142"/>
      <c r="F3" s="142"/>
    </row>
    <row r="4" spans="1:6" ht="47.25" x14ac:dyDescent="0.25">
      <c r="B4" s="53" t="s">
        <v>61</v>
      </c>
      <c r="C4" s="61" t="s">
        <v>87</v>
      </c>
      <c r="D4" s="61" t="s">
        <v>62</v>
      </c>
      <c r="E4" s="61" t="s">
        <v>78</v>
      </c>
      <c r="F4" s="66" t="s">
        <v>59</v>
      </c>
    </row>
    <row r="5" spans="1:6" x14ac:dyDescent="0.25">
      <c r="B5" s="55" t="str">
        <f>'Marginal Market Share'!A5</f>
        <v>Electric Resistance</v>
      </c>
      <c r="C5" s="56">
        <f>'Marginal Market Share'!B5</f>
        <v>1</v>
      </c>
      <c r="D5" s="56">
        <f>'Marginal Market Share'!W5</f>
        <v>0.5429934202460549</v>
      </c>
      <c r="E5" s="56">
        <f>'Marginal Market Share'!W13</f>
        <v>0</v>
      </c>
      <c r="F5" s="57">
        <f>E5-D5</f>
        <v>-0.5429934202460549</v>
      </c>
    </row>
    <row r="6" spans="1:6" x14ac:dyDescent="0.25">
      <c r="B6" s="55" t="str">
        <f>'Marginal Market Share'!A6</f>
        <v>HPWH</v>
      </c>
      <c r="C6" s="56">
        <f>'Marginal Market Share'!B6</f>
        <v>0</v>
      </c>
      <c r="D6" s="56">
        <f>'Marginal Market Share'!W6</f>
        <v>0.12970437006095098</v>
      </c>
      <c r="E6" s="56">
        <f>'Marginal Market Share'!W14</f>
        <v>0.56572736390573053</v>
      </c>
      <c r="F6" s="57">
        <f>E6-D6</f>
        <v>0.43602299384477955</v>
      </c>
    </row>
    <row r="7" spans="1:6" x14ac:dyDescent="0.25">
      <c r="B7" s="55" t="str">
        <f>'Marginal Market Share'!A7</f>
        <v>Gas Tank</v>
      </c>
      <c r="C7" s="56">
        <f>'Marginal Market Share'!B7</f>
        <v>0</v>
      </c>
      <c r="D7" s="56">
        <f>'Marginal Market Share'!W7</f>
        <v>0.15436753215932009</v>
      </c>
      <c r="E7" s="56">
        <f>'Marginal Market Share'!W15</f>
        <v>0.43427263609426942</v>
      </c>
      <c r="F7" s="57">
        <f>E7-D7</f>
        <v>0.27990510393494933</v>
      </c>
    </row>
    <row r="8" spans="1:6" x14ac:dyDescent="0.25">
      <c r="B8" s="55" t="str">
        <f>'Marginal Market Share'!A8</f>
        <v>Instant Gas</v>
      </c>
      <c r="C8" s="56">
        <f>'Marginal Market Share'!B8</f>
        <v>0</v>
      </c>
      <c r="D8" s="56">
        <f>'Marginal Market Share'!W8</f>
        <v>3.6455025483883102E-2</v>
      </c>
      <c r="E8" s="56">
        <f>'Marginal Market Share'!W16</f>
        <v>0</v>
      </c>
      <c r="F8" s="57">
        <f>E8-D8</f>
        <v>-3.6455025483883102E-2</v>
      </c>
    </row>
    <row r="9" spans="1:6" x14ac:dyDescent="0.25">
      <c r="B9" s="58" t="str">
        <f>'Marginal Market Share'!A9</f>
        <v>Condensing Gas</v>
      </c>
      <c r="C9" s="59">
        <f>'Marginal Market Share'!B9</f>
        <v>0</v>
      </c>
      <c r="D9" s="59">
        <f>'Marginal Market Share'!W9</f>
        <v>0.13647965204979076</v>
      </c>
      <c r="E9" s="59">
        <f>'Marginal Market Share'!W17</f>
        <v>0</v>
      </c>
      <c r="F9" s="60">
        <f>E9-D9</f>
        <v>-0.13647965204979076</v>
      </c>
    </row>
    <row r="10" spans="1:6" x14ac:dyDescent="0.25">
      <c r="B10" s="69"/>
      <c r="C10" s="56"/>
      <c r="D10" s="56"/>
      <c r="E10" s="56"/>
    </row>
    <row r="11" spans="1:6" ht="30.75" customHeight="1" x14ac:dyDescent="0.25">
      <c r="B11" s="141" t="str">
        <f>CONCATENATE("Average Market Shares by Scenario (%) - ",State,", Single Family, ", SpaceHeat, ", ", TankSize,", ", StartWH, " is starting water heater")</f>
        <v>Average Market Shares by Scenario (%) - Northwest, Single Family, Gas FAF, &lt;=55 Gallons, Electric Resistance is starting water heater</v>
      </c>
      <c r="C11" s="142"/>
      <c r="D11" s="142"/>
      <c r="E11" s="142"/>
      <c r="F11" s="142"/>
    </row>
    <row r="12" spans="1:6" ht="47.25" x14ac:dyDescent="0.25">
      <c r="B12" s="53" t="s">
        <v>61</v>
      </c>
      <c r="C12" s="61" t="s">
        <v>87</v>
      </c>
      <c r="D12" s="61" t="s">
        <v>62</v>
      </c>
      <c r="E12" s="61" t="s">
        <v>78</v>
      </c>
      <c r="F12" s="66" t="s">
        <v>59</v>
      </c>
    </row>
    <row r="13" spans="1:6" x14ac:dyDescent="0.25">
      <c r="B13" s="55" t="str">
        <f>'Marginal Market Share'!A13</f>
        <v>Electric Resistance</v>
      </c>
      <c r="C13" s="56">
        <f>'Average Market Share'!B5</f>
        <v>1</v>
      </c>
      <c r="D13" s="56">
        <f>'Average Market Share'!W5</f>
        <v>0.74951586588672336</v>
      </c>
      <c r="E13" s="56">
        <f>'Average Market Share'!W13</f>
        <v>0.2109218875508691</v>
      </c>
      <c r="F13" s="57">
        <f>E13-D13</f>
        <v>-0.53859397833585421</v>
      </c>
    </row>
    <row r="14" spans="1:6" x14ac:dyDescent="0.25">
      <c r="B14" s="55" t="str">
        <f>'Marginal Market Share'!A14</f>
        <v>HPWH</v>
      </c>
      <c r="C14" s="56">
        <f>'Average Market Share'!B6</f>
        <v>0</v>
      </c>
      <c r="D14" s="56">
        <f>'Average Market Share'!W6</f>
        <v>4.2098503546723835E-2</v>
      </c>
      <c r="E14" s="56">
        <f>'Average Market Share'!W14</f>
        <v>0.27536184958565696</v>
      </c>
      <c r="F14" s="57">
        <f>E14-D14</f>
        <v>0.23326334603893312</v>
      </c>
    </row>
    <row r="15" spans="1:6" x14ac:dyDescent="0.25">
      <c r="B15" s="55" t="str">
        <f>'Marginal Market Share'!A15</f>
        <v>Gas Tank</v>
      </c>
      <c r="C15" s="56">
        <f>'Average Market Share'!B7</f>
        <v>0</v>
      </c>
      <c r="D15" s="56">
        <f>'Average Market Share'!W7</f>
        <v>0.15274156629603261</v>
      </c>
      <c r="E15" s="56">
        <f>'Average Market Share'!W15</f>
        <v>0.51371626286347394</v>
      </c>
      <c r="F15" s="57">
        <f>E15-D15</f>
        <v>0.3609746965674413</v>
      </c>
    </row>
    <row r="16" spans="1:6" x14ac:dyDescent="0.25">
      <c r="B16" s="55" t="str">
        <f>'Marginal Market Share'!A16</f>
        <v>Instant Gas</v>
      </c>
      <c r="C16" s="56">
        <f>'Average Market Share'!B8</f>
        <v>0</v>
      </c>
      <c r="D16" s="56">
        <f>'Average Market Share'!W8</f>
        <v>1.1665114959804199E-2</v>
      </c>
      <c r="E16" s="56">
        <f>'Average Market Share'!W16</f>
        <v>0</v>
      </c>
      <c r="F16" s="57">
        <f>E16-D16</f>
        <v>-1.1665114959804199E-2</v>
      </c>
    </row>
    <row r="17" spans="2:7" x14ac:dyDescent="0.25">
      <c r="B17" s="58" t="str">
        <f>'Marginal Market Share'!A17</f>
        <v>Condensing Gas</v>
      </c>
      <c r="C17" s="59">
        <f>'Average Market Share'!B9</f>
        <v>0</v>
      </c>
      <c r="D17" s="59">
        <f>'Average Market Share'!W9</f>
        <v>4.3978949310716192E-2</v>
      </c>
      <c r="E17" s="59">
        <f>'Average Market Share'!W17</f>
        <v>0</v>
      </c>
      <c r="F17" s="60">
        <f>E17-D17</f>
        <v>-4.3978949310716192E-2</v>
      </c>
    </row>
    <row r="18" spans="2:7" x14ac:dyDescent="0.25">
      <c r="B18" s="69"/>
      <c r="C18" s="56"/>
      <c r="D18" s="56"/>
      <c r="E18" s="56"/>
      <c r="F18" s="56"/>
    </row>
    <row r="19" spans="2:7" ht="31.5" customHeight="1" x14ac:dyDescent="0.25">
      <c r="B19" s="141" t="str">
        <f>CONCATENATE("BAU Case Average Market Shares (%) - ",State,", Single Family, ", SpaceHeat, ", ", TankSize,", ", StartWH, " is starting water heater")</f>
        <v>BAU Case Average Market Shares (%) - Northwest, Single Family, Gas FAF, &lt;=55 Gallons, Electric Resistance is starting water heater</v>
      </c>
      <c r="C19" s="142"/>
      <c r="D19" s="142"/>
      <c r="E19" s="142"/>
      <c r="F19" s="142"/>
      <c r="G19" s="142"/>
    </row>
    <row r="20" spans="2:7" x14ac:dyDescent="0.25">
      <c r="B20" s="53" t="s">
        <v>61</v>
      </c>
      <c r="C20" s="61">
        <v>2015</v>
      </c>
      <c r="D20" s="61">
        <v>2020</v>
      </c>
      <c r="E20" s="61">
        <v>2025</v>
      </c>
      <c r="F20" s="61">
        <v>2030</v>
      </c>
      <c r="G20" s="66">
        <v>2035</v>
      </c>
    </row>
    <row r="21" spans="2:7" x14ac:dyDescent="0.25">
      <c r="B21" s="55" t="str">
        <f>'Average Market Share'!A5</f>
        <v>Electric Resistance</v>
      </c>
      <c r="C21" s="56">
        <f>'Average Market Share'!C5</f>
        <v>0.98435134726370466</v>
      </c>
      <c r="D21" s="56">
        <f>'Average Market Share'!H5</f>
        <v>0.92061253816878375</v>
      </c>
      <c r="E21" s="56">
        <f>'Average Market Share'!M5</f>
        <v>0.87169862458055347</v>
      </c>
      <c r="F21" s="56">
        <f>'Average Market Share'!R5</f>
        <v>0.82006871627062439</v>
      </c>
      <c r="G21" s="57">
        <f>'Average Market Share'!W5</f>
        <v>0.74951586588672336</v>
      </c>
    </row>
    <row r="22" spans="2:7" x14ac:dyDescent="0.25">
      <c r="B22" s="55" t="str">
        <f>'Average Market Share'!A6</f>
        <v>HPWH</v>
      </c>
      <c r="C22" s="56">
        <f>'Average Market Share'!C6</f>
        <v>7.6251488918523816E-6</v>
      </c>
      <c r="D22" s="56">
        <f>'Average Market Share'!H6</f>
        <v>3.2200582615996248E-4</v>
      </c>
      <c r="E22" s="56">
        <f>'Average Market Share'!M6</f>
        <v>3.1116994492773938E-3</v>
      </c>
      <c r="F22" s="56">
        <f>'Average Market Share'!R6</f>
        <v>1.484858673592504E-2</v>
      </c>
      <c r="G22" s="57">
        <f>'Average Market Share'!W6</f>
        <v>4.2098503546723835E-2</v>
      </c>
    </row>
    <row r="23" spans="2:7" x14ac:dyDescent="0.25">
      <c r="B23" s="55" t="str">
        <f>'Average Market Share'!A7</f>
        <v>Gas Tank</v>
      </c>
      <c r="C23" s="56">
        <f>'Average Market Share'!C7</f>
        <v>1.5631508427968347E-2</v>
      </c>
      <c r="D23" s="56">
        <f>'Average Market Share'!H7</f>
        <v>7.8657684905576661E-2</v>
      </c>
      <c r="E23" s="56">
        <f>'Average Market Share'!M7</f>
        <v>0.12118755003174382</v>
      </c>
      <c r="F23" s="56">
        <f>'Average Market Share'!R7</f>
        <v>0.14570779991753055</v>
      </c>
      <c r="G23" s="57">
        <f>'Average Market Share'!W7</f>
        <v>0.15274156629603261</v>
      </c>
    </row>
    <row r="24" spans="2:7" x14ac:dyDescent="0.25">
      <c r="B24" s="55" t="str">
        <f>'Average Market Share'!A8</f>
        <v>Instant Gas</v>
      </c>
      <c r="C24" s="56">
        <f>'Average Market Share'!C8</f>
        <v>1.934487750826689E-6</v>
      </c>
      <c r="D24" s="56">
        <f>'Average Market Share'!H8</f>
        <v>8.3450856109364629E-5</v>
      </c>
      <c r="E24" s="56">
        <f>'Average Market Share'!M8</f>
        <v>8.2563056345271867E-4</v>
      </c>
      <c r="F24" s="56">
        <f>'Average Market Share'!R8</f>
        <v>4.0294237031187133E-3</v>
      </c>
      <c r="G24" s="57">
        <f>'Average Market Share'!W8</f>
        <v>1.1665114959804199E-2</v>
      </c>
    </row>
    <row r="25" spans="2:7" x14ac:dyDescent="0.25">
      <c r="B25" s="58" t="str">
        <f>'Average Market Share'!A9</f>
        <v>Condensing Gas</v>
      </c>
      <c r="C25" s="59">
        <f>'Average Market Share'!C9</f>
        <v>7.5846716842305511E-6</v>
      </c>
      <c r="D25" s="59">
        <f>'Average Market Share'!H9</f>
        <v>3.2432024337044447E-4</v>
      </c>
      <c r="E25" s="59">
        <f>'Average Market Share'!M9</f>
        <v>3.176495374972737E-3</v>
      </c>
      <c r="F25" s="59">
        <f>'Average Market Share'!R9</f>
        <v>1.5345473372801342E-2</v>
      </c>
      <c r="G25" s="60">
        <f>'Average Market Share'!W9</f>
        <v>4.3978949310716192E-2</v>
      </c>
    </row>
    <row r="26" spans="2:7" x14ac:dyDescent="0.25">
      <c r="B26" s="69"/>
      <c r="C26" s="56"/>
      <c r="D26" s="56"/>
      <c r="E26" s="56"/>
      <c r="F26" s="56"/>
      <c r="G26" s="56"/>
    </row>
    <row r="27" spans="2:7" ht="33.75" customHeight="1" x14ac:dyDescent="0.25">
      <c r="B27" s="141" t="str">
        <f>CONCATENATE("Least Cost Case Average Market Shares (%) - ",State,", Single Family, ", SpaceHeat, ", ", TankSize,", ", StartWH, " is starting water heater")</f>
        <v>Least Cost Case Average Market Shares (%) - Northwest, Single Family, Gas FAF, &lt;=55 Gallons, Electric Resistance is starting water heater</v>
      </c>
      <c r="C27" s="142"/>
      <c r="D27" s="142"/>
      <c r="E27" s="142"/>
      <c r="F27" s="142"/>
      <c r="G27" s="142"/>
    </row>
    <row r="28" spans="2:7" x14ac:dyDescent="0.25">
      <c r="B28" s="53" t="s">
        <v>61</v>
      </c>
      <c r="C28" s="61">
        <v>2015</v>
      </c>
      <c r="D28" s="61">
        <v>2020</v>
      </c>
      <c r="E28" s="61">
        <v>2025</v>
      </c>
      <c r="F28" s="61">
        <v>2030</v>
      </c>
      <c r="G28" s="66">
        <v>2035</v>
      </c>
    </row>
    <row r="29" spans="2:7" x14ac:dyDescent="0.25">
      <c r="B29" s="55" t="str">
        <f>'Average Market Share'!A13</f>
        <v>Electric Resistance</v>
      </c>
      <c r="C29" s="56">
        <f>'Average Market Share'!C13</f>
        <v>0.9285714285714286</v>
      </c>
      <c r="D29" s="56">
        <f>'Average Market Share'!H13</f>
        <v>0.64104999298761578</v>
      </c>
      <c r="E29" s="56">
        <f>'Average Market Share'!M13</f>
        <v>0.44255625454860847</v>
      </c>
      <c r="F29" s="56">
        <f>'Average Market Share'!R13</f>
        <v>0.30552381340385792</v>
      </c>
      <c r="G29" s="57">
        <f>'Average Market Share'!W13</f>
        <v>0.2109218875508691</v>
      </c>
    </row>
    <row r="30" spans="2:7" x14ac:dyDescent="0.25">
      <c r="B30" s="55" t="str">
        <f>'Average Market Share'!A14</f>
        <v>HPWH</v>
      </c>
      <c r="C30" s="56">
        <f>'Average Market Share'!C14</f>
        <v>0</v>
      </c>
      <c r="D30" s="56">
        <f>'Average Market Share'!H14</f>
        <v>0</v>
      </c>
      <c r="E30" s="56">
        <f>'Average Market Share'!M14</f>
        <v>0</v>
      </c>
      <c r="F30" s="56">
        <f>'Average Market Share'!R14</f>
        <v>0.14512815418812411</v>
      </c>
      <c r="G30" s="57">
        <f>'Average Market Share'!W14</f>
        <v>0.27536184958565696</v>
      </c>
    </row>
    <row r="31" spans="2:7" x14ac:dyDescent="0.25">
      <c r="B31" s="55" t="str">
        <f>'Average Market Share'!A15</f>
        <v>Gas Tank</v>
      </c>
      <c r="C31" s="56">
        <f>'Average Market Share'!C15</f>
        <v>7.1428571428571425E-2</v>
      </c>
      <c r="D31" s="56">
        <f>'Average Market Share'!H15</f>
        <v>0.35895000701238428</v>
      </c>
      <c r="E31" s="56">
        <f>'Average Market Share'!M15</f>
        <v>0.55744374545139153</v>
      </c>
      <c r="F31" s="56">
        <f>'Average Market Share'!R15</f>
        <v>0.54934803240801799</v>
      </c>
      <c r="G31" s="57">
        <f>'Average Market Share'!W15</f>
        <v>0.51371626286347394</v>
      </c>
    </row>
    <row r="32" spans="2:7" x14ac:dyDescent="0.25">
      <c r="B32" s="55" t="str">
        <f>'Average Market Share'!A16</f>
        <v>Instant Gas</v>
      </c>
      <c r="C32" s="56">
        <f>'Average Market Share'!C16</f>
        <v>0</v>
      </c>
      <c r="D32" s="56">
        <f>'Average Market Share'!H16</f>
        <v>0</v>
      </c>
      <c r="E32" s="56">
        <f>'Average Market Share'!M16</f>
        <v>0</v>
      </c>
      <c r="F32" s="56">
        <f>'Average Market Share'!R16</f>
        <v>0</v>
      </c>
      <c r="G32" s="57">
        <f>'Average Market Share'!W16</f>
        <v>0</v>
      </c>
    </row>
    <row r="33" spans="2:7" x14ac:dyDescent="0.25">
      <c r="B33" s="58" t="str">
        <f>'Average Market Share'!A17</f>
        <v>Condensing Gas</v>
      </c>
      <c r="C33" s="59">
        <f>'Average Market Share'!C17</f>
        <v>0</v>
      </c>
      <c r="D33" s="59">
        <f>'Average Market Share'!H17</f>
        <v>0</v>
      </c>
      <c r="E33" s="59">
        <f>'Average Market Share'!M17</f>
        <v>0</v>
      </c>
      <c r="F33" s="59">
        <f>'Average Market Share'!R17</f>
        <v>0</v>
      </c>
      <c r="G33" s="60">
        <f>'Average Market Share'!W17</f>
        <v>0</v>
      </c>
    </row>
    <row r="34" spans="2:7" x14ac:dyDescent="0.25">
      <c r="B34" s="22"/>
      <c r="C34" s="52"/>
      <c r="D34" s="68"/>
    </row>
    <row r="35" spans="2:7" ht="34.5" customHeight="1" x14ac:dyDescent="0.25">
      <c r="B35" s="141" t="str">
        <f>CONCATENATE("Change in Natural Gas Usage Least Cost vs BAU Case (tBtu) - ",State,", Single Family, ", SpaceHeat, ", ", TankSize,", ", StartWH, " is starting water heater")</f>
        <v>Change in Natural Gas Usage Least Cost vs BAU Case (tBtu) - Northwest, Single Family, Gas FAF, &lt;=55 Gallons, Electric Resistance is starting water heater</v>
      </c>
      <c r="C35" s="142"/>
      <c r="D35" s="142"/>
      <c r="E35" s="142"/>
      <c r="F35" s="142"/>
      <c r="G35" s="142"/>
    </row>
    <row r="36" spans="2:7" x14ac:dyDescent="0.25">
      <c r="B36" s="53"/>
      <c r="C36" s="61">
        <v>2015</v>
      </c>
      <c r="D36" s="61">
        <v>2020</v>
      </c>
      <c r="E36" s="61">
        <v>2025</v>
      </c>
      <c r="F36" s="61">
        <v>2030</v>
      </c>
      <c r="G36" s="66">
        <v>2035</v>
      </c>
    </row>
    <row r="37" spans="2:7" x14ac:dyDescent="0.25">
      <c r="B37" s="55" t="s">
        <v>130</v>
      </c>
      <c r="C37" s="99">
        <f>'Net Reduction in Gas'!C5</f>
        <v>0.71064773792904512</v>
      </c>
      <c r="D37" s="99">
        <f>'Net Reduction in Gas'!H5</f>
        <v>3.5672413889918517</v>
      </c>
      <c r="E37" s="99">
        <f>'Net Reduction in Gas'!M5</f>
        <v>5.52742172185682</v>
      </c>
      <c r="F37" s="99">
        <f>'Net Reduction in Gas'!R5</f>
        <v>4.9989067202489501</v>
      </c>
      <c r="G37" s="100">
        <f>'Net Reduction in Gas'!W5</f>
        <v>4.1884659445415231</v>
      </c>
    </row>
    <row r="38" spans="2:7" x14ac:dyDescent="0.25">
      <c r="B38" s="55" t="s">
        <v>129</v>
      </c>
      <c r="C38" s="99">
        <f>-'Net Reduction in Gas'!C6</f>
        <v>-0.88926460214022107</v>
      </c>
      <c r="D38" s="99">
        <f>-'Net Reduction in Gas'!H6</f>
        <v>-4.4590409312647301</v>
      </c>
      <c r="E38" s="99">
        <f>-'Net Reduction in Gas'!M6</f>
        <v>-6.8646682973214848</v>
      </c>
      <c r="F38" s="99">
        <f>-'Net Reduction in Gas'!R6</f>
        <v>-7.2160423139425252</v>
      </c>
      <c r="G38" s="100">
        <f>-'Net Reduction in Gas'!W6</f>
        <v>-6.8196094783455683</v>
      </c>
    </row>
    <row r="39" spans="2:7" x14ac:dyDescent="0.25">
      <c r="B39" s="58" t="s">
        <v>119</v>
      </c>
      <c r="C39" s="98">
        <f>'Net Reduction in Gas'!C7</f>
        <v>-0.17861686421117598</v>
      </c>
      <c r="D39" s="98">
        <f>'Net Reduction in Gas'!H7</f>
        <v>-0.89179954227287817</v>
      </c>
      <c r="E39" s="98">
        <f>'Net Reduction in Gas'!M7</f>
        <v>-1.3372465754646643</v>
      </c>
      <c r="F39" s="98">
        <f>'Net Reduction in Gas'!R7</f>
        <v>-2.2171355936935759</v>
      </c>
      <c r="G39" s="101">
        <f>'Net Reduction in Gas'!W7</f>
        <v>-2.6311435338040452</v>
      </c>
    </row>
    <row r="40" spans="2:7" x14ac:dyDescent="0.25">
      <c r="B40" s="69"/>
      <c r="C40" s="56"/>
      <c r="D40" s="56"/>
      <c r="E40" s="56"/>
      <c r="F40" s="56"/>
      <c r="G40" s="56"/>
    </row>
    <row r="41" spans="2:7" ht="36" customHeight="1" x14ac:dyDescent="0.25">
      <c r="B41" s="143" t="str">
        <f>CONCATENATE("Change in Total Resource Cost due to Direct Use of Natural Gas in Least Cost vs BAU Case (2012 M$) - ",State,", Single Family, ", SpaceHeat, ", ", TankSize,", ", StartWH, " is starting water heater")</f>
        <v>Change in Total Resource Cost due to Direct Use of Natural Gas in Least Cost vs BAU Case (2012 M$) - Northwest, Single Family, Gas FAF, &lt;=55 Gallons, Electric Resistance is starting water heater</v>
      </c>
      <c r="C41" s="144"/>
      <c r="D41" s="144"/>
      <c r="E41" s="144"/>
      <c r="F41" s="144"/>
      <c r="G41" s="144"/>
    </row>
    <row r="42" spans="2:7" ht="31.5" x14ac:dyDescent="0.25">
      <c r="B42" s="38" t="s">
        <v>55</v>
      </c>
      <c r="C42" s="103" t="str">
        <f>'Total Resource Cost'!B4</f>
        <v>NPV (2012 M$)</v>
      </c>
      <c r="D42" s="7"/>
      <c r="E42" s="7"/>
      <c r="F42" s="7"/>
    </row>
    <row r="43" spans="2:7" x14ac:dyDescent="0.25">
      <c r="B43" s="126" t="str">
        <f>'Total Resource Cost'!A5</f>
        <v>Consumer Cost Reduction</v>
      </c>
      <c r="C43" s="127">
        <f>'Consumer Cost'!B7</f>
        <v>328.95348699816492</v>
      </c>
      <c r="D43" s="125"/>
      <c r="E43" s="125"/>
      <c r="F43" s="1"/>
    </row>
    <row r="44" spans="2:7" x14ac:dyDescent="0.25">
      <c r="B44" s="126" t="str">
        <f>'Total Resource Cost'!A6</f>
        <v>Utility Cost Reduction</v>
      </c>
      <c r="C44" s="100">
        <f>'Utility Cost'!B4</f>
        <v>379.07268134707101</v>
      </c>
      <c r="D44" s="97"/>
    </row>
    <row r="45" spans="2:7" x14ac:dyDescent="0.25">
      <c r="B45" s="128" t="str">
        <f>'Total Resource Cost'!A7</f>
        <v>Total Resource Cost Reduction</v>
      </c>
      <c r="C45" s="101">
        <f>'Total Resource Cost'!B7</f>
        <v>708.02616834523656</v>
      </c>
    </row>
  </sheetData>
  <mergeCells count="6">
    <mergeCell ref="B3:F3"/>
    <mergeCell ref="B35:G35"/>
    <mergeCell ref="B27:G27"/>
    <mergeCell ref="B41:G41"/>
    <mergeCell ref="B19:G19"/>
    <mergeCell ref="B11:F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51"/>
  <sheetViews>
    <sheetView workbookViewId="0">
      <selection activeCell="B13" sqref="B13"/>
    </sheetView>
  </sheetViews>
  <sheetFormatPr defaultColWidth="9.140625" defaultRowHeight="15.75" x14ac:dyDescent="0.25"/>
  <cols>
    <col min="1" max="1" width="45.5703125" style="3" customWidth="1"/>
    <col min="2" max="2" width="19.7109375" style="3" customWidth="1"/>
    <col min="3" max="3" width="19" style="3" customWidth="1"/>
    <col min="4" max="4" width="16.140625" style="3" customWidth="1"/>
    <col min="5" max="5" width="15.7109375" style="3" customWidth="1"/>
    <col min="6" max="9" width="12.7109375" style="3" customWidth="1"/>
    <col min="10" max="10" width="14.140625" style="3" customWidth="1"/>
    <col min="11" max="11" width="9.140625" style="3"/>
    <col min="12" max="12" width="10.5703125" style="3" customWidth="1"/>
    <col min="13" max="13" width="12.28515625" style="3" customWidth="1"/>
    <col min="14" max="16384" width="9.140625" style="3"/>
  </cols>
  <sheetData>
    <row r="1" spans="1:10" x14ac:dyDescent="0.25">
      <c r="A1" s="107" t="str">
        <f>CONCATENATE("Segment:  ",State,", Single Family, ", SpaceHeat, ", ", TankSize,", ", StartWH, " is starting water heater")</f>
        <v>Segment:  Northwest, Single Family, Gas FAF, &lt;=55 Gallons, Electric Resistance is starting water heater</v>
      </c>
    </row>
    <row r="3" spans="1:10" x14ac:dyDescent="0.25">
      <c r="A3" s="9" t="s">
        <v>49</v>
      </c>
      <c r="J3" s="22"/>
    </row>
    <row r="4" spans="1:10" x14ac:dyDescent="0.25">
      <c r="A4" s="132" t="s">
        <v>66</v>
      </c>
      <c r="B4" s="137" t="s">
        <v>135</v>
      </c>
      <c r="C4" s="4"/>
    </row>
    <row r="5" spans="1:10" ht="15.6" x14ac:dyDescent="0.3">
      <c r="A5" s="133" t="s">
        <v>65</v>
      </c>
    </row>
    <row r="6" spans="1:10" x14ac:dyDescent="0.25">
      <c r="A6" s="49"/>
    </row>
    <row r="7" spans="1:10" x14ac:dyDescent="0.25">
      <c r="A7" s="4" t="s">
        <v>108</v>
      </c>
    </row>
    <row r="8" spans="1:10" ht="15.6" x14ac:dyDescent="0.3">
      <c r="A8" s="38" t="s">
        <v>26</v>
      </c>
      <c r="B8" s="43" t="s">
        <v>25</v>
      </c>
      <c r="C8" s="76" t="s">
        <v>36</v>
      </c>
      <c r="D8" s="54"/>
      <c r="E8" s="54"/>
      <c r="F8" s="54"/>
      <c r="G8" s="65"/>
    </row>
    <row r="9" spans="1:10" ht="15.6" x14ac:dyDescent="0.3">
      <c r="A9" s="39" t="s">
        <v>15</v>
      </c>
      <c r="B9" s="44" t="s">
        <v>134</v>
      </c>
      <c r="C9" s="22"/>
      <c r="D9" s="22"/>
      <c r="E9" s="22"/>
      <c r="F9" s="22"/>
      <c r="G9" s="40"/>
    </row>
    <row r="10" spans="1:10" ht="15.6" x14ac:dyDescent="0.3">
      <c r="A10" s="39" t="s">
        <v>68</v>
      </c>
      <c r="B10" s="44" t="s">
        <v>7</v>
      </c>
      <c r="C10" s="22"/>
      <c r="D10" s="22"/>
      <c r="E10" s="22"/>
      <c r="F10" s="22"/>
      <c r="G10" s="40"/>
    </row>
    <row r="11" spans="1:10" ht="15.6" x14ac:dyDescent="0.3">
      <c r="A11" s="39" t="s">
        <v>51</v>
      </c>
      <c r="B11" s="44" t="s">
        <v>8</v>
      </c>
      <c r="C11" s="22"/>
      <c r="D11" s="22"/>
      <c r="E11" s="22"/>
      <c r="F11" s="22"/>
      <c r="G11" s="40"/>
    </row>
    <row r="12" spans="1:10" ht="15.6" x14ac:dyDescent="0.3">
      <c r="A12" s="39" t="s">
        <v>52</v>
      </c>
      <c r="B12" s="44" t="s">
        <v>53</v>
      </c>
      <c r="C12" s="22"/>
      <c r="E12" s="22"/>
      <c r="F12" s="22"/>
      <c r="G12" s="40"/>
    </row>
    <row r="13" spans="1:10" x14ac:dyDescent="0.25">
      <c r="A13" s="39" t="s">
        <v>97</v>
      </c>
      <c r="B13" s="136">
        <f>+[1]!Households+[2]!Households+[3]!Households+[4]!Households</f>
        <v>734297.2489999996</v>
      </c>
      <c r="C13" s="36" t="s">
        <v>96</v>
      </c>
      <c r="D13" s="22"/>
      <c r="E13" s="22"/>
      <c r="F13" s="22"/>
      <c r="G13" s="40"/>
    </row>
    <row r="14" spans="1:10" x14ac:dyDescent="0.25">
      <c r="A14" s="39" t="s">
        <v>29</v>
      </c>
      <c r="B14" s="45">
        <v>14</v>
      </c>
      <c r="C14" s="22" t="s">
        <v>69</v>
      </c>
      <c r="D14" s="22"/>
      <c r="E14" s="22"/>
      <c r="F14" s="22"/>
      <c r="G14" s="40"/>
    </row>
    <row r="15" spans="1:10" x14ac:dyDescent="0.25">
      <c r="A15" s="41" t="s">
        <v>35</v>
      </c>
      <c r="B15" s="70">
        <v>0.04</v>
      </c>
      <c r="C15" s="22" t="s">
        <v>50</v>
      </c>
      <c r="D15" s="22"/>
      <c r="E15" s="22"/>
      <c r="F15" s="22"/>
      <c r="G15" s="40"/>
    </row>
    <row r="16" spans="1:10" x14ac:dyDescent="0.25">
      <c r="A16" s="41" t="s">
        <v>46</v>
      </c>
      <c r="B16" s="89">
        <v>0.1</v>
      </c>
      <c r="C16" s="22" t="s">
        <v>47</v>
      </c>
      <c r="D16" s="22"/>
      <c r="E16" s="22"/>
      <c r="F16" s="22"/>
      <c r="G16" s="40"/>
    </row>
    <row r="17" spans="1:12" x14ac:dyDescent="0.25">
      <c r="A17" s="41" t="s">
        <v>98</v>
      </c>
      <c r="B17" s="45">
        <v>6470</v>
      </c>
      <c r="C17" s="22" t="s">
        <v>99</v>
      </c>
      <c r="D17" s="22"/>
      <c r="E17" s="22"/>
      <c r="F17" s="22"/>
      <c r="G17" s="40"/>
    </row>
    <row r="18" spans="1:12" x14ac:dyDescent="0.25">
      <c r="A18" s="41" t="s">
        <v>116</v>
      </c>
      <c r="B18" s="45">
        <v>3.4119999999999999</v>
      </c>
      <c r="C18" s="22"/>
      <c r="D18" s="22"/>
      <c r="E18" s="22"/>
      <c r="F18" s="22"/>
      <c r="G18" s="40"/>
    </row>
    <row r="19" spans="1:12" x14ac:dyDescent="0.25">
      <c r="A19" s="39" t="s">
        <v>27</v>
      </c>
      <c r="B19" s="45">
        <v>-2.2999999999999998</v>
      </c>
      <c r="C19" s="22"/>
      <c r="D19" s="22"/>
      <c r="E19" s="22"/>
      <c r="F19" s="22"/>
      <c r="G19" s="40"/>
    </row>
    <row r="20" spans="1:12" x14ac:dyDescent="0.25">
      <c r="A20" s="116" t="s">
        <v>70</v>
      </c>
      <c r="B20" s="90" t="s">
        <v>71</v>
      </c>
      <c r="C20" s="19"/>
      <c r="D20" s="19"/>
      <c r="E20" s="19"/>
      <c r="F20" s="19"/>
      <c r="G20" s="42"/>
    </row>
    <row r="21" spans="1:12" x14ac:dyDescent="0.25">
      <c r="A21" s="48" t="s">
        <v>54</v>
      </c>
    </row>
    <row r="22" spans="1:12" x14ac:dyDescent="0.25">
      <c r="A22" s="10" t="s">
        <v>23</v>
      </c>
    </row>
    <row r="23" spans="1:12" x14ac:dyDescent="0.25">
      <c r="A23" s="11" t="s">
        <v>22</v>
      </c>
    </row>
    <row r="25" spans="1:12" x14ac:dyDescent="0.25">
      <c r="A25" s="4" t="str">
        <f>CONCATENATE("Energy Usage and O&amp;M Costs by Water Heater Type - ",State,", ", SpaceHeat,", Starting with ",StartWH," ",TankSize)</f>
        <v>Energy Usage and O&amp;M Costs by Water Heater Type - Northwest, Gas FAF, Starting with Electric Resistance &lt;=55 Gallons</v>
      </c>
    </row>
    <row r="26" spans="1:12" ht="47.25" x14ac:dyDescent="0.25">
      <c r="A26" s="61" t="s">
        <v>0</v>
      </c>
      <c r="B26" s="61" t="s">
        <v>107</v>
      </c>
      <c r="C26" s="61" t="s">
        <v>106</v>
      </c>
      <c r="D26" s="61" t="s">
        <v>105</v>
      </c>
      <c r="E26" s="61" t="s">
        <v>16</v>
      </c>
      <c r="F26" s="61" t="s">
        <v>36</v>
      </c>
      <c r="G26" s="54"/>
      <c r="H26" s="54"/>
      <c r="I26" s="54"/>
      <c r="J26" s="54"/>
      <c r="K26" s="54"/>
      <c r="L26" s="65"/>
    </row>
    <row r="27" spans="1:12" x14ac:dyDescent="0.25">
      <c r="A27" s="1" t="s">
        <v>8</v>
      </c>
      <c r="B27" s="81">
        <v>3355.4343604471896</v>
      </c>
      <c r="C27" s="82">
        <v>0</v>
      </c>
      <c r="D27" s="83">
        <v>4.0147653217481896</v>
      </c>
      <c r="E27" s="84">
        <v>1</v>
      </c>
      <c r="F27" s="36" t="s">
        <v>45</v>
      </c>
      <c r="G27" s="22"/>
      <c r="H27" s="22"/>
      <c r="I27" s="22"/>
      <c r="J27" s="22"/>
      <c r="K27" s="22"/>
      <c r="L27" s="40"/>
    </row>
    <row r="28" spans="1:12" x14ac:dyDescent="0.25">
      <c r="A28" s="1" t="s">
        <v>11</v>
      </c>
      <c r="B28" s="81">
        <v>1593.8313212124149</v>
      </c>
      <c r="C28" s="82">
        <v>0</v>
      </c>
      <c r="D28" s="83">
        <v>8.8912994251335906</v>
      </c>
      <c r="E28" s="84">
        <v>1</v>
      </c>
      <c r="F28" s="36" t="s">
        <v>45</v>
      </c>
      <c r="G28" s="22"/>
      <c r="H28" s="22"/>
      <c r="I28" s="22"/>
      <c r="J28" s="22"/>
      <c r="K28" s="22"/>
      <c r="L28" s="40"/>
    </row>
    <row r="29" spans="1:12" x14ac:dyDescent="0.25">
      <c r="A29" s="1" t="s">
        <v>12</v>
      </c>
      <c r="B29" s="81">
        <v>0</v>
      </c>
      <c r="C29" s="82">
        <v>17.346578845220922</v>
      </c>
      <c r="D29" s="83">
        <v>12.364813725618941</v>
      </c>
      <c r="E29" s="84">
        <v>0</v>
      </c>
      <c r="F29" s="36" t="s">
        <v>45</v>
      </c>
      <c r="G29" s="22"/>
      <c r="H29" s="22"/>
      <c r="I29" s="22"/>
      <c r="J29" s="22"/>
      <c r="K29" s="22"/>
      <c r="L29" s="40"/>
    </row>
    <row r="30" spans="1:12" x14ac:dyDescent="0.25">
      <c r="A30" s="1" t="s">
        <v>13</v>
      </c>
      <c r="B30" s="81">
        <v>0</v>
      </c>
      <c r="C30" s="82">
        <v>13.162899583423945</v>
      </c>
      <c r="D30" s="83">
        <v>66.879220980384858</v>
      </c>
      <c r="E30" s="84">
        <v>0</v>
      </c>
      <c r="F30" s="36" t="s">
        <v>45</v>
      </c>
      <c r="G30" s="22"/>
      <c r="H30" s="22"/>
      <c r="I30" s="22"/>
      <c r="J30" s="22"/>
      <c r="K30" s="22"/>
      <c r="L30" s="40"/>
    </row>
    <row r="31" spans="1:12" x14ac:dyDescent="0.25">
      <c r="A31" s="51" t="s">
        <v>14</v>
      </c>
      <c r="B31" s="85">
        <v>0</v>
      </c>
      <c r="C31" s="86">
        <v>9.1880867494806662</v>
      </c>
      <c r="D31" s="87">
        <v>14.794662287278264</v>
      </c>
      <c r="E31" s="88">
        <v>0</v>
      </c>
      <c r="F31" s="75" t="s">
        <v>45</v>
      </c>
      <c r="G31" s="19"/>
      <c r="H31" s="19"/>
      <c r="I31" s="19"/>
      <c r="J31" s="19"/>
      <c r="K31" s="19"/>
      <c r="L31" s="42"/>
    </row>
    <row r="32" spans="1:12" x14ac:dyDescent="0.25">
      <c r="A32" s="1"/>
      <c r="B32" s="81"/>
      <c r="C32" s="82"/>
      <c r="D32" s="83"/>
      <c r="E32" s="84"/>
      <c r="F32" s="36"/>
      <c r="G32" s="22"/>
      <c r="H32" s="22"/>
      <c r="I32" s="22"/>
      <c r="J32" s="22"/>
      <c r="K32" s="22"/>
      <c r="L32" s="22"/>
    </row>
    <row r="33" spans="1:12" x14ac:dyDescent="0.25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35"/>
      <c r="L33" s="50"/>
    </row>
    <row r="34" spans="1:12" x14ac:dyDescent="0.25">
      <c r="A34" s="4" t="str">
        <f>CONCATENATE("Capital Cost by Water Heater Type - ",State,", ", SpaceHeat,", Starting with ",StartWH," ",TankSize)</f>
        <v>Capital Cost by Water Heater Type - Northwest, Gas FAF, Starting with Electric Resistance &lt;=55 Gallons</v>
      </c>
      <c r="B34" s="50"/>
      <c r="C34" s="50"/>
      <c r="D34" s="2"/>
      <c r="E34" s="1"/>
      <c r="F34" s="1"/>
      <c r="G34" s="50"/>
      <c r="H34" s="50"/>
      <c r="I34" s="50"/>
      <c r="J34" s="50"/>
      <c r="K34" s="50"/>
      <c r="L34" s="50"/>
    </row>
    <row r="35" spans="1:12" ht="31.5" x14ac:dyDescent="0.25">
      <c r="A35" s="73" t="s">
        <v>0</v>
      </c>
      <c r="B35" s="73" t="s">
        <v>104</v>
      </c>
      <c r="C35" s="73" t="s">
        <v>48</v>
      </c>
      <c r="D35" s="74" t="s">
        <v>36</v>
      </c>
      <c r="E35" s="74"/>
      <c r="F35" s="74"/>
      <c r="G35" s="74"/>
      <c r="H35" s="74"/>
      <c r="I35" s="74"/>
      <c r="J35" s="74"/>
      <c r="K35" s="74"/>
      <c r="L35" s="74"/>
    </row>
    <row r="36" spans="1:12" x14ac:dyDescent="0.25">
      <c r="A36" s="1" t="s">
        <v>8</v>
      </c>
      <c r="B36" s="77">
        <v>590</v>
      </c>
      <c r="C36" s="78" t="s">
        <v>40</v>
      </c>
      <c r="D36" s="32" t="s">
        <v>41</v>
      </c>
    </row>
    <row r="37" spans="1:12" x14ac:dyDescent="0.25">
      <c r="A37" s="1" t="s">
        <v>11</v>
      </c>
      <c r="B37" s="77">
        <v>1621</v>
      </c>
      <c r="C37" s="78" t="s">
        <v>39</v>
      </c>
      <c r="D37" s="32" t="s">
        <v>42</v>
      </c>
    </row>
    <row r="38" spans="1:12" x14ac:dyDescent="0.25">
      <c r="A38" s="1" t="s">
        <v>12</v>
      </c>
      <c r="B38" s="77">
        <v>785</v>
      </c>
      <c r="C38" s="78" t="s">
        <v>38</v>
      </c>
      <c r="D38" s="32" t="s">
        <v>43</v>
      </c>
    </row>
    <row r="39" spans="1:12" x14ac:dyDescent="0.25">
      <c r="A39" s="1" t="s">
        <v>13</v>
      </c>
      <c r="B39" s="77">
        <v>3760</v>
      </c>
      <c r="C39" s="78" t="s">
        <v>38</v>
      </c>
      <c r="D39" s="32" t="s">
        <v>43</v>
      </c>
    </row>
    <row r="40" spans="1:12" x14ac:dyDescent="0.25">
      <c r="A40" s="19" t="s">
        <v>14</v>
      </c>
      <c r="B40" s="79">
        <v>1861.3517860501238</v>
      </c>
      <c r="C40" s="80" t="s">
        <v>44</v>
      </c>
      <c r="D40" s="75" t="s">
        <v>37</v>
      </c>
      <c r="E40" s="19"/>
      <c r="F40" s="19"/>
      <c r="G40" s="19"/>
      <c r="H40" s="19"/>
      <c r="I40" s="19"/>
      <c r="J40" s="19"/>
      <c r="K40" s="19"/>
      <c r="L40" s="19"/>
    </row>
    <row r="41" spans="1:12" x14ac:dyDescent="0.25">
      <c r="A41" s="22"/>
      <c r="B41" s="77"/>
      <c r="C41" s="106"/>
      <c r="D41" s="36"/>
      <c r="E41" s="22"/>
      <c r="F41" s="22"/>
      <c r="G41" s="22"/>
      <c r="H41" s="22"/>
      <c r="I41" s="22"/>
      <c r="J41" s="22"/>
      <c r="K41" s="22"/>
      <c r="L41" s="22"/>
    </row>
    <row r="43" spans="1:12" s="6" customFormat="1" x14ac:dyDescent="0.25">
      <c r="A43" s="37" t="s">
        <v>21</v>
      </c>
    </row>
    <row r="44" spans="1:12" s="6" customFormat="1" ht="31.5" x14ac:dyDescent="0.25">
      <c r="A44" s="104" t="s">
        <v>1</v>
      </c>
      <c r="B44" s="105" t="s">
        <v>2</v>
      </c>
      <c r="C44" s="105" t="s">
        <v>3</v>
      </c>
      <c r="D44" s="105" t="s">
        <v>4</v>
      </c>
      <c r="E44" s="105" t="s">
        <v>5</v>
      </c>
      <c r="F44" s="105" t="s">
        <v>6</v>
      </c>
      <c r="G44" s="105" t="s">
        <v>17</v>
      </c>
      <c r="H44" s="105" t="s">
        <v>18</v>
      </c>
    </row>
    <row r="45" spans="1:12" s="6" customFormat="1" x14ac:dyDescent="0.25">
      <c r="A45" s="96">
        <v>5112121</v>
      </c>
      <c r="B45" s="71" t="s">
        <v>7</v>
      </c>
      <c r="C45" s="71" t="s">
        <v>8</v>
      </c>
      <c r="D45" s="71" t="s">
        <v>8</v>
      </c>
      <c r="E45" s="71" t="s">
        <v>9</v>
      </c>
      <c r="F45" s="71" t="s">
        <v>10</v>
      </c>
      <c r="G45" s="71" t="s">
        <v>19</v>
      </c>
      <c r="H45" s="71" t="s">
        <v>20</v>
      </c>
    </row>
    <row r="46" spans="1:12" s="6" customFormat="1" x14ac:dyDescent="0.25">
      <c r="A46" s="96">
        <v>5112121</v>
      </c>
      <c r="B46" s="71" t="s">
        <v>7</v>
      </c>
      <c r="C46" s="71" t="s">
        <v>8</v>
      </c>
      <c r="D46" s="71" t="s">
        <v>11</v>
      </c>
      <c r="E46" s="71" t="s">
        <v>9</v>
      </c>
      <c r="F46" s="71" t="s">
        <v>10</v>
      </c>
      <c r="G46" s="71" t="s">
        <v>19</v>
      </c>
      <c r="H46" s="71" t="s">
        <v>20</v>
      </c>
    </row>
    <row r="47" spans="1:12" s="6" customFormat="1" x14ac:dyDescent="0.25">
      <c r="A47" s="96">
        <v>5112121</v>
      </c>
      <c r="B47" s="71" t="s">
        <v>7</v>
      </c>
      <c r="C47" s="71" t="s">
        <v>8</v>
      </c>
      <c r="D47" s="71" t="s">
        <v>12</v>
      </c>
      <c r="E47" s="71" t="s">
        <v>9</v>
      </c>
      <c r="F47" s="71" t="s">
        <v>10</v>
      </c>
      <c r="G47" s="71" t="s">
        <v>19</v>
      </c>
      <c r="H47" s="71" t="s">
        <v>20</v>
      </c>
    </row>
    <row r="48" spans="1:12" s="6" customFormat="1" x14ac:dyDescent="0.25">
      <c r="A48" s="96">
        <v>5112121</v>
      </c>
      <c r="B48" s="71" t="s">
        <v>7</v>
      </c>
      <c r="C48" s="71" t="s">
        <v>8</v>
      </c>
      <c r="D48" s="71" t="s">
        <v>13</v>
      </c>
      <c r="E48" s="71" t="s">
        <v>9</v>
      </c>
      <c r="F48" s="71" t="s">
        <v>10</v>
      </c>
      <c r="G48" s="71" t="s">
        <v>19</v>
      </c>
      <c r="H48" s="71" t="s">
        <v>20</v>
      </c>
    </row>
    <row r="49" spans="1:8" s="6" customFormat="1" x14ac:dyDescent="0.25">
      <c r="A49" s="96">
        <v>5112121</v>
      </c>
      <c r="B49" s="71" t="s">
        <v>7</v>
      </c>
      <c r="C49" s="71" t="s">
        <v>8</v>
      </c>
      <c r="D49" s="71" t="s">
        <v>14</v>
      </c>
      <c r="E49" s="71" t="s">
        <v>9</v>
      </c>
      <c r="F49" s="71" t="s">
        <v>10</v>
      </c>
      <c r="G49" s="71" t="s">
        <v>19</v>
      </c>
      <c r="H49" s="71" t="s">
        <v>20</v>
      </c>
    </row>
    <row r="50" spans="1:8" s="6" customFormat="1" x14ac:dyDescent="0.25">
      <c r="A50" s="46" t="s">
        <v>24</v>
      </c>
    </row>
    <row r="51" spans="1:8" s="6" customFormat="1" x14ac:dyDescent="0.25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W14"/>
  <sheetViews>
    <sheetView workbookViewId="0">
      <selection activeCell="C12" sqref="C12"/>
    </sheetView>
  </sheetViews>
  <sheetFormatPr defaultRowHeight="15.75" x14ac:dyDescent="0.25"/>
  <cols>
    <col min="1" max="1" width="50" style="3" customWidth="1"/>
    <col min="2" max="2" width="13.5703125" style="3" customWidth="1"/>
    <col min="3" max="3" width="15" style="3" customWidth="1"/>
    <col min="4" max="23" width="10" style="3" customWidth="1"/>
    <col min="24" max="16384" width="9.140625" style="3"/>
  </cols>
  <sheetData>
    <row r="1" spans="1:23" x14ac:dyDescent="0.25">
      <c r="A1" s="107" t="str">
        <f>CONCATENATE("Segment:  ",State,", Single Family, ", SpaceHeat, ", ", TankSize,", ", StartWH, " is starting water heater")</f>
        <v>Segment:  Northwest, Single Family, Gas FAF, &lt;=55 Gallons, Electric Resistance is starting water heater</v>
      </c>
    </row>
    <row r="2" spans="1:23" x14ac:dyDescent="0.25">
      <c r="G2" s="97"/>
    </row>
    <row r="3" spans="1:23" x14ac:dyDescent="0.25">
      <c r="A3" s="4" t="s">
        <v>103</v>
      </c>
      <c r="G3" s="97"/>
    </row>
    <row r="4" spans="1:23" ht="31.5" x14ac:dyDescent="0.25">
      <c r="A4" s="38" t="s">
        <v>128</v>
      </c>
      <c r="B4" s="103" t="s">
        <v>102</v>
      </c>
    </row>
    <row r="5" spans="1:23" x14ac:dyDescent="0.25">
      <c r="A5" s="130" t="s">
        <v>125</v>
      </c>
      <c r="B5" s="100">
        <f>+'[1]Total Resource Cost'!B5+'[2]Total Resource Cost'!B5+'[3]Total Resource Cost'!B5+'[4]Total Resource Cost'!B5</f>
        <v>328.95348699816492</v>
      </c>
    </row>
    <row r="6" spans="1:23" x14ac:dyDescent="0.25">
      <c r="A6" s="129" t="s">
        <v>126</v>
      </c>
      <c r="B6" s="101">
        <f>+'[1]Total Resource Cost'!B6+'[2]Total Resource Cost'!B6+'[3]Total Resource Cost'!B6+'[4]Total Resource Cost'!B6</f>
        <v>379.07268134707101</v>
      </c>
    </row>
    <row r="7" spans="1:23" x14ac:dyDescent="0.25">
      <c r="A7" s="34" t="s">
        <v>127</v>
      </c>
      <c r="B7" s="101">
        <f>+'[1]Total Resource Cost'!B7+'[2]Total Resource Cost'!B7+'[3]Total Resource Cost'!B7+'[4]Total Resource Cost'!B7</f>
        <v>708.02616834523656</v>
      </c>
    </row>
    <row r="8" spans="1:23" x14ac:dyDescent="0.25">
      <c r="B8" s="97"/>
    </row>
    <row r="9" spans="1:23" x14ac:dyDescent="0.25">
      <c r="B9" s="97"/>
    </row>
    <row r="10" spans="1:23" x14ac:dyDescent="0.25">
      <c r="A10" s="4" t="s">
        <v>124</v>
      </c>
      <c r="B10" s="97"/>
    </row>
    <row r="11" spans="1:23" x14ac:dyDescent="0.25">
      <c r="A11" s="74"/>
      <c r="B11" s="124">
        <f>'Utility Cost'!B7</f>
        <v>2014</v>
      </c>
      <c r="C11" s="124">
        <f>'Utility Cost'!C7</f>
        <v>2015</v>
      </c>
      <c r="D11" s="124">
        <f>'Utility Cost'!D7</f>
        <v>2016</v>
      </c>
      <c r="E11" s="124">
        <f>'Utility Cost'!E7</f>
        <v>2017</v>
      </c>
      <c r="F11" s="124">
        <f>'Utility Cost'!F7</f>
        <v>2018</v>
      </c>
      <c r="G11" s="124">
        <f>'Utility Cost'!G7</f>
        <v>2019</v>
      </c>
      <c r="H11" s="124">
        <f>'Utility Cost'!H7</f>
        <v>2020</v>
      </c>
      <c r="I11" s="124">
        <f>'Utility Cost'!I7</f>
        <v>2021</v>
      </c>
      <c r="J11" s="124">
        <f>'Utility Cost'!J7</f>
        <v>2022</v>
      </c>
      <c r="K11" s="124">
        <f>'Utility Cost'!K7</f>
        <v>2023</v>
      </c>
      <c r="L11" s="124">
        <f>'Utility Cost'!L7</f>
        <v>2024</v>
      </c>
      <c r="M11" s="124">
        <f>'Utility Cost'!M7</f>
        <v>2025</v>
      </c>
      <c r="N11" s="124">
        <f>'Utility Cost'!N7</f>
        <v>2026</v>
      </c>
      <c r="O11" s="124">
        <f>'Utility Cost'!O7</f>
        <v>2027</v>
      </c>
      <c r="P11" s="124">
        <f>'Utility Cost'!P7</f>
        <v>2028</v>
      </c>
      <c r="Q11" s="124">
        <f>'Utility Cost'!Q7</f>
        <v>2029</v>
      </c>
      <c r="R11" s="124">
        <f>'Utility Cost'!R7</f>
        <v>2030</v>
      </c>
      <c r="S11" s="124">
        <f>'Utility Cost'!S7</f>
        <v>2031</v>
      </c>
      <c r="T11" s="124">
        <f>'Utility Cost'!T7</f>
        <v>2032</v>
      </c>
      <c r="U11" s="124">
        <f>'Utility Cost'!U7</f>
        <v>2033</v>
      </c>
      <c r="V11" s="124">
        <f>'Utility Cost'!V7</f>
        <v>2034</v>
      </c>
      <c r="W11" s="124">
        <f>'Utility Cost'!W7</f>
        <v>2035</v>
      </c>
    </row>
    <row r="12" spans="1:23" x14ac:dyDescent="0.25">
      <c r="A12" s="3" t="s">
        <v>122</v>
      </c>
      <c r="B12" s="118">
        <f>+'[1]Total Resource Cost'!B12+'[2]Total Resource Cost'!B12+'[3]Total Resource Cost'!B12+'[4]Total Resource Cost'!B12</f>
        <v>0</v>
      </c>
      <c r="C12" s="118">
        <f>+'[1]Total Resource Cost'!C12+'[2]Total Resource Cost'!C12+'[3]Total Resource Cost'!C12+'[4]Total Resource Cost'!C12</f>
        <v>3.7971598511387432</v>
      </c>
      <c r="D12" s="118">
        <f>+'[1]Total Resource Cost'!D12+'[2]Total Resource Cost'!D12+'[3]Total Resource Cost'!D12+'[4]Total Resource Cost'!D12</f>
        <v>7.3211289085004587</v>
      </c>
      <c r="E12" s="118">
        <f>+'[1]Total Resource Cost'!E12+'[2]Total Resource Cost'!E12+'[3]Total Resource Cost'!E12+'[4]Total Resource Cost'!E12</f>
        <v>10.714945484204193</v>
      </c>
      <c r="F12" s="118">
        <f>+'[1]Total Resource Cost'!F12+'[2]Total Resource Cost'!F12+'[3]Total Resource Cost'!F12+'[4]Total Resource Cost'!F12</f>
        <v>14.006770248923175</v>
      </c>
      <c r="G12" s="118">
        <f>+'[1]Total Resource Cost'!G12+'[2]Total Resource Cost'!G12+'[3]Total Resource Cost'!G12+'[4]Total Resource Cost'!G12</f>
        <v>17.205480507240061</v>
      </c>
      <c r="H12" s="118">
        <f>+'[1]Total Resource Cost'!H12+'[2]Total Resource Cost'!H12+'[3]Total Resource Cost'!H12+'[4]Total Resource Cost'!H12</f>
        <v>20.779130739693642</v>
      </c>
      <c r="I12" s="118">
        <f>+'[1]Total Resource Cost'!I12+'[2]Total Resource Cost'!I12+'[3]Total Resource Cost'!I12+'[4]Total Resource Cost'!I12</f>
        <v>23.860489426679813</v>
      </c>
      <c r="J12" s="118">
        <f>+'[1]Total Resource Cost'!J12+'[2]Total Resource Cost'!J12+'[3]Total Resource Cost'!J12+'[4]Total Resource Cost'!J12</f>
        <v>26.889197260566611</v>
      </c>
      <c r="K12" s="118">
        <f>+'[1]Total Resource Cost'!K12+'[2]Total Resource Cost'!K12+'[3]Total Resource Cost'!K12+'[4]Total Resource Cost'!K12</f>
        <v>29.817440165073535</v>
      </c>
      <c r="L12" s="118">
        <f>+'[1]Total Resource Cost'!L12+'[2]Total Resource Cost'!L12+'[3]Total Resource Cost'!L12+'[4]Total Resource Cost'!L12</f>
        <v>32.576047369128915</v>
      </c>
      <c r="M12" s="118">
        <f>+'[1]Total Resource Cost'!M12+'[2]Total Resource Cost'!M12+'[3]Total Resource Cost'!M12+'[4]Total Resource Cost'!M12</f>
        <v>36.176801926884224</v>
      </c>
      <c r="N12" s="118">
        <f>+'[1]Total Resource Cost'!N12+'[2]Total Resource Cost'!N12+'[3]Total Resource Cost'!N12+'[4]Total Resource Cost'!N12</f>
        <v>39.031615041539325</v>
      </c>
      <c r="O12" s="118">
        <f>+'[1]Total Resource Cost'!O12+'[2]Total Resource Cost'!O12+'[3]Total Resource Cost'!O12+'[4]Total Resource Cost'!O12</f>
        <v>40.083396433970485</v>
      </c>
      <c r="P12" s="118">
        <f>+'[1]Total Resource Cost'!P12+'[2]Total Resource Cost'!P12+'[3]Total Resource Cost'!P12+'[4]Total Resource Cost'!P12</f>
        <v>41.129110197758038</v>
      </c>
      <c r="Q12" s="118">
        <f>+'[1]Total Resource Cost'!Q12+'[2]Total Resource Cost'!Q12+'[3]Total Resource Cost'!Q12+'[4]Total Resource Cost'!Q12</f>
        <v>42.083811650379999</v>
      </c>
      <c r="R12" s="118">
        <f>+'[1]Total Resource Cost'!R12+'[2]Total Resource Cost'!R12+'[3]Total Resource Cost'!R12+'[4]Total Resource Cost'!R12</f>
        <v>43.729216422491703</v>
      </c>
      <c r="S12" s="118">
        <f>+'[1]Total Resource Cost'!S12+'[2]Total Resource Cost'!S12+'[3]Total Resource Cost'!S12+'[4]Total Resource Cost'!S12</f>
        <v>44.533874357469998</v>
      </c>
      <c r="T12" s="118">
        <f>+'[1]Total Resource Cost'!T12+'[2]Total Resource Cost'!T12+'[3]Total Resource Cost'!T12+'[4]Total Resource Cost'!T12</f>
        <v>45.212825847317248</v>
      </c>
      <c r="U12" s="118">
        <f>+'[1]Total Resource Cost'!U12+'[2]Total Resource Cost'!U12+'[3]Total Resource Cost'!U12+'[4]Total Resource Cost'!U12</f>
        <v>45.829567896696261</v>
      </c>
      <c r="V12" s="118">
        <f>+'[1]Total Resource Cost'!V12+'[2]Total Resource Cost'!V12+'[3]Total Resource Cost'!V12+'[4]Total Resource Cost'!V12</f>
        <v>46.377197283295082</v>
      </c>
      <c r="W12" s="118">
        <f>+'[1]Total Resource Cost'!W12+'[2]Total Resource Cost'!W12+'[3]Total Resource Cost'!W12+'[4]Total Resource Cost'!W12</f>
        <v>46.714324926667139</v>
      </c>
    </row>
    <row r="13" spans="1:23" x14ac:dyDescent="0.25">
      <c r="A13" s="19" t="s">
        <v>121</v>
      </c>
      <c r="B13" s="123">
        <f>+'[1]Total Resource Cost'!B13+'[2]Total Resource Cost'!B13+'[3]Total Resource Cost'!B13+'[4]Total Resource Cost'!B13</f>
        <v>0</v>
      </c>
      <c r="C13" s="123">
        <f>+'[1]Total Resource Cost'!C13+'[2]Total Resource Cost'!C13+'[3]Total Resource Cost'!C13+'[4]Total Resource Cost'!C13</f>
        <v>-1.3974521940792215</v>
      </c>
      <c r="D13" s="123">
        <f>+'[1]Total Resource Cost'!D13+'[2]Total Resource Cost'!D13+'[3]Total Resource Cost'!D13+'[4]Total Resource Cost'!D13</f>
        <v>2.8831989509999545</v>
      </c>
      <c r="E13" s="123">
        <f>+'[1]Total Resource Cost'!E13+'[2]Total Resource Cost'!E13+'[3]Total Resource Cost'!E13+'[4]Total Resource Cost'!E13</f>
        <v>6.9579250988449459</v>
      </c>
      <c r="F13" s="123">
        <f>+'[1]Total Resource Cost'!F13+'[2]Total Resource Cost'!F13+'[3]Total Resource Cost'!F13+'[4]Total Resource Cost'!F13</f>
        <v>10.846796458387068</v>
      </c>
      <c r="G13" s="123">
        <f>+'[1]Total Resource Cost'!G13+'[2]Total Resource Cost'!G13+'[3]Total Resource Cost'!G13+'[4]Total Resource Cost'!G13</f>
        <v>14.571461309542372</v>
      </c>
      <c r="H13" s="123">
        <f>+'[1]Total Resource Cost'!H13+'[2]Total Resource Cost'!H13+'[3]Total Resource Cost'!H13+'[4]Total Resource Cost'!H13</f>
        <v>18.155361325932503</v>
      </c>
      <c r="I13" s="123">
        <f>+'[1]Total Resource Cost'!I13+'[2]Total Resource Cost'!I13+'[3]Total Resource Cost'!I13+'[4]Total Resource Cost'!I13</f>
        <v>21.623598865380607</v>
      </c>
      <c r="J13" s="123">
        <f>+'[1]Total Resource Cost'!J13+'[2]Total Resource Cost'!J13+'[3]Total Resource Cost'!J13+'[4]Total Resource Cost'!J13</f>
        <v>25.002315815582115</v>
      </c>
      <c r="K13" s="123">
        <f>+'[1]Total Resource Cost'!K13+'[2]Total Resource Cost'!K13+'[3]Total Resource Cost'!K13+'[4]Total Resource Cost'!K13</f>
        <v>28.317478237521236</v>
      </c>
      <c r="L13" s="123">
        <f>+'[1]Total Resource Cost'!L13+'[2]Total Resource Cost'!L13+'[3]Total Resource Cost'!L13+'[4]Total Resource Cost'!L13</f>
        <v>31.593037783885201</v>
      </c>
      <c r="M13" s="123">
        <f>+'[1]Total Resource Cost'!M13+'[2]Total Resource Cost'!M13+'[3]Total Resource Cost'!M13+'[4]Total Resource Cost'!M13</f>
        <v>34.848562233982392</v>
      </c>
      <c r="N13" s="123">
        <f>+'[1]Total Resource Cost'!N13+'[2]Total Resource Cost'!N13+'[3]Total Resource Cost'!N13+'[4]Total Resource Cost'!N13</f>
        <v>38.09658183865205</v>
      </c>
      <c r="O13" s="123">
        <f>+'[1]Total Resource Cost'!O13+'[2]Total Resource Cost'!O13+'[3]Total Resource Cost'!O13+'[4]Total Resource Cost'!O13</f>
        <v>17.912727764647503</v>
      </c>
      <c r="P13" s="123">
        <f>+'[1]Total Resource Cost'!P13+'[2]Total Resource Cost'!P13+'[3]Total Resource Cost'!P13+'[4]Total Resource Cost'!P13</f>
        <v>23.686790867273807</v>
      </c>
      <c r="Q13" s="123">
        <f>+'[1]Total Resource Cost'!Q13+'[2]Total Resource Cost'!Q13+'[3]Total Resource Cost'!Q13+'[4]Total Resource Cost'!Q13</f>
        <v>29.336390018561957</v>
      </c>
      <c r="R13" s="123">
        <f>+'[1]Total Resource Cost'!R13+'[2]Total Resource Cost'!R13+'[3]Total Resource Cost'!R13+'[4]Total Resource Cost'!R13</f>
        <v>34.834889666315782</v>
      </c>
      <c r="S13" s="123">
        <f>+'[1]Total Resource Cost'!S13+'[2]Total Resource Cost'!S13+'[3]Total Resource Cost'!S13+'[4]Total Resource Cost'!S13</f>
        <v>40.145972679859675</v>
      </c>
      <c r="T13" s="123">
        <f>+'[1]Total Resource Cost'!T13+'[2]Total Resource Cost'!T13+'[3]Total Resource Cost'!T13+'[4]Total Resource Cost'!T13</f>
        <v>45.22715200050186</v>
      </c>
      <c r="U13" s="123">
        <f>+'[1]Total Resource Cost'!U13+'[2]Total Resource Cost'!U13+'[3]Total Resource Cost'!U13+'[4]Total Resource Cost'!U13</f>
        <v>50.034007954339785</v>
      </c>
      <c r="V13" s="123">
        <f>+'[1]Total Resource Cost'!V13+'[2]Total Resource Cost'!V13+'[3]Total Resource Cost'!V13+'[4]Total Resource Cost'!V13</f>
        <v>54.524464922241179</v>
      </c>
      <c r="W13" s="123">
        <f>+'[1]Total Resource Cost'!W13+'[2]Total Resource Cost'!W13+'[3]Total Resource Cost'!W13+'[4]Total Resource Cost'!W13</f>
        <v>58.662466582333757</v>
      </c>
    </row>
    <row r="14" spans="1:23" x14ac:dyDescent="0.25">
      <c r="A14" s="3" t="s">
        <v>123</v>
      </c>
      <c r="B14" s="118">
        <f>+'[1]Total Resource Cost'!B14+'[2]Total Resource Cost'!B14+'[3]Total Resource Cost'!B14+'[4]Total Resource Cost'!B14</f>
        <v>0</v>
      </c>
      <c r="C14" s="118">
        <f>+'[1]Total Resource Cost'!C14+'[2]Total Resource Cost'!C14+'[3]Total Resource Cost'!C14+'[4]Total Resource Cost'!C14</f>
        <v>2.3997076570595217</v>
      </c>
      <c r="D14" s="118">
        <f>+'[1]Total Resource Cost'!D14+'[2]Total Resource Cost'!D14+'[3]Total Resource Cost'!D14+'[4]Total Resource Cost'!D14</f>
        <v>10.204327859500413</v>
      </c>
      <c r="E14" s="118">
        <f>+'[1]Total Resource Cost'!E14+'[2]Total Resource Cost'!E14+'[3]Total Resource Cost'!E14+'[4]Total Resource Cost'!E14</f>
        <v>17.672870583049139</v>
      </c>
      <c r="F14" s="118">
        <f>+'[1]Total Resource Cost'!F14+'[2]Total Resource Cost'!F14+'[3]Total Resource Cost'!F14+'[4]Total Resource Cost'!F14</f>
        <v>24.85356670731024</v>
      </c>
      <c r="G14" s="118">
        <f>+'[1]Total Resource Cost'!G14+'[2]Total Resource Cost'!G14+'[3]Total Resource Cost'!G14+'[4]Total Resource Cost'!G14</f>
        <v>31.776941816782429</v>
      </c>
      <c r="H14" s="118">
        <f>+'[1]Total Resource Cost'!H14+'[2]Total Resource Cost'!H14+'[3]Total Resource Cost'!H14+'[4]Total Resource Cost'!H14</f>
        <v>38.934492065626145</v>
      </c>
      <c r="I14" s="118">
        <f>+'[1]Total Resource Cost'!I14+'[2]Total Resource Cost'!I14+'[3]Total Resource Cost'!I14+'[4]Total Resource Cost'!I14</f>
        <v>45.48408829206042</v>
      </c>
      <c r="J14" s="118">
        <f>+'[1]Total Resource Cost'!J14+'[2]Total Resource Cost'!J14+'[3]Total Resource Cost'!J14+'[4]Total Resource Cost'!J14</f>
        <v>51.891513076148726</v>
      </c>
      <c r="K14" s="118">
        <f>+'[1]Total Resource Cost'!K14+'[2]Total Resource Cost'!K14+'[3]Total Resource Cost'!K14+'[4]Total Resource Cost'!K14</f>
        <v>58.134918402594771</v>
      </c>
      <c r="L14" s="118">
        <f>+'[1]Total Resource Cost'!L14+'[2]Total Resource Cost'!L14+'[3]Total Resource Cost'!L14+'[4]Total Resource Cost'!L14</f>
        <v>64.169085153014109</v>
      </c>
      <c r="M14" s="118">
        <f>+'[1]Total Resource Cost'!M14+'[2]Total Resource Cost'!M14+'[3]Total Resource Cost'!M14+'[4]Total Resource Cost'!M14</f>
        <v>71.025364160866616</v>
      </c>
      <c r="N14" s="118">
        <f>+'[1]Total Resource Cost'!N14+'[2]Total Resource Cost'!N14+'[3]Total Resource Cost'!N14+'[4]Total Resource Cost'!N14</f>
        <v>77.128196880191382</v>
      </c>
      <c r="O14" s="118">
        <f>+'[1]Total Resource Cost'!O14+'[2]Total Resource Cost'!O14+'[3]Total Resource Cost'!O14+'[4]Total Resource Cost'!O14</f>
        <v>57.996124198617991</v>
      </c>
      <c r="P14" s="118">
        <f>+'[1]Total Resource Cost'!P14+'[2]Total Resource Cost'!P14+'[3]Total Resource Cost'!P14+'[4]Total Resource Cost'!P14</f>
        <v>64.815901065031852</v>
      </c>
      <c r="Q14" s="118">
        <f>+'[1]Total Resource Cost'!Q14+'[2]Total Resource Cost'!Q14+'[3]Total Resource Cost'!Q14+'[4]Total Resource Cost'!Q14</f>
        <v>71.420201668941957</v>
      </c>
      <c r="R14" s="118">
        <f>+'[1]Total Resource Cost'!R14+'[2]Total Resource Cost'!R14+'[3]Total Resource Cost'!R14+'[4]Total Resource Cost'!R14</f>
        <v>78.564106088807478</v>
      </c>
      <c r="S14" s="118">
        <f>+'[1]Total Resource Cost'!S14+'[2]Total Resource Cost'!S14+'[3]Total Resource Cost'!S14+'[4]Total Resource Cost'!S14</f>
        <v>84.679847037329665</v>
      </c>
      <c r="T14" s="118">
        <f>+'[1]Total Resource Cost'!T14+'[2]Total Resource Cost'!T14+'[3]Total Resource Cost'!T14+'[4]Total Resource Cost'!T14</f>
        <v>90.439977847819108</v>
      </c>
      <c r="U14" s="118">
        <f>+'[1]Total Resource Cost'!U14+'[2]Total Resource Cost'!U14+'[3]Total Resource Cost'!U14+'[4]Total Resource Cost'!U14</f>
        <v>95.863575851036046</v>
      </c>
      <c r="V14" s="118">
        <f>+'[1]Total Resource Cost'!V14+'[2]Total Resource Cost'!V14+'[3]Total Resource Cost'!V14+'[4]Total Resource Cost'!V14</f>
        <v>100.90166220553627</v>
      </c>
      <c r="W14" s="118">
        <f>+'[1]Total Resource Cost'!W14+'[2]Total Resource Cost'!W14+'[3]Total Resource Cost'!W14+'[4]Total Resource Cost'!W14</f>
        <v>105.3767915090009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Y10"/>
  <sheetViews>
    <sheetView workbookViewId="0">
      <selection activeCell="D19" sqref="D19"/>
    </sheetView>
  </sheetViews>
  <sheetFormatPr defaultRowHeight="15.75" x14ac:dyDescent="0.25"/>
  <cols>
    <col min="1" max="1" width="54.7109375" style="3" customWidth="1"/>
    <col min="2" max="2" width="13.85546875" style="3" customWidth="1"/>
    <col min="3" max="5" width="12.42578125" style="3" bestFit="1" customWidth="1"/>
    <col min="6" max="23" width="14.28515625" style="3" bestFit="1" customWidth="1"/>
    <col min="24" max="16384" width="9.140625" style="3"/>
  </cols>
  <sheetData>
    <row r="1" spans="1:25" x14ac:dyDescent="0.25">
      <c r="A1" s="107" t="str">
        <f>CONCATENATE("Segment:  ",State,", Single Family, ", SpaceHeat, ", ", TankSize,", ", StartWH, " is starting water heater")</f>
        <v>Segment:  Northwest, Single Family, Gas FAF, &lt;=55 Gallons, Electric Resistance is starting water heater</v>
      </c>
    </row>
    <row r="3" spans="1:25" ht="31.5" x14ac:dyDescent="0.25">
      <c r="A3" s="114"/>
      <c r="B3" s="103" t="s">
        <v>113</v>
      </c>
    </row>
    <row r="4" spans="1:25" x14ac:dyDescent="0.25">
      <c r="A4" s="113" t="s">
        <v>112</v>
      </c>
      <c r="B4" s="115">
        <f>+'[1]Utility Cost'!B4+'[2]Utility Cost'!B4+'[3]Utility Cost'!B4+'[4]Utility Cost'!B4</f>
        <v>379.07268134707101</v>
      </c>
      <c r="D4" s="22"/>
      <c r="E4" s="22"/>
      <c r="F4" s="22"/>
      <c r="G4" s="22"/>
      <c r="H4" s="93"/>
      <c r="I4" s="22"/>
      <c r="J4" s="22"/>
      <c r="K4" s="22"/>
    </row>
    <row r="6" spans="1:25" x14ac:dyDescent="0.25">
      <c r="A6" s="4" t="s">
        <v>110</v>
      </c>
    </row>
    <row r="7" spans="1:25" x14ac:dyDescent="0.25">
      <c r="A7" s="114"/>
      <c r="B7" s="54">
        <f>'Net Reduction in Gas'!B10</f>
        <v>2014</v>
      </c>
      <c r="C7" s="54">
        <f>'Net Reduction in Gas'!C10</f>
        <v>2015</v>
      </c>
      <c r="D7" s="54">
        <f>'Net Reduction in Gas'!D10</f>
        <v>2016</v>
      </c>
      <c r="E7" s="54">
        <f>'Net Reduction in Gas'!E10</f>
        <v>2017</v>
      </c>
      <c r="F7" s="54">
        <f>'Net Reduction in Gas'!F10</f>
        <v>2018</v>
      </c>
      <c r="G7" s="54">
        <f>'Net Reduction in Gas'!G10</f>
        <v>2019</v>
      </c>
      <c r="H7" s="54">
        <f>'Net Reduction in Gas'!H10</f>
        <v>2020</v>
      </c>
      <c r="I7" s="54">
        <f>'Net Reduction in Gas'!I10</f>
        <v>2021</v>
      </c>
      <c r="J7" s="54">
        <f>'Net Reduction in Gas'!J10</f>
        <v>2022</v>
      </c>
      <c r="K7" s="54">
        <f>'Net Reduction in Gas'!K10</f>
        <v>2023</v>
      </c>
      <c r="L7" s="54">
        <f>'Net Reduction in Gas'!L10</f>
        <v>2024</v>
      </c>
      <c r="M7" s="54">
        <f>'Net Reduction in Gas'!M10</f>
        <v>2025</v>
      </c>
      <c r="N7" s="54">
        <f>'Net Reduction in Gas'!N10</f>
        <v>2026</v>
      </c>
      <c r="O7" s="54">
        <f>'Net Reduction in Gas'!O10</f>
        <v>2027</v>
      </c>
      <c r="P7" s="54">
        <f>'Net Reduction in Gas'!P10</f>
        <v>2028</v>
      </c>
      <c r="Q7" s="54">
        <f>'Net Reduction in Gas'!Q10</f>
        <v>2029</v>
      </c>
      <c r="R7" s="54">
        <f>'Net Reduction in Gas'!R10</f>
        <v>2030</v>
      </c>
      <c r="S7" s="54">
        <f>'Net Reduction in Gas'!S10</f>
        <v>2031</v>
      </c>
      <c r="T7" s="54">
        <f>'Net Reduction in Gas'!T10</f>
        <v>2032</v>
      </c>
      <c r="U7" s="54">
        <f>'Net Reduction in Gas'!U10</f>
        <v>2033</v>
      </c>
      <c r="V7" s="54">
        <f>'Net Reduction in Gas'!V10</f>
        <v>2034</v>
      </c>
      <c r="W7" s="65">
        <f>'Net Reduction in Gas'!W10</f>
        <v>2035</v>
      </c>
    </row>
    <row r="8" spans="1:25" x14ac:dyDescent="0.25">
      <c r="A8" s="39" t="s">
        <v>133</v>
      </c>
      <c r="B8" s="99">
        <f>+'[1]Utility Cost'!B8+'[2]Utility Cost'!B8+'[3]Utility Cost'!B8+'[4]Utility Cost'!B8</f>
        <v>0</v>
      </c>
      <c r="C8" s="99">
        <f>+'[1]Utility Cost'!C8+'[2]Utility Cost'!C8+'[3]Utility Cost'!C8+'[4]Utility Cost'!C8</f>
        <v>0.88926460214022107</v>
      </c>
      <c r="D8" s="99">
        <f>+'[1]Utility Cost'!D8+'[2]Utility Cost'!D8+'[3]Utility Cost'!D8+'[4]Utility Cost'!D8</f>
        <v>1.714550095667555</v>
      </c>
      <c r="E8" s="99">
        <f>+'[1]Utility Cost'!E8+'[2]Utility Cost'!E8+'[3]Utility Cost'!E8+'[4]Utility Cost'!E8</f>
        <v>2.4803114546768965</v>
      </c>
      <c r="F8" s="99">
        <f>+'[1]Utility Cost'!F8+'[2]Utility Cost'!F8+'[3]Utility Cost'!F8+'[4]Utility Cost'!F8</f>
        <v>3.1906082571578986</v>
      </c>
      <c r="G8" s="99">
        <f>+'[1]Utility Cost'!G8+'[2]Utility Cost'!G8+'[3]Utility Cost'!G8+'[4]Utility Cost'!G8</f>
        <v>3.849100784617463</v>
      </c>
      <c r="H8" s="99">
        <f>+'[1]Utility Cost'!H8+'[2]Utility Cost'!H8+'[3]Utility Cost'!H8+'[4]Utility Cost'!H8</f>
        <v>4.4590409312647301</v>
      </c>
      <c r="I8" s="99">
        <f>+'[1]Utility Cost'!I8+'[2]Utility Cost'!I8+'[3]Utility Cost'!I8+'[4]Utility Cost'!I8</f>
        <v>5.023260931932592</v>
      </c>
      <c r="J8" s="99">
        <f>+'[1]Utility Cost'!J8+'[2]Utility Cost'!J8+'[3]Utility Cost'!J8+'[4]Utility Cost'!J8</f>
        <v>5.5441643836219807</v>
      </c>
      <c r="K8" s="99">
        <f>+'[1]Utility Cost'!K8+'[2]Utility Cost'!K8+'[3]Utility Cost'!K8+'[4]Utility Cost'!K8</f>
        <v>6.0237252858734411</v>
      </c>
      <c r="L8" s="99">
        <f>+'[1]Utility Cost'!L8+'[2]Utility Cost'!L8+'[3]Utility Cost'!L8+'[4]Utility Cost'!L8</f>
        <v>6.4635014621287521</v>
      </c>
      <c r="M8" s="99">
        <f>+'[1]Utility Cost'!M8+'[2]Utility Cost'!M8+'[3]Utility Cost'!M8+'[4]Utility Cost'!M8</f>
        <v>6.8646682973214848</v>
      </c>
      <c r="N8" s="99">
        <f>+'[1]Utility Cost'!N8+'[2]Utility Cost'!N8+'[3]Utility Cost'!N8+'[4]Utility Cost'!N8</f>
        <v>7.2280768595443181</v>
      </c>
      <c r="O8" s="99">
        <f>+'[1]Utility Cost'!O8+'[2]Utility Cost'!O8+'[3]Utility Cost'!O8+'[4]Utility Cost'!O8</f>
        <v>7.2483537855281162</v>
      </c>
      <c r="P8" s="99">
        <f>+'[1]Utility Cost'!P8+'[2]Utility Cost'!P8+'[3]Utility Cost'!P8+'[4]Utility Cost'!P8</f>
        <v>7.2538113223559151</v>
      </c>
      <c r="Q8" s="99">
        <f>+'[1]Utility Cost'!Q8+'[2]Utility Cost'!Q8+'[3]Utility Cost'!Q8+'[4]Utility Cost'!Q8</f>
        <v>7.243341075796903</v>
      </c>
      <c r="R8" s="99">
        <f>+'[1]Utility Cost'!R8+'[2]Utility Cost'!R8+'[3]Utility Cost'!R8+'[4]Utility Cost'!R8</f>
        <v>7.2160423139425252</v>
      </c>
      <c r="S8" s="99">
        <f>+'[1]Utility Cost'!S8+'[2]Utility Cost'!S8+'[3]Utility Cost'!S8+'[4]Utility Cost'!S8</f>
        <v>7.1713163216537836</v>
      </c>
      <c r="T8" s="99">
        <f>+'[1]Utility Cost'!T8+'[2]Utility Cost'!T8+'[3]Utility Cost'!T8+'[4]Utility Cost'!T8</f>
        <v>7.1089348816536546</v>
      </c>
      <c r="U8" s="99">
        <f>+'[1]Utility Cost'!U8+'[2]Utility Cost'!U8+'[3]Utility Cost'!U8+'[4]Utility Cost'!U8</f>
        <v>7.0290748307816369</v>
      </c>
      <c r="V8" s="99">
        <f>+'[1]Utility Cost'!V8+'[2]Utility Cost'!V8+'[3]Utility Cost'!V8+'[4]Utility Cost'!V8</f>
        <v>6.9323164847974699</v>
      </c>
      <c r="W8" s="99">
        <f>+'[1]Utility Cost'!W8+'[2]Utility Cost'!W8+'[3]Utility Cost'!W8+'[4]Utility Cost'!W8</f>
        <v>6.8196094783455683</v>
      </c>
      <c r="X8" s="97"/>
    </row>
    <row r="9" spans="1:25" x14ac:dyDescent="0.25">
      <c r="A9" s="39" t="s">
        <v>138</v>
      </c>
      <c r="B9" s="22" t="s">
        <v>136</v>
      </c>
      <c r="C9" s="22">
        <f>C10/C8</f>
        <v>4.2699999999999996</v>
      </c>
      <c r="D9" s="22">
        <f t="shared" ref="D9:W9" si="0">D10/D8</f>
        <v>4.2699999999999996</v>
      </c>
      <c r="E9" s="22">
        <f t="shared" si="0"/>
        <v>4.32</v>
      </c>
      <c r="F9" s="22">
        <f t="shared" si="0"/>
        <v>4.3899999999999997</v>
      </c>
      <c r="G9" s="22">
        <f t="shared" si="0"/>
        <v>4.4700000000000006</v>
      </c>
      <c r="H9" s="22">
        <f t="shared" si="0"/>
        <v>4.66</v>
      </c>
      <c r="I9" s="22">
        <f t="shared" si="0"/>
        <v>4.75</v>
      </c>
      <c r="J9" s="22">
        <f t="shared" si="0"/>
        <v>4.8500000000000005</v>
      </c>
      <c r="K9" s="22">
        <f t="shared" si="0"/>
        <v>4.95</v>
      </c>
      <c r="L9" s="22">
        <f t="shared" si="0"/>
        <v>5.0400000000000009</v>
      </c>
      <c r="M9" s="22">
        <f t="shared" si="0"/>
        <v>5.27</v>
      </c>
      <c r="N9" s="22">
        <f t="shared" si="0"/>
        <v>5.4000000000000012</v>
      </c>
      <c r="O9" s="22">
        <f t="shared" si="0"/>
        <v>5.53</v>
      </c>
      <c r="P9" s="22">
        <f t="shared" si="0"/>
        <v>5.67</v>
      </c>
      <c r="Q9" s="22">
        <f t="shared" si="0"/>
        <v>5.8099999999999987</v>
      </c>
      <c r="R9" s="22">
        <f t="shared" si="0"/>
        <v>6.0600000000000005</v>
      </c>
      <c r="S9" s="22">
        <f t="shared" si="0"/>
        <v>6.21</v>
      </c>
      <c r="T9" s="22">
        <f t="shared" si="0"/>
        <v>6.36</v>
      </c>
      <c r="U9" s="22">
        <f t="shared" si="0"/>
        <v>6.5199999999999987</v>
      </c>
      <c r="V9" s="22">
        <f t="shared" si="0"/>
        <v>6.6900000000000013</v>
      </c>
      <c r="W9" s="22">
        <f t="shared" si="0"/>
        <v>6.85</v>
      </c>
      <c r="X9" s="22"/>
      <c r="Y9" s="22"/>
    </row>
    <row r="10" spans="1:25" x14ac:dyDescent="0.25">
      <c r="A10" s="34" t="s">
        <v>111</v>
      </c>
      <c r="B10" s="117">
        <f>+'[1]Utility Cost'!B10+'[2]Utility Cost'!B10+'[3]Utility Cost'!B10+'[4]Utility Cost'!B10</f>
        <v>0</v>
      </c>
      <c r="C10" s="117">
        <f>+'[1]Utility Cost'!C10+'[2]Utility Cost'!C10+'[3]Utility Cost'!C10+'[4]Utility Cost'!C10</f>
        <v>3.7971598511387432</v>
      </c>
      <c r="D10" s="117">
        <f>+'[1]Utility Cost'!D10+'[2]Utility Cost'!D10+'[3]Utility Cost'!D10+'[4]Utility Cost'!D10</f>
        <v>7.3211289085004587</v>
      </c>
      <c r="E10" s="117">
        <f>+'[1]Utility Cost'!E10+'[2]Utility Cost'!E10+'[3]Utility Cost'!E10+'[4]Utility Cost'!E10</f>
        <v>10.714945484204193</v>
      </c>
      <c r="F10" s="117">
        <f>+'[1]Utility Cost'!F10+'[2]Utility Cost'!F10+'[3]Utility Cost'!F10+'[4]Utility Cost'!F10</f>
        <v>14.006770248923175</v>
      </c>
      <c r="G10" s="117">
        <f>+'[1]Utility Cost'!G10+'[2]Utility Cost'!G10+'[3]Utility Cost'!G10+'[4]Utility Cost'!G10</f>
        <v>17.205480507240061</v>
      </c>
      <c r="H10" s="117">
        <f>+'[1]Utility Cost'!H10+'[2]Utility Cost'!H10+'[3]Utility Cost'!H10+'[4]Utility Cost'!H10</f>
        <v>20.779130739693642</v>
      </c>
      <c r="I10" s="117">
        <f>+'[1]Utility Cost'!I10+'[2]Utility Cost'!I10+'[3]Utility Cost'!I10+'[4]Utility Cost'!I10</f>
        <v>23.860489426679813</v>
      </c>
      <c r="J10" s="117">
        <f>+'[1]Utility Cost'!J10+'[2]Utility Cost'!J10+'[3]Utility Cost'!J10+'[4]Utility Cost'!J10</f>
        <v>26.889197260566611</v>
      </c>
      <c r="K10" s="117">
        <f>+'[1]Utility Cost'!K10+'[2]Utility Cost'!K10+'[3]Utility Cost'!K10+'[4]Utility Cost'!K10</f>
        <v>29.817440165073535</v>
      </c>
      <c r="L10" s="117">
        <f>+'[1]Utility Cost'!L10+'[2]Utility Cost'!L10+'[3]Utility Cost'!L10+'[4]Utility Cost'!L10</f>
        <v>32.576047369128915</v>
      </c>
      <c r="M10" s="117">
        <f>+'[1]Utility Cost'!M10+'[2]Utility Cost'!M10+'[3]Utility Cost'!M10+'[4]Utility Cost'!M10</f>
        <v>36.176801926884224</v>
      </c>
      <c r="N10" s="117">
        <f>+'[1]Utility Cost'!N10+'[2]Utility Cost'!N10+'[3]Utility Cost'!N10+'[4]Utility Cost'!N10</f>
        <v>39.031615041539325</v>
      </c>
      <c r="O10" s="117">
        <f>+'[1]Utility Cost'!O10+'[2]Utility Cost'!O10+'[3]Utility Cost'!O10+'[4]Utility Cost'!O10</f>
        <v>40.083396433970485</v>
      </c>
      <c r="P10" s="117">
        <f>+'[1]Utility Cost'!P10+'[2]Utility Cost'!P10+'[3]Utility Cost'!P10+'[4]Utility Cost'!P10</f>
        <v>41.129110197758038</v>
      </c>
      <c r="Q10" s="117">
        <f>+'[1]Utility Cost'!Q10+'[2]Utility Cost'!Q10+'[3]Utility Cost'!Q10+'[4]Utility Cost'!Q10</f>
        <v>42.083811650379999</v>
      </c>
      <c r="R10" s="117">
        <f>+'[1]Utility Cost'!R10+'[2]Utility Cost'!R10+'[3]Utility Cost'!R10+'[4]Utility Cost'!R10</f>
        <v>43.729216422491703</v>
      </c>
      <c r="S10" s="117">
        <f>+'[1]Utility Cost'!S10+'[2]Utility Cost'!S10+'[3]Utility Cost'!S10+'[4]Utility Cost'!S10</f>
        <v>44.533874357469998</v>
      </c>
      <c r="T10" s="117">
        <f>+'[1]Utility Cost'!T10+'[2]Utility Cost'!T10+'[3]Utility Cost'!T10+'[4]Utility Cost'!T10</f>
        <v>45.212825847317248</v>
      </c>
      <c r="U10" s="117">
        <f>+'[1]Utility Cost'!U10+'[2]Utility Cost'!U10+'[3]Utility Cost'!U10+'[4]Utility Cost'!U10</f>
        <v>45.829567896696261</v>
      </c>
      <c r="V10" s="117">
        <f>+'[1]Utility Cost'!V10+'[2]Utility Cost'!V10+'[3]Utility Cost'!V10+'[4]Utility Cost'!V10</f>
        <v>46.377197283295082</v>
      </c>
      <c r="W10" s="117">
        <f>+'[1]Utility Cost'!W10+'[2]Utility Cost'!W10+'[3]Utility Cost'!W10+'[4]Utility Cost'!W10</f>
        <v>46.714324926667139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W81"/>
  <sheetViews>
    <sheetView zoomScaleNormal="100" workbookViewId="0">
      <selection activeCell="H55" sqref="H55"/>
    </sheetView>
  </sheetViews>
  <sheetFormatPr defaultColWidth="9.140625" defaultRowHeight="15.75" x14ac:dyDescent="0.25"/>
  <cols>
    <col min="1" max="1" width="28.7109375" style="3" customWidth="1"/>
    <col min="2" max="11" width="11.7109375" style="3" customWidth="1"/>
    <col min="12" max="31" width="13.28515625" style="3" bestFit="1" customWidth="1"/>
    <col min="32" max="16384" width="9.140625" style="3"/>
  </cols>
  <sheetData>
    <row r="1" spans="1:23" x14ac:dyDescent="0.25">
      <c r="A1" s="107" t="str">
        <f>CONCATENATE("Segment:  ",State,", Single Family, ", SpaceHeat, ", ", TankSize,", ", StartWH, " is starting water heater")</f>
        <v>Segment:  Northwest, Single Family, Gas FAF, &lt;=55 Gallons, Electric Resistance is starting water heater</v>
      </c>
    </row>
    <row r="3" spans="1:23" x14ac:dyDescent="0.25">
      <c r="A3" s="4" t="s">
        <v>101</v>
      </c>
      <c r="H3" s="5"/>
      <c r="I3" s="5"/>
    </row>
    <row r="4" spans="1:23" ht="31.5" x14ac:dyDescent="0.25">
      <c r="A4" s="38"/>
      <c r="B4" s="61" t="s">
        <v>100</v>
      </c>
      <c r="C4" s="66" t="s">
        <v>60</v>
      </c>
      <c r="D4" s="22"/>
      <c r="E4" s="22"/>
      <c r="F4" s="22"/>
      <c r="G4" s="22"/>
      <c r="H4" s="22"/>
    </row>
    <row r="5" spans="1:23" x14ac:dyDescent="0.25">
      <c r="A5" s="119" t="s">
        <v>28</v>
      </c>
      <c r="B5" s="93">
        <f>+'[1]Consumer Cost'!B5+'[2]Consumer Cost'!B5+'[3]Consumer Cost'!B5+'[4]Consumer Cost'!B5</f>
        <v>4092.436064660365</v>
      </c>
      <c r="C5" s="40"/>
      <c r="D5" s="22"/>
      <c r="E5" s="22"/>
      <c r="F5" s="22"/>
      <c r="G5" s="22"/>
      <c r="H5" s="22"/>
    </row>
    <row r="6" spans="1:23" x14ac:dyDescent="0.25">
      <c r="A6" s="120" t="s">
        <v>73</v>
      </c>
      <c r="B6" s="94">
        <f>+'[1]Consumer Cost'!B6+'[2]Consumer Cost'!B6+'[3]Consumer Cost'!B6+'[4]Consumer Cost'!B6</f>
        <v>3763.4825776622001</v>
      </c>
      <c r="C6" s="121"/>
      <c r="D6" s="22"/>
      <c r="E6" s="22"/>
      <c r="F6" s="22"/>
      <c r="G6" s="22"/>
      <c r="H6" s="22"/>
    </row>
    <row r="7" spans="1:23" x14ac:dyDescent="0.25">
      <c r="A7" s="120" t="s">
        <v>58</v>
      </c>
      <c r="B7" s="94">
        <f>+'[1]Consumer Cost'!B7+'[2]Consumer Cost'!B7+'[3]Consumer Cost'!B7+'[4]Consumer Cost'!B7</f>
        <v>328.95348699816492</v>
      </c>
      <c r="C7" s="122">
        <f>1-B6/B5</f>
        <v>8.0380849401361365E-2</v>
      </c>
    </row>
    <row r="8" spans="1:23" x14ac:dyDescent="0.25">
      <c r="A8" s="31"/>
      <c r="E8" s="10"/>
    </row>
    <row r="9" spans="1:23" x14ac:dyDescent="0.25">
      <c r="A9" s="4"/>
    </row>
    <row r="10" spans="1:23" x14ac:dyDescent="0.25">
      <c r="A10" s="4" t="s">
        <v>88</v>
      </c>
    </row>
    <row r="11" spans="1:23" x14ac:dyDescent="0.25">
      <c r="A11" s="5" t="str">
        <f t="shared" ref="A11:W11" si="0">A20</f>
        <v>Water Heat Ending</v>
      </c>
      <c r="B11" s="3">
        <f t="shared" si="0"/>
        <v>2014</v>
      </c>
      <c r="C11" s="3">
        <f t="shared" si="0"/>
        <v>2015</v>
      </c>
      <c r="D11" s="3">
        <f t="shared" si="0"/>
        <v>2016</v>
      </c>
      <c r="E11" s="3">
        <f t="shared" si="0"/>
        <v>2017</v>
      </c>
      <c r="F11" s="3">
        <f t="shared" si="0"/>
        <v>2018</v>
      </c>
      <c r="G11" s="3">
        <f t="shared" si="0"/>
        <v>2019</v>
      </c>
      <c r="H11" s="3">
        <f t="shared" si="0"/>
        <v>2020</v>
      </c>
      <c r="I11" s="3">
        <f t="shared" si="0"/>
        <v>2021</v>
      </c>
      <c r="J11" s="3">
        <f t="shared" si="0"/>
        <v>2022</v>
      </c>
      <c r="K11" s="3">
        <f t="shared" si="0"/>
        <v>2023</v>
      </c>
      <c r="L11" s="3">
        <f t="shared" si="0"/>
        <v>2024</v>
      </c>
      <c r="M11" s="3">
        <f t="shared" si="0"/>
        <v>2025</v>
      </c>
      <c r="N11" s="3">
        <f t="shared" si="0"/>
        <v>2026</v>
      </c>
      <c r="O11" s="3">
        <f t="shared" si="0"/>
        <v>2027</v>
      </c>
      <c r="P11" s="3">
        <f t="shared" si="0"/>
        <v>2028</v>
      </c>
      <c r="Q11" s="3">
        <f t="shared" si="0"/>
        <v>2029</v>
      </c>
      <c r="R11" s="3">
        <f t="shared" si="0"/>
        <v>2030</v>
      </c>
      <c r="S11" s="3">
        <f t="shared" si="0"/>
        <v>2031</v>
      </c>
      <c r="T11" s="3">
        <f t="shared" si="0"/>
        <v>2032</v>
      </c>
      <c r="U11" s="3">
        <f t="shared" si="0"/>
        <v>2033</v>
      </c>
      <c r="V11" s="3">
        <f t="shared" si="0"/>
        <v>2034</v>
      </c>
      <c r="W11" s="3">
        <f t="shared" si="0"/>
        <v>2035</v>
      </c>
    </row>
    <row r="12" spans="1:23" ht="16.5" thickBot="1" x14ac:dyDescent="0.3">
      <c r="A12" s="26" t="s">
        <v>31</v>
      </c>
      <c r="B12" s="95">
        <f t="shared" ref="B12:W12" si="1">SUM(B13:B17)</f>
        <v>229.85655724501655</v>
      </c>
      <c r="C12" s="95">
        <f t="shared" si="1"/>
        <v>265.93320862965464</v>
      </c>
      <c r="D12" s="95">
        <f t="shared" si="1"/>
        <v>267.57430132754098</v>
      </c>
      <c r="E12" s="95">
        <f t="shared" si="1"/>
        <v>269.33034978268813</v>
      </c>
      <c r="F12" s="95">
        <f t="shared" si="1"/>
        <v>271.20431045528278</v>
      </c>
      <c r="G12" s="95">
        <f t="shared" si="1"/>
        <v>273.20178657632437</v>
      </c>
      <c r="H12" s="95">
        <f t="shared" si="1"/>
        <v>275.33117992694412</v>
      </c>
      <c r="I12" s="95">
        <f t="shared" si="1"/>
        <v>277.60349837377169</v>
      </c>
      <c r="J12" s="95">
        <f t="shared" si="1"/>
        <v>280.03167852449735</v>
      </c>
      <c r="K12" s="95">
        <f t="shared" si="1"/>
        <v>282.6293175359794</v>
      </c>
      <c r="L12" s="95">
        <f t="shared" si="1"/>
        <v>285.40878485419648</v>
      </c>
      <c r="M12" s="95">
        <f t="shared" si="1"/>
        <v>288.37880604117362</v>
      </c>
      <c r="N12" s="95">
        <f t="shared" si="1"/>
        <v>291.54176520688685</v>
      </c>
      <c r="O12" s="95">
        <f t="shared" si="1"/>
        <v>294.89112751809535</v>
      </c>
      <c r="P12" s="95">
        <f t="shared" si="1"/>
        <v>298.40948658931819</v>
      </c>
      <c r="Q12" s="95">
        <f t="shared" si="1"/>
        <v>302.06773584167166</v>
      </c>
      <c r="R12" s="95">
        <f t="shared" si="1"/>
        <v>305.82571295209004</v>
      </c>
      <c r="S12" s="95">
        <f t="shared" si="1"/>
        <v>309.63438721206694</v>
      </c>
      <c r="T12" s="95">
        <f t="shared" si="1"/>
        <v>313.43932430390402</v>
      </c>
      <c r="U12" s="95">
        <f t="shared" si="1"/>
        <v>317.18487946376791</v>
      </c>
      <c r="V12" s="95">
        <f t="shared" si="1"/>
        <v>320.81843256873282</v>
      </c>
      <c r="W12" s="95">
        <f t="shared" si="1"/>
        <v>324.2940242145977</v>
      </c>
    </row>
    <row r="13" spans="1:23" ht="16.5" thickTop="1" x14ac:dyDescent="0.25">
      <c r="A13" s="15" t="str">
        <f>A22</f>
        <v>Electric Resistance</v>
      </c>
      <c r="B13" s="92">
        <f>+'[1]Consumer Cost'!B13+'[2]Consumer Cost'!B13+'[3]Consumer Cost'!B13+'[4]Consumer Cost'!B13</f>
        <v>229.85655724501655</v>
      </c>
      <c r="C13" s="92">
        <f>+'[1]Consumer Cost'!C13+'[2]Consumer Cost'!C13+'[3]Consumer Cost'!C13+'[4]Consumer Cost'!C13</f>
        <v>254.78968591764797</v>
      </c>
      <c r="D13" s="92">
        <f>+'[1]Consumer Cost'!D13+'[2]Consumer Cost'!D13+'[3]Consumer Cost'!D13+'[4]Consumer Cost'!D13</f>
        <v>254.22829739885469</v>
      </c>
      <c r="E13" s="92">
        <f>+'[1]Consumer Cost'!E13+'[2]Consumer Cost'!E13+'[3]Consumer Cost'!E13+'[4]Consumer Cost'!E13</f>
        <v>253.85265804560385</v>
      </c>
      <c r="F13" s="92">
        <f>+'[1]Consumer Cost'!F13+'[2]Consumer Cost'!F13+'[3]Consumer Cost'!F13+'[4]Consumer Cost'!F13</f>
        <v>253.64624810201548</v>
      </c>
      <c r="G13" s="92">
        <f>+'[1]Consumer Cost'!G13+'[2]Consumer Cost'!G13+'[3]Consumer Cost'!G13+'[4]Consumer Cost'!G13</f>
        <v>253.58966050302575</v>
      </c>
      <c r="H13" s="92">
        <f>+'[1]Consumer Cost'!H13+'[2]Consumer Cost'!H13+'[3]Consumer Cost'!H13+'[4]Consumer Cost'!H13</f>
        <v>253.65956782551828</v>
      </c>
      <c r="I13" s="92">
        <f>+'[1]Consumer Cost'!I13+'[2]Consumer Cost'!I13+'[3]Consumer Cost'!I13+'[4]Consumer Cost'!I13</f>
        <v>253.82772979390023</v>
      </c>
      <c r="J13" s="92">
        <f>+'[1]Consumer Cost'!J13+'[2]Consumer Cost'!J13+'[3]Consumer Cost'!J13+'[4]Consumer Cost'!J13</f>
        <v>254.06019920165068</v>
      </c>
      <c r="K13" s="92">
        <f>+'[1]Consumer Cost'!K13+'[2]Consumer Cost'!K13+'[3]Consumer Cost'!K13+'[4]Consumer Cost'!K13</f>
        <v>254.31691652451627</v>
      </c>
      <c r="L13" s="92">
        <f>+'[1]Consumer Cost'!L13+'[2]Consumer Cost'!L13+'[3]Consumer Cost'!L13+'[4]Consumer Cost'!L13</f>
        <v>254.5518894538159</v>
      </c>
      <c r="M13" s="92">
        <f>+'[1]Consumer Cost'!M13+'[2]Consumer Cost'!M13+'[3]Consumer Cost'!M13+'[4]Consumer Cost'!M13</f>
        <v>254.71411825367423</v>
      </c>
      <c r="N13" s="92">
        <f>+'[1]Consumer Cost'!N13+'[2]Consumer Cost'!N13+'[3]Consumer Cost'!N13+'[4]Consumer Cost'!N13</f>
        <v>254.74934149897041</v>
      </c>
      <c r="O13" s="92">
        <f>+'[1]Consumer Cost'!O13+'[2]Consumer Cost'!O13+'[3]Consumer Cost'!O13+'[4]Consumer Cost'!O13</f>
        <v>254.60254259232266</v>
      </c>
      <c r="P13" s="92">
        <f>+'[1]Consumer Cost'!P13+'[2]Consumer Cost'!P13+'[3]Consumer Cost'!P13+'[4]Consumer Cost'!P13</f>
        <v>254.22099807192694</v>
      </c>
      <c r="Q13" s="92">
        <f>+'[1]Consumer Cost'!Q13+'[2]Consumer Cost'!Q13+'[3]Consumer Cost'!Q13+'[4]Consumer Cost'!Q13</f>
        <v>253.55750539933501</v>
      </c>
      <c r="R13" s="92">
        <f>+'[1]Consumer Cost'!R13+'[2]Consumer Cost'!R13+'[3]Consumer Cost'!R13+'[4]Consumer Cost'!R13</f>
        <v>252.57334892879328</v>
      </c>
      <c r="S13" s="92">
        <f>+'[1]Consumer Cost'!S13+'[2]Consumer Cost'!S13+'[3]Consumer Cost'!S13+'[4]Consumer Cost'!S13</f>
        <v>251.24058294426504</v>
      </c>
      <c r="T13" s="92">
        <f>+'[1]Consumer Cost'!T13+'[2]Consumer Cost'!T13+'[3]Consumer Cost'!T13+'[4]Consumer Cost'!T13</f>
        <v>249.54333247250179</v>
      </c>
      <c r="U13" s="92">
        <f>+'[1]Consumer Cost'!U13+'[2]Consumer Cost'!U13+'[3]Consumer Cost'!U13+'[4]Consumer Cost'!U13</f>
        <v>247.4780011694429</v>
      </c>
      <c r="V13" s="92">
        <f>+'[1]Consumer Cost'!V13+'[2]Consumer Cost'!V13+'[3]Consumer Cost'!V13+'[4]Consumer Cost'!V13</f>
        <v>245.05247286120812</v>
      </c>
      <c r="W13" s="92">
        <f>+'[1]Consumer Cost'!W13+'[2]Consumer Cost'!W13+'[3]Consumer Cost'!W13+'[4]Consumer Cost'!W13</f>
        <v>242.28454370298465</v>
      </c>
    </row>
    <row r="14" spans="1:23" x14ac:dyDescent="0.25">
      <c r="A14" s="15" t="str">
        <f>A23</f>
        <v>HPWH</v>
      </c>
      <c r="B14" s="92">
        <f>+'[1]Consumer Cost'!B14+'[2]Consumer Cost'!B14+'[3]Consumer Cost'!B14+'[4]Consumer Cost'!B14</f>
        <v>0</v>
      </c>
      <c r="C14" s="92">
        <f>+'[1]Consumer Cost'!C14+'[2]Consumer Cost'!C14+'[3]Consumer Cost'!C14+'[4]Consumer Cost'!C14</f>
        <v>1.012414240025695E-2</v>
      </c>
      <c r="D14" s="92">
        <f>+'[1]Consumer Cost'!D14+'[2]Consumer Cost'!D14+'[3]Consumer Cost'!D14+'[4]Consumer Cost'!D14</f>
        <v>2.1097816181616651E-2</v>
      </c>
      <c r="E14" s="92">
        <f>+'[1]Consumer Cost'!E14+'[2]Consumer Cost'!E14+'[3]Consumer Cost'!E14+'[4]Consumer Cost'!E14</f>
        <v>4.1032602334604082E-2</v>
      </c>
      <c r="F14" s="92">
        <f>+'[1]Consumer Cost'!F14+'[2]Consumer Cost'!F14+'[3]Consumer Cost'!F14+'[4]Consumer Cost'!F14</f>
        <v>7.5585689701825831E-2</v>
      </c>
      <c r="G14" s="92">
        <f>+'[1]Consumer Cost'!G14+'[2]Consumer Cost'!G14+'[3]Consumer Cost'!G14+'[4]Consumer Cost'!G14</f>
        <v>0.13289206331833928</v>
      </c>
      <c r="H14" s="92">
        <f>+'[1]Consumer Cost'!H14+'[2]Consumer Cost'!H14+'[3]Consumer Cost'!H14+'[4]Consumer Cost'!H14</f>
        <v>0.22408125312888616</v>
      </c>
      <c r="I14" s="92">
        <f>+'[1]Consumer Cost'!I14+'[2]Consumer Cost'!I14+'[3]Consumer Cost'!I14+'[4]Consumer Cost'!I14</f>
        <v>0.36365060437964392</v>
      </c>
      <c r="J14" s="92">
        <f>+'[1]Consumer Cost'!J14+'[2]Consumer Cost'!J14+'[3]Consumer Cost'!J14+'[4]Consumer Cost'!J14</f>
        <v>0.56957281499921475</v>
      </c>
      <c r="K14" s="92">
        <f>+'[1]Consumer Cost'!K14+'[2]Consumer Cost'!K14+'[3]Consumer Cost'!K14+'[4]Consumer Cost'!K14</f>
        <v>0.86301383014975275</v>
      </c>
      <c r="L14" s="92">
        <f>+'[1]Consumer Cost'!L14+'[2]Consumer Cost'!L14+'[3]Consumer Cost'!L14+'[4]Consumer Cost'!L14</f>
        <v>1.267562567911289</v>
      </c>
      <c r="M14" s="92">
        <f>+'[1]Consumer Cost'!M14+'[2]Consumer Cost'!M14+'[3]Consumer Cost'!M14+'[4]Consumer Cost'!M14</f>
        <v>1.8079337210554824</v>
      </c>
      <c r="N14" s="92">
        <f>+'[1]Consumer Cost'!N14+'[2]Consumer Cost'!N14+'[3]Consumer Cost'!N14+'[4]Consumer Cost'!N14</f>
        <v>2.5081990004260861</v>
      </c>
      <c r="O14" s="92">
        <f>+'[1]Consumer Cost'!O14+'[2]Consumer Cost'!O14+'[3]Consumer Cost'!O14+'[4]Consumer Cost'!O14</f>
        <v>3.3897174754390429</v>
      </c>
      <c r="P14" s="92">
        <f>+'[1]Consumer Cost'!P14+'[2]Consumer Cost'!P14+'[3]Consumer Cost'!P14+'[4]Consumer Cost'!P14</f>
        <v>4.4690434201326577</v>
      </c>
      <c r="Q14" s="92">
        <f>+'[1]Consumer Cost'!Q14+'[2]Consumer Cost'!Q14+'[3]Consumer Cost'!Q14+'[4]Consumer Cost'!Q14</f>
        <v>5.756151648388534</v>
      </c>
      <c r="R14" s="92">
        <f>+'[1]Consumer Cost'!R14+'[2]Consumer Cost'!R14+'[3]Consumer Cost'!R14+'[4]Consumer Cost'!R14</f>
        <v>7.2533020878549967</v>
      </c>
      <c r="S14" s="92">
        <f>+'[1]Consumer Cost'!S14+'[2]Consumer Cost'!S14+'[3]Consumer Cost'!S14+'[4]Consumer Cost'!S14</f>
        <v>8.9547574341982994</v>
      </c>
      <c r="T14" s="92">
        <f>+'[1]Consumer Cost'!T14+'[2]Consumer Cost'!T14+'[3]Consumer Cost'!T14+'[4]Consumer Cost'!T14</f>
        <v>10.847395145089404</v>
      </c>
      <c r="U14" s="92">
        <f>+'[1]Consumer Cost'!U14+'[2]Consumer Cost'!U14+'[3]Consumer Cost'!U14+'[4]Consumer Cost'!U14</f>
        <v>12.912071208408104</v>
      </c>
      <c r="V14" s="92">
        <f>+'[1]Consumer Cost'!V14+'[2]Consumer Cost'!V14+'[3]Consumer Cost'!V14+'[4]Consumer Cost'!V14</f>
        <v>15.125456802188594</v>
      </c>
      <c r="W14" s="92">
        <f>+'[1]Consumer Cost'!W14+'[2]Consumer Cost'!W14+'[3]Consumer Cost'!W14+'[4]Consumer Cost'!W14</f>
        <v>17.462017550515988</v>
      </c>
    </row>
    <row r="15" spans="1:23" x14ac:dyDescent="0.25">
      <c r="A15" s="15" t="str">
        <f>A24</f>
        <v>Gas Tank</v>
      </c>
      <c r="B15" s="92">
        <f>+'[1]Consumer Cost'!B15+'[2]Consumer Cost'!B15+'[3]Consumer Cost'!B15+'[4]Consumer Cost'!B15</f>
        <v>0</v>
      </c>
      <c r="C15" s="92">
        <f>+'[1]Consumer Cost'!C15+'[2]Consumer Cost'!C15+'[3]Consumer Cost'!C15+'[4]Consumer Cost'!C15</f>
        <v>11.115611083085973</v>
      </c>
      <c r="D15" s="92">
        <f>+'[1]Consumer Cost'!D15+'[2]Consumer Cost'!D15+'[3]Consumer Cost'!D15+'[4]Consumer Cost'!D15</f>
        <v>13.288285903323228</v>
      </c>
      <c r="E15" s="92">
        <f>+'[1]Consumer Cost'!E15+'[2]Consumer Cost'!E15+'[3]Consumer Cost'!E15+'[4]Consumer Cost'!E15</f>
        <v>15.365785603505659</v>
      </c>
      <c r="F15" s="92">
        <f>+'[1]Consumer Cost'!F15+'[2]Consumer Cost'!F15+'[3]Consumer Cost'!F15+'[4]Consumer Cost'!F15</f>
        <v>17.352191875592304</v>
      </c>
      <c r="G15" s="92">
        <f>+'[1]Consumer Cost'!G15+'[2]Consumer Cost'!G15+'[3]Consumer Cost'!G15+'[4]Consumer Cost'!G15</f>
        <v>19.250388345588302</v>
      </c>
      <c r="H15" s="92">
        <f>+'[1]Consumer Cost'!H15+'[2]Consumer Cost'!H15+'[3]Consumer Cost'!H15+'[4]Consumer Cost'!H15</f>
        <v>21.061858872290223</v>
      </c>
      <c r="I15" s="92">
        <f>+'[1]Consumer Cost'!I15+'[2]Consumer Cost'!I15+'[3]Consumer Cost'!I15+'[4]Consumer Cost'!I15</f>
        <v>22.786508183870346</v>
      </c>
      <c r="J15" s="92">
        <f>+'[1]Consumer Cost'!J15+'[2]Consumer Cost'!J15+'[3]Consumer Cost'!J15+'[4]Consumer Cost'!J15</f>
        <v>24.422545422276492</v>
      </c>
      <c r="K15" s="92">
        <f>+'[1]Consumer Cost'!K15+'[2]Consumer Cost'!K15+'[3]Consumer Cost'!K15+'[4]Consumer Cost'!K15</f>
        <v>25.96647670585277</v>
      </c>
      <c r="L15" s="92">
        <f>+'[1]Consumer Cost'!L15+'[2]Consumer Cost'!L15+'[3]Consumer Cost'!L15+'[4]Consumer Cost'!L15</f>
        <v>27.413250678417469</v>
      </c>
      <c r="M15" s="92">
        <f>+'[1]Consumer Cost'!M15+'[2]Consumer Cost'!M15+'[3]Consumer Cost'!M15+'[4]Consumer Cost'!M15</f>
        <v>28.756587780474153</v>
      </c>
      <c r="N15" s="92">
        <f>+'[1]Consumer Cost'!N15+'[2]Consumer Cost'!N15+'[3]Consumer Cost'!N15+'[4]Consumer Cost'!N15</f>
        <v>29.989498021522969</v>
      </c>
      <c r="O15" s="92">
        <f>+'[1]Consumer Cost'!O15+'[2]Consumer Cost'!O15+'[3]Consumer Cost'!O15+'[4]Consumer Cost'!O15</f>
        <v>31.10495556673289</v>
      </c>
      <c r="P15" s="92">
        <f>+'[1]Consumer Cost'!P15+'[2]Consumer Cost'!P15+'[3]Consumer Cost'!P15+'[4]Consumer Cost'!P15</f>
        <v>32.096658930742315</v>
      </c>
      <c r="Q15" s="92">
        <f>+'[1]Consumer Cost'!Q15+'[2]Consumer Cost'!Q15+'[3]Consumer Cost'!Q15+'[4]Consumer Cost'!Q15</f>
        <v>32.959774835461872</v>
      </c>
      <c r="R15" s="92">
        <f>+'[1]Consumer Cost'!R15+'[2]Consumer Cost'!R15+'[3]Consumer Cost'!R15+'[4]Consumer Cost'!R15</f>
        <v>33.691554111293556</v>
      </c>
      <c r="S15" s="92">
        <f>+'[1]Consumer Cost'!S15+'[2]Consumer Cost'!S15+'[3]Consumer Cost'!S15+'[4]Consumer Cost'!S15</f>
        <v>34.291726219891338</v>
      </c>
      <c r="T15" s="92">
        <f>+'[1]Consumer Cost'!T15+'[2]Consumer Cost'!T15+'[3]Consumer Cost'!T15+'[4]Consumer Cost'!T15</f>
        <v>34.762621850981574</v>
      </c>
      <c r="U15" s="92">
        <f>+'[1]Consumer Cost'!U15+'[2]Consumer Cost'!U15+'[3]Consumer Cost'!U15+'[4]Consumer Cost'!U15</f>
        <v>35.10902755178445</v>
      </c>
      <c r="V15" s="92">
        <f>+'[1]Consumer Cost'!V15+'[2]Consumer Cost'!V15+'[3]Consumer Cost'!V15+'[4]Consumer Cost'!V15</f>
        <v>35.337825175112094</v>
      </c>
      <c r="W15" s="92">
        <f>+'[1]Consumer Cost'!W15+'[2]Consumer Cost'!W15+'[3]Consumer Cost'!W15+'[4]Consumer Cost'!W15</f>
        <v>35.457498348437767</v>
      </c>
    </row>
    <row r="16" spans="1:23" x14ac:dyDescent="0.25">
      <c r="A16" s="15" t="str">
        <f>A25</f>
        <v>Instant Gas</v>
      </c>
      <c r="B16" s="92">
        <f>+'[1]Consumer Cost'!B16+'[2]Consumer Cost'!B16+'[3]Consumer Cost'!B16+'[4]Consumer Cost'!B16</f>
        <v>0</v>
      </c>
      <c r="C16" s="92">
        <f>+'[1]Consumer Cost'!C16+'[2]Consumer Cost'!C16+'[3]Consumer Cost'!C16+'[4]Consumer Cost'!C16</f>
        <v>5.5565796111272867E-3</v>
      </c>
      <c r="D16" s="92">
        <f>+'[1]Consumer Cost'!D16+'[2]Consumer Cost'!D16+'[3]Consumer Cost'!D16+'[4]Consumer Cost'!D16</f>
        <v>1.1464995333646042E-2</v>
      </c>
      <c r="E16" s="92">
        <f>+'[1]Consumer Cost'!E16+'[2]Consumer Cost'!E16+'[3]Consumer Cost'!E16+'[4]Consumer Cost'!E16</f>
        <v>2.2227812510049495E-2</v>
      </c>
      <c r="F16" s="92">
        <f>+'[1]Consumer Cost'!F16+'[2]Consumer Cost'!F16+'[3]Consumer Cost'!F16+'[4]Consumer Cost'!F16</f>
        <v>4.0925080066890336E-2</v>
      </c>
      <c r="G16" s="92">
        <f>+'[1]Consumer Cost'!G16+'[2]Consumer Cost'!G16+'[3]Consumer Cost'!G16+'[4]Consumer Cost'!G16</f>
        <v>7.1992946084418113E-2</v>
      </c>
      <c r="H16" s="92">
        <f>+'[1]Consumer Cost'!H16+'[2]Consumer Cost'!H16+'[3]Consumer Cost'!H16+'[4]Consumer Cost'!H16</f>
        <v>0.12150722735426128</v>
      </c>
      <c r="I16" s="92">
        <f>+'[1]Consumer Cost'!I16+'[2]Consumer Cost'!I16+'[3]Consumer Cost'!I16+'[4]Consumer Cost'!I16</f>
        <v>0.19738601335574446</v>
      </c>
      <c r="J16" s="92">
        <f>+'[1]Consumer Cost'!J16+'[2]Consumer Cost'!J16+'[3]Consumer Cost'!J16+'[4]Consumer Cost'!J16</f>
        <v>0.30944187528922751</v>
      </c>
      <c r="K16" s="92">
        <f>+'[1]Consumer Cost'!K16+'[2]Consumer Cost'!K16+'[3]Consumer Cost'!K16+'[4]Consumer Cost'!K16</f>
        <v>0.4692129327357597</v>
      </c>
      <c r="L16" s="92">
        <f>+'[1]Consumer Cost'!L16+'[2]Consumer Cost'!L16+'[3]Consumer Cost'!L16+'[4]Consumer Cost'!L16</f>
        <v>0.68951630002823339</v>
      </c>
      <c r="M16" s="92">
        <f>+'[1]Consumer Cost'!M16+'[2]Consumer Cost'!M16+'[3]Consumer Cost'!M16+'[4]Consumer Cost'!M16</f>
        <v>0.98370178058752855</v>
      </c>
      <c r="N16" s="92">
        <f>+'[1]Consumer Cost'!N16+'[2]Consumer Cost'!N16+'[3]Consumer Cost'!N16+'[4]Consumer Cost'!N16</f>
        <v>1.3646383226775596</v>
      </c>
      <c r="O16" s="92">
        <f>+'[1]Consumer Cost'!O16+'[2]Consumer Cost'!O16+'[3]Consumer Cost'!O16+'[4]Consumer Cost'!O16</f>
        <v>1.8435331504705128</v>
      </c>
      <c r="P16" s="92">
        <f>+'[1]Consumer Cost'!P16+'[2]Consumer Cost'!P16+'[3]Consumer Cost'!P16+'[4]Consumer Cost'!P16</f>
        <v>2.428746762074232</v>
      </c>
      <c r="Q16" s="92">
        <f>+'[1]Consumer Cost'!Q16+'[2]Consumer Cost'!Q16+'[3]Consumer Cost'!Q16+'[4]Consumer Cost'!Q16</f>
        <v>3.1248031147890636</v>
      </c>
      <c r="R16" s="92">
        <f>+'[1]Consumer Cost'!R16+'[2]Consumer Cost'!R16+'[3]Consumer Cost'!R16+'[4]Consumer Cost'!R16</f>
        <v>3.9317830166058685</v>
      </c>
      <c r="S16" s="92">
        <f>+'[1]Consumer Cost'!S16+'[2]Consumer Cost'!S16+'[3]Consumer Cost'!S16+'[4]Consumer Cost'!S16</f>
        <v>4.8452238554096141</v>
      </c>
      <c r="T16" s="92">
        <f>+'[1]Consumer Cost'!T16+'[2]Consumer Cost'!T16+'[3]Consumer Cost'!T16+'[4]Consumer Cost'!T16</f>
        <v>5.8565452063179961</v>
      </c>
      <c r="U16" s="92">
        <f>+'[1]Consumer Cost'!U16+'[2]Consumer Cost'!U16+'[3]Consumer Cost'!U16+'[4]Consumer Cost'!U16</f>
        <v>6.953909796669917</v>
      </c>
      <c r="V16" s="92">
        <f>+'[1]Consumer Cost'!V16+'[2]Consumer Cost'!V16+'[3]Consumer Cost'!V16+'[4]Consumer Cost'!V16</f>
        <v>8.1233483939020577</v>
      </c>
      <c r="W16" s="92">
        <f>+'[1]Consumer Cost'!W16+'[2]Consumer Cost'!W16+'[3]Consumer Cost'!W16+'[4]Consumer Cost'!W16</f>
        <v>9.3499480902598435</v>
      </c>
    </row>
    <row r="17" spans="1:23" x14ac:dyDescent="0.25">
      <c r="A17" s="15" t="str">
        <f>A26</f>
        <v>Condensing Gas</v>
      </c>
      <c r="B17" s="92">
        <f>+'[1]Consumer Cost'!B17+'[2]Consumer Cost'!B17+'[3]Consumer Cost'!B17+'[4]Consumer Cost'!B17</f>
        <v>0</v>
      </c>
      <c r="C17" s="92">
        <f>+'[1]Consumer Cost'!C17+'[2]Consumer Cost'!C17+'[3]Consumer Cost'!C17+'[4]Consumer Cost'!C17</f>
        <v>1.2230906909257634E-2</v>
      </c>
      <c r="D17" s="92">
        <f>+'[1]Consumer Cost'!D17+'[2]Consumer Cost'!D17+'[3]Consumer Cost'!D17+'[4]Consumer Cost'!D17</f>
        <v>2.5155213847778295E-2</v>
      </c>
      <c r="E17" s="92">
        <f>+'[1]Consumer Cost'!E17+'[2]Consumer Cost'!E17+'[3]Consumer Cost'!E17+'[4]Consumer Cost'!E17</f>
        <v>4.864571873396302E-2</v>
      </c>
      <c r="F17" s="92">
        <f>+'[1]Consumer Cost'!F17+'[2]Consumer Cost'!F17+'[3]Consumer Cost'!F17+'[4]Consumer Cost'!F17</f>
        <v>8.9359707906272956E-2</v>
      </c>
      <c r="G17" s="92">
        <f>+'[1]Consumer Cost'!G17+'[2]Consumer Cost'!G17+'[3]Consumer Cost'!G17+'[4]Consumer Cost'!G17</f>
        <v>0.15685271830754721</v>
      </c>
      <c r="H17" s="92">
        <f>+'[1]Consumer Cost'!H17+'[2]Consumer Cost'!H17+'[3]Consumer Cost'!H17+'[4]Consumer Cost'!H17</f>
        <v>0.26416474865251188</v>
      </c>
      <c r="I17" s="92">
        <f>+'[1]Consumer Cost'!I17+'[2]Consumer Cost'!I17+'[3]Consumer Cost'!I17+'[4]Consumer Cost'!I17</f>
        <v>0.428223778265715</v>
      </c>
      <c r="J17" s="92">
        <f>+'[1]Consumer Cost'!J17+'[2]Consumer Cost'!J17+'[3]Consumer Cost'!J17+'[4]Consumer Cost'!J17</f>
        <v>0.6699192102817676</v>
      </c>
      <c r="K17" s="92">
        <f>+'[1]Consumer Cost'!K17+'[2]Consumer Cost'!K17+'[3]Consumer Cost'!K17+'[4]Consumer Cost'!K17</f>
        <v>1.0136975427248089</v>
      </c>
      <c r="L17" s="92">
        <f>+'[1]Consumer Cost'!L17+'[2]Consumer Cost'!L17+'[3]Consumer Cost'!L17+'[4]Consumer Cost'!L17</f>
        <v>1.4865658540235855</v>
      </c>
      <c r="M17" s="92">
        <f>+'[1]Consumer Cost'!M17+'[2]Consumer Cost'!M17+'[3]Consumer Cost'!M17+'[4]Consumer Cost'!M17</f>
        <v>2.1164645053822033</v>
      </c>
      <c r="N17" s="92">
        <f>+'[1]Consumer Cost'!N17+'[2]Consumer Cost'!N17+'[3]Consumer Cost'!N17+'[4]Consumer Cost'!N17</f>
        <v>2.9300883632898032</v>
      </c>
      <c r="O17" s="92">
        <f>+'[1]Consumer Cost'!O17+'[2]Consumer Cost'!O17+'[3]Consumer Cost'!O17+'[4]Consumer Cost'!O17</f>
        <v>3.950378733130206</v>
      </c>
      <c r="P17" s="92">
        <f>+'[1]Consumer Cost'!P17+'[2]Consumer Cost'!P17+'[3]Consumer Cost'!P17+'[4]Consumer Cost'!P17</f>
        <v>5.1940394044420257</v>
      </c>
      <c r="Q17" s="92">
        <f>+'[1]Consumer Cost'!Q17+'[2]Consumer Cost'!Q17+'[3]Consumer Cost'!Q17+'[4]Consumer Cost'!Q17</f>
        <v>6.6695008436971923</v>
      </c>
      <c r="R17" s="92">
        <f>+'[1]Consumer Cost'!R17+'[2]Consumer Cost'!R17+'[3]Consumer Cost'!R17+'[4]Consumer Cost'!R17</f>
        <v>8.3757248075423529</v>
      </c>
      <c r="S17" s="92">
        <f>+'[1]Consumer Cost'!S17+'[2]Consumer Cost'!S17+'[3]Consumer Cost'!S17+'[4]Consumer Cost'!S17</f>
        <v>10.302096758302557</v>
      </c>
      <c r="T17" s="92">
        <f>+'[1]Consumer Cost'!T17+'[2]Consumer Cost'!T17+'[3]Consumer Cost'!T17+'[4]Consumer Cost'!T17</f>
        <v>12.42942962901321</v>
      </c>
      <c r="U17" s="92">
        <f>+'[1]Consumer Cost'!U17+'[2]Consumer Cost'!U17+'[3]Consumer Cost'!U17+'[4]Consumer Cost'!U17</f>
        <v>14.731869737462526</v>
      </c>
      <c r="V17" s="92">
        <f>+'[1]Consumer Cost'!V17+'[2]Consumer Cost'!V17+'[3]Consumer Cost'!V17+'[4]Consumer Cost'!V17</f>
        <v>17.179329336321985</v>
      </c>
      <c r="W17" s="92">
        <f>+'[1]Consumer Cost'!W17+'[2]Consumer Cost'!W17+'[3]Consumer Cost'!W17+'[4]Consumer Cost'!W17</f>
        <v>19.740016522399458</v>
      </c>
    </row>
    <row r="18" spans="1:23" x14ac:dyDescent="0.25">
      <c r="A18" s="4"/>
    </row>
    <row r="19" spans="1:23" x14ac:dyDescent="0.25">
      <c r="A19" s="4" t="s">
        <v>89</v>
      </c>
    </row>
    <row r="20" spans="1:23" x14ac:dyDescent="0.25">
      <c r="A20" s="5" t="str">
        <f>'Water Heaters Purchased'!A4</f>
        <v>Water Heat Ending</v>
      </c>
      <c r="B20" s="3">
        <f>'Water Heaters Purchased'!B4</f>
        <v>2014</v>
      </c>
      <c r="C20" s="3">
        <f>'Water Heaters Purchased'!C4</f>
        <v>2015</v>
      </c>
      <c r="D20" s="3">
        <f>'Water Heaters Purchased'!D4</f>
        <v>2016</v>
      </c>
      <c r="E20" s="3">
        <f>'Water Heaters Purchased'!E4</f>
        <v>2017</v>
      </c>
      <c r="F20" s="3">
        <f>'Water Heaters Purchased'!F4</f>
        <v>2018</v>
      </c>
      <c r="G20" s="3">
        <f>'Water Heaters Purchased'!G4</f>
        <v>2019</v>
      </c>
      <c r="H20" s="3">
        <f>'Water Heaters Purchased'!H4</f>
        <v>2020</v>
      </c>
      <c r="I20" s="3">
        <f>'Water Heaters Purchased'!I4</f>
        <v>2021</v>
      </c>
      <c r="J20" s="3">
        <f>'Water Heaters Purchased'!J4</f>
        <v>2022</v>
      </c>
      <c r="K20" s="3">
        <f>'Water Heaters Purchased'!K4</f>
        <v>2023</v>
      </c>
      <c r="L20" s="3">
        <f>'Water Heaters Purchased'!L4</f>
        <v>2024</v>
      </c>
      <c r="M20" s="3">
        <f>'Water Heaters Purchased'!M4</f>
        <v>2025</v>
      </c>
      <c r="N20" s="3">
        <f>'Water Heaters Purchased'!N4</f>
        <v>2026</v>
      </c>
      <c r="O20" s="3">
        <f>'Water Heaters Purchased'!O4</f>
        <v>2027</v>
      </c>
      <c r="P20" s="3">
        <f>'Water Heaters Purchased'!P4</f>
        <v>2028</v>
      </c>
      <c r="Q20" s="3">
        <f>'Water Heaters Purchased'!Q4</f>
        <v>2029</v>
      </c>
      <c r="R20" s="3">
        <f>'Water Heaters Purchased'!R4</f>
        <v>2030</v>
      </c>
      <c r="S20" s="3">
        <f>'Water Heaters Purchased'!S4</f>
        <v>2031</v>
      </c>
      <c r="T20" s="3">
        <f>'Water Heaters Purchased'!T4</f>
        <v>2032</v>
      </c>
      <c r="U20" s="3">
        <f>'Water Heaters Purchased'!U4</f>
        <v>2033</v>
      </c>
      <c r="V20" s="3">
        <f>'Water Heaters Purchased'!V4</f>
        <v>2034</v>
      </c>
      <c r="W20" s="3">
        <f>'Water Heaters Purchased'!W4</f>
        <v>2035</v>
      </c>
    </row>
    <row r="21" spans="1:23" ht="16.5" thickBot="1" x14ac:dyDescent="0.3">
      <c r="A21" s="26" t="s">
        <v>31</v>
      </c>
      <c r="B21" s="95">
        <f>SUM(B22:B26)</f>
        <v>0</v>
      </c>
      <c r="C21" s="95">
        <f t="shared" ref="C21:W21" si="2">SUM(C22:C26)</f>
        <v>34.561323339823744</v>
      </c>
      <c r="D21" s="95">
        <f t="shared" si="2"/>
        <v>34.58120652589276</v>
      </c>
      <c r="E21" s="95">
        <f t="shared" si="2"/>
        <v>34.615443460632278</v>
      </c>
      <c r="F21" s="95">
        <f t="shared" si="2"/>
        <v>34.672920409063828</v>
      </c>
      <c r="G21" s="95">
        <f t="shared" si="2"/>
        <v>34.766231421570183</v>
      </c>
      <c r="H21" s="95">
        <f t="shared" si="2"/>
        <v>34.912313132314523</v>
      </c>
      <c r="I21" s="95">
        <f t="shared" si="2"/>
        <v>35.132776269285586</v>
      </c>
      <c r="J21" s="95">
        <f t="shared" si="2"/>
        <v>35.45373911249407</v>
      </c>
      <c r="K21" s="95">
        <f t="shared" si="2"/>
        <v>35.904980399317132</v>
      </c>
      <c r="L21" s="95">
        <f t="shared" si="2"/>
        <v>36.518289369457719</v>
      </c>
      <c r="M21" s="95">
        <f t="shared" si="2"/>
        <v>37.325008355264927</v>
      </c>
      <c r="N21" s="95">
        <f t="shared" si="2"/>
        <v>38.352933899520579</v>
      </c>
      <c r="O21" s="95">
        <f t="shared" si="2"/>
        <v>39.622937507640799</v>
      </c>
      <c r="P21" s="95">
        <f t="shared" si="2"/>
        <v>41.145832356241868</v>
      </c>
      <c r="Q21" s="95">
        <f t="shared" si="2"/>
        <v>42.920079358992176</v>
      </c>
      <c r="R21" s="95">
        <f t="shared" si="2"/>
        <v>44.930841553370449</v>
      </c>
      <c r="S21" s="95">
        <f t="shared" si="2"/>
        <v>47.150654625543368</v>
      </c>
      <c r="T21" s="95">
        <f t="shared" si="2"/>
        <v>49.54164298389793</v>
      </c>
      <c r="U21" s="95">
        <f t="shared" si="2"/>
        <v>52.058881867100141</v>
      </c>
      <c r="V21" s="95">
        <f t="shared" si="2"/>
        <v>54.654293776999324</v>
      </c>
      <c r="W21" s="95">
        <f t="shared" si="2"/>
        <v>57.280430414016074</v>
      </c>
    </row>
    <row r="22" spans="1:23" ht="16.5" thickTop="1" x14ac:dyDescent="0.25">
      <c r="A22" s="3" t="str">
        <f>'Water Heaters Purchased'!A6</f>
        <v>Electric Resistance</v>
      </c>
      <c r="B22" s="92">
        <f>+'[1]Consumer Cost'!B22+'[2]Consumer Cost'!B22+'[3]Consumer Cost'!B22+'[4]Consumer Cost'!B22</f>
        <v>0</v>
      </c>
      <c r="C22" s="92">
        <f>+'[1]Consumer Cost'!C22+'[2]Consumer Cost'!C22+'[3]Consumer Cost'!C22+'[4]Consumer Cost'!C22</f>
        <v>25.682518247108703</v>
      </c>
      <c r="D22" s="92">
        <f>+'[1]Consumer Cost'!D22+'[2]Consumer Cost'!D22+'[3]Consumer Cost'!D22+'[4]Consumer Cost'!D22</f>
        <v>25.667559541907149</v>
      </c>
      <c r="E22" s="92">
        <f>+'[1]Consumer Cost'!E22+'[2]Consumer Cost'!E22+'[3]Consumer Cost'!E22+'[4]Consumer Cost'!E22</f>
        <v>25.647943156466994</v>
      </c>
      <c r="F22" s="92">
        <f>+'[1]Consumer Cost'!F22+'[2]Consumer Cost'!F22+'[3]Consumer Cost'!F22+'[4]Consumer Cost'!F22</f>
        <v>25.620623317182513</v>
      </c>
      <c r="G22" s="92">
        <f>+'[1]Consumer Cost'!G22+'[2]Consumer Cost'!G22+'[3]Consumer Cost'!G22+'[4]Consumer Cost'!G22</f>
        <v>25.581290310086821</v>
      </c>
      <c r="H22" s="92">
        <f>+'[1]Consumer Cost'!H22+'[2]Consumer Cost'!H22+'[3]Consumer Cost'!H22+'[4]Consumer Cost'!H22</f>
        <v>25.524158147517124</v>
      </c>
      <c r="I22" s="92">
        <f>+'[1]Consumer Cost'!I22+'[2]Consumer Cost'!I22+'[3]Consumer Cost'!I22+'[4]Consumer Cost'!I22</f>
        <v>25.441857248327281</v>
      </c>
      <c r="J22" s="92">
        <f>+'[1]Consumer Cost'!J22+'[2]Consumer Cost'!J22+'[3]Consumer Cost'!J22+'[4]Consumer Cost'!J22</f>
        <v>25.325498029983891</v>
      </c>
      <c r="K22" s="92">
        <f>+'[1]Consumer Cost'!K22+'[2]Consumer Cost'!K22+'[3]Consumer Cost'!K22+'[4]Consumer Cost'!K22</f>
        <v>25.164966613982124</v>
      </c>
      <c r="L22" s="92">
        <f>+'[1]Consumer Cost'!L22+'[2]Consumer Cost'!L22+'[3]Consumer Cost'!L22+'[4]Consumer Cost'!L22</f>
        <v>24.949492878027019</v>
      </c>
      <c r="M22" s="92">
        <f>+'[1]Consumer Cost'!M22+'[2]Consumer Cost'!M22+'[3]Consumer Cost'!M22+'[4]Consumer Cost'!M22</f>
        <v>24.668490762478712</v>
      </c>
      <c r="N22" s="92">
        <f>+'[1]Consumer Cost'!N22+'[2]Consumer Cost'!N22+'[3]Consumer Cost'!N22+'[4]Consumer Cost'!N22</f>
        <v>24.312612821409321</v>
      </c>
      <c r="O22" s="92">
        <f>+'[1]Consumer Cost'!O22+'[2]Consumer Cost'!O22+'[3]Consumer Cost'!O22+'[4]Consumer Cost'!O22</f>
        <v>23.874895239366772</v>
      </c>
      <c r="P22" s="92">
        <f>+'[1]Consumer Cost'!P22+'[2]Consumer Cost'!P22+'[3]Consumer Cost'!P22+'[4]Consumer Cost'!P22</f>
        <v>23.351814375043908</v>
      </c>
      <c r="Q22" s="92">
        <f>+'[1]Consumer Cost'!Q22+'[2]Consumer Cost'!Q22+'[3]Consumer Cost'!Q22+'[4]Consumer Cost'!Q22</f>
        <v>22.744054272425856</v>
      </c>
      <c r="R22" s="92">
        <f>+'[1]Consumer Cost'!R22+'[2]Consumer Cost'!R22+'[3]Consumer Cost'!R22+'[4]Consumer Cost'!R22</f>
        <v>22.056814236771096</v>
      </c>
      <c r="S22" s="92">
        <f>+'[1]Consumer Cost'!S22+'[2]Consumer Cost'!S22+'[3]Consumer Cost'!S22+'[4]Consumer Cost'!S22</f>
        <v>21.299567902232305</v>
      </c>
      <c r="T22" s="92">
        <f>+'[1]Consumer Cost'!T22+'[2]Consumer Cost'!T22+'[3]Consumer Cost'!T22+'[4]Consumer Cost'!T22</f>
        <v>20.485299880873654</v>
      </c>
      <c r="U22" s="92">
        <f>+'[1]Consumer Cost'!U22+'[2]Consumer Cost'!U22+'[3]Consumer Cost'!U22+'[4]Consumer Cost'!U22</f>
        <v>19.629356981132869</v>
      </c>
      <c r="V22" s="92">
        <f>+'[1]Consumer Cost'!V22+'[2]Consumer Cost'!V22+'[3]Consumer Cost'!V22+'[4]Consumer Cost'!V22</f>
        <v>18.748122053780932</v>
      </c>
      <c r="W22" s="92">
        <f>+'[1]Consumer Cost'!W22+'[2]Consumer Cost'!W22+'[3]Consumer Cost'!W22+'[4]Consumer Cost'!W22</f>
        <v>17.857730306726591</v>
      </c>
    </row>
    <row r="23" spans="1:23" x14ac:dyDescent="0.25">
      <c r="A23" s="3" t="str">
        <f>'Water Heaters Purchased'!A7</f>
        <v>HPWH</v>
      </c>
      <c r="B23" s="92">
        <f>+'[1]Consumer Cost'!B23+'[2]Consumer Cost'!B23+'[3]Consumer Cost'!B23+'[4]Consumer Cost'!B23</f>
        <v>0</v>
      </c>
      <c r="C23" s="92">
        <f>+'[1]Consumer Cost'!C23+'[2]Consumer Cost'!C23+'[3]Consumer Cost'!C23+'[4]Consumer Cost'!C23</f>
        <v>9.2373573737748876E-3</v>
      </c>
      <c r="D23" s="92">
        <f>+'[1]Consumer Cost'!D23+'[2]Consumer Cost'!D23+'[3]Consumer Cost'!D23+'[4]Consumer Cost'!D23</f>
        <v>1.8469708857795815E-2</v>
      </c>
      <c r="E23" s="92">
        <f>+'[1]Consumer Cost'!E23+'[2]Consumer Cost'!E23+'[3]Consumer Cost'!E23+'[4]Consumer Cost'!E23</f>
        <v>3.5109523879565924E-2</v>
      </c>
      <c r="F23" s="92">
        <f>+'[1]Consumer Cost'!F23+'[2]Consumer Cost'!F23+'[3]Consumer Cost'!F23+'[4]Consumer Cost'!F23</f>
        <v>6.3679638750338413E-2</v>
      </c>
      <c r="G23" s="92">
        <f>+'[1]Consumer Cost'!G23+'[2]Consumer Cost'!G23+'[3]Consumer Cost'!G23+'[4]Consumer Cost'!G23</f>
        <v>0.11056168266049871</v>
      </c>
      <c r="H23" s="92">
        <f>+'[1]Consumer Cost'!H23+'[2]Consumer Cost'!H23+'[3]Consumer Cost'!H23+'[4]Consumer Cost'!H23</f>
        <v>0.18429726490921944</v>
      </c>
      <c r="I23" s="92">
        <f>+'[1]Consumer Cost'!I23+'[2]Consumer Cost'!I23+'[3]Consumer Cost'!I23+'[4]Consumer Cost'!I23</f>
        <v>0.29572958293838464</v>
      </c>
      <c r="J23" s="92">
        <f>+'[1]Consumer Cost'!J23+'[2]Consumer Cost'!J23+'[3]Consumer Cost'!J23+'[4]Consumer Cost'!J23</f>
        <v>0.45788930822918883</v>
      </c>
      <c r="K23" s="92">
        <f>+'[1]Consumer Cost'!K23+'[2]Consumer Cost'!K23+'[3]Consumer Cost'!K23+'[4]Consumer Cost'!K23</f>
        <v>0.6855369136712921</v>
      </c>
      <c r="L23" s="92">
        <f>+'[1]Consumer Cost'!L23+'[2]Consumer Cost'!L23+'[3]Consumer Cost'!L23+'[4]Consumer Cost'!L23</f>
        <v>0.99430591096535004</v>
      </c>
      <c r="M23" s="92">
        <f>+'[1]Consumer Cost'!M23+'[2]Consumer Cost'!M23+'[3]Consumer Cost'!M23+'[4]Consumer Cost'!M23</f>
        <v>1.399451912664881</v>
      </c>
      <c r="N23" s="92">
        <f>+'[1]Consumer Cost'!N23+'[2]Consumer Cost'!N23+'[3]Consumer Cost'!N23+'[4]Consumer Cost'!N23</f>
        <v>1.9142979147168266</v>
      </c>
      <c r="O23" s="92">
        <f>+'[1]Consumer Cost'!O23+'[2]Consumer Cost'!O23+'[3]Consumer Cost'!O23+'[4]Consumer Cost'!O23</f>
        <v>2.5485619188617168</v>
      </c>
      <c r="P23" s="92">
        <f>+'[1]Consumer Cost'!P23+'[2]Consumer Cost'!P23+'[3]Consumer Cost'!P23+'[4]Consumer Cost'!P23</f>
        <v>3.306831645534154</v>
      </c>
      <c r="Q23" s="92">
        <f>+'[1]Consumer Cost'!Q23+'[2]Consumer Cost'!Q23+'[3]Consumer Cost'!Q23+'[4]Consumer Cost'!Q23</f>
        <v>4.1874792567140533</v>
      </c>
      <c r="R23" s="92">
        <f>+'[1]Consumer Cost'!R23+'[2]Consumer Cost'!R23+'[3]Consumer Cost'!R23+'[4]Consumer Cost'!R23</f>
        <v>5.1822615827216501</v>
      </c>
      <c r="S23" s="92">
        <f>+'[1]Consumer Cost'!S23+'[2]Consumer Cost'!S23+'[3]Consumer Cost'!S23+'[4]Consumer Cost'!S23</f>
        <v>6.276727566289197</v>
      </c>
      <c r="T23" s="92">
        <f>+'[1]Consumer Cost'!T23+'[2]Consumer Cost'!T23+'[3]Consumer Cost'!T23+'[4]Consumer Cost'!T23</f>
        <v>7.4513854823027028</v>
      </c>
      <c r="U23" s="92">
        <f>+'[1]Consumer Cost'!U23+'[2]Consumer Cost'!U23+'[3]Consumer Cost'!U23+'[4]Consumer Cost'!U23</f>
        <v>8.683421339582555</v>
      </c>
      <c r="V23" s="92">
        <f>+'[1]Consumer Cost'!V23+'[2]Consumer Cost'!V23+'[3]Consumer Cost'!V23+'[4]Consumer Cost'!V23</f>
        <v>9.9486590784269922</v>
      </c>
      <c r="W23" s="92">
        <f>+'[1]Consumer Cost'!W23+'[2]Consumer Cost'!W23+'[3]Consumer Cost'!W23+'[4]Consumer Cost'!W23</f>
        <v>11.223440038318206</v>
      </c>
    </row>
    <row r="24" spans="1:23" x14ac:dyDescent="0.25">
      <c r="A24" s="3" t="str">
        <f>'Water Heaters Purchased'!A8</f>
        <v>Gas Tank</v>
      </c>
      <c r="B24" s="92">
        <f>+'[1]Consumer Cost'!B24+'[2]Consumer Cost'!B24+'[3]Consumer Cost'!B24+'[4]Consumer Cost'!B24</f>
        <v>0</v>
      </c>
      <c r="C24" s="92">
        <f>+'[1]Consumer Cost'!C24+'[2]Consumer Cost'!C24+'[3]Consumer Cost'!C24+'[4]Consumer Cost'!C24</f>
        <v>8.8527344017337448</v>
      </c>
      <c r="D24" s="92">
        <f>+'[1]Consumer Cost'!D24+'[2]Consumer Cost'!D24+'[3]Consumer Cost'!D24+'[4]Consumer Cost'!D24</f>
        <v>8.8613912835980564</v>
      </c>
      <c r="E24" s="92">
        <f>+'[1]Consumer Cost'!E24+'[2]Consumer Cost'!E24+'[3]Consumer Cost'!E24+'[4]Consumer Cost'!E24</f>
        <v>8.8679216130103349</v>
      </c>
      <c r="F24" s="92">
        <f>+'[1]Consumer Cost'!F24+'[2]Consumer Cost'!F24+'[3]Consumer Cost'!F24+'[4]Consumer Cost'!F24</f>
        <v>8.8712429513972477</v>
      </c>
      <c r="G24" s="92">
        <f>+'[1]Consumer Cost'!G24+'[2]Consumer Cost'!G24+'[3]Consumer Cost'!G24+'[4]Consumer Cost'!G24</f>
        <v>8.8698204897895483</v>
      </c>
      <c r="H24" s="92">
        <f>+'[1]Consumer Cost'!H24+'[2]Consumer Cost'!H24+'[3]Consumer Cost'!H24+'[4]Consumer Cost'!H24</f>
        <v>8.8615893688624219</v>
      </c>
      <c r="I24" s="92">
        <f>+'[1]Consumer Cost'!I24+'[2]Consumer Cost'!I24+'[3]Consumer Cost'!I24+'[4]Consumer Cost'!I24</f>
        <v>8.8439141921771842</v>
      </c>
      <c r="J24" s="92">
        <f>+'[1]Consumer Cost'!J24+'[2]Consumer Cost'!J24+'[3]Consumer Cost'!J24+'[4]Consumer Cost'!J24</f>
        <v>8.8136097546818242</v>
      </c>
      <c r="K24" s="92">
        <f>+'[1]Consumer Cost'!K24+'[2]Consumer Cost'!K24+'[3]Consumer Cost'!K24+'[4]Consumer Cost'!K24</f>
        <v>8.7670455456299177</v>
      </c>
      <c r="L24" s="92">
        <f>+'[1]Consumer Cost'!L24+'[2]Consumer Cost'!L24+'[3]Consumer Cost'!L24+'[4]Consumer Cost'!L24</f>
        <v>8.7003491695470832</v>
      </c>
      <c r="M24" s="92">
        <f>+'[1]Consumer Cost'!M24+'[2]Consumer Cost'!M24+'[3]Consumer Cost'!M24+'[4]Consumer Cost'!M24</f>
        <v>8.6097092420427224</v>
      </c>
      <c r="N24" s="92">
        <f>+'[1]Consumer Cost'!N24+'[2]Consumer Cost'!N24+'[3]Consumer Cost'!N24+'[4]Consumer Cost'!N24</f>
        <v>8.4917571245891423</v>
      </c>
      <c r="O24" s="92">
        <f>+'[1]Consumer Cost'!O24+'[2]Consumer Cost'!O24+'[3]Consumer Cost'!O24+'[4]Consumer Cost'!O24</f>
        <v>8.3439826044683798</v>
      </c>
      <c r="P24" s="92">
        <f>+'[1]Consumer Cost'!P24+'[2]Consumer Cost'!P24+'[3]Consumer Cost'!P24+'[4]Consumer Cost'!P24</f>
        <v>8.1651181341930368</v>
      </c>
      <c r="Q24" s="92">
        <f>+'[1]Consumer Cost'!Q24+'[2]Consumer Cost'!Q24+'[3]Consumer Cost'!Q24+'[4]Consumer Cost'!Q24</f>
        <v>7.9554180733505415</v>
      </c>
      <c r="R24" s="92">
        <f>+'[1]Consumer Cost'!R24+'[2]Consumer Cost'!R24+'[3]Consumer Cost'!R24+'[4]Consumer Cost'!R24</f>
        <v>7.7167701809559208</v>
      </c>
      <c r="S24" s="92">
        <f>+'[1]Consumer Cost'!S24+'[2]Consumer Cost'!S24+'[3]Consumer Cost'!S24+'[4]Consumer Cost'!S24</f>
        <v>7.4526069412389511</v>
      </c>
      <c r="T24" s="92">
        <f>+'[1]Consumer Cost'!T24+'[2]Consumer Cost'!T24+'[3]Consumer Cost'!T24+'[4]Consumer Cost'!T24</f>
        <v>7.1676265857668078</v>
      </c>
      <c r="U24" s="92">
        <f>+'[1]Consumer Cost'!U24+'[2]Consumer Cost'!U24+'[3]Consumer Cost'!U24+'[4]Consumer Cost'!U24</f>
        <v>6.8673744402283434</v>
      </c>
      <c r="V24" s="92">
        <f>+'[1]Consumer Cost'!V24+'[2]Consumer Cost'!V24+'[3]Consumer Cost'!V24+'[4]Consumer Cost'!V24</f>
        <v>6.5577610964734703</v>
      </c>
      <c r="W24" s="92">
        <f>+'[1]Consumer Cost'!W24+'[2]Consumer Cost'!W24+'[3]Consumer Cost'!W24+'[4]Consumer Cost'!W24</f>
        <v>6.2445977931362844</v>
      </c>
    </row>
    <row r="25" spans="1:23" x14ac:dyDescent="0.25">
      <c r="A25" s="3" t="str">
        <f>'Water Heaters Purchased'!A9</f>
        <v>Instant Gas</v>
      </c>
      <c r="B25" s="92">
        <f>+'[1]Consumer Cost'!B25+'[2]Consumer Cost'!B25+'[3]Consumer Cost'!B25+'[4]Consumer Cost'!B25</f>
        <v>0</v>
      </c>
      <c r="C25" s="92">
        <f>+'[1]Consumer Cost'!C25+'[2]Consumer Cost'!C25+'[3]Consumer Cost'!C25+'[4]Consumer Cost'!C25</f>
        <v>5.2475999344997106E-3</v>
      </c>
      <c r="D25" s="92">
        <f>+'[1]Consumer Cost'!D25+'[2]Consumer Cost'!D25+'[3]Consumer Cost'!D25+'[4]Consumer Cost'!D25</f>
        <v>1.0548112380525616E-2</v>
      </c>
      <c r="E25" s="92">
        <f>+'[1]Consumer Cost'!E25+'[2]Consumer Cost'!E25+'[3]Consumer Cost'!E25+'[4]Consumer Cost'!E25</f>
        <v>2.0157719706205106E-2</v>
      </c>
      <c r="F25" s="92">
        <f>+'[1]Consumer Cost'!F25+'[2]Consumer Cost'!F25+'[3]Consumer Cost'!F25+'[4]Consumer Cost'!F25</f>
        <v>3.6755144002679901E-2</v>
      </c>
      <c r="G25" s="92">
        <f>+'[1]Consumer Cost'!G25+'[2]Consumer Cost'!G25+'[3]Consumer Cost'!G25+'[4]Consumer Cost'!G25</f>
        <v>6.4153687673723717E-2</v>
      </c>
      <c r="H25" s="92">
        <f>+'[1]Consumer Cost'!H25+'[2]Consumer Cost'!H25+'[3]Consumer Cost'!H25+'[4]Consumer Cost'!H25</f>
        <v>0.10750594876175112</v>
      </c>
      <c r="I25" s="92">
        <f>+'[1]Consumer Cost'!I25+'[2]Consumer Cost'!I25+'[3]Consumer Cost'!I25+'[4]Consumer Cost'!I25</f>
        <v>0.1734205962454855</v>
      </c>
      <c r="J25" s="92">
        <f>+'[1]Consumer Cost'!J25+'[2]Consumer Cost'!J25+'[3]Consumer Cost'!J25+'[4]Consumer Cost'!J25</f>
        <v>0.26993088887257444</v>
      </c>
      <c r="K25" s="92">
        <f>+'[1]Consumer Cost'!K25+'[2]Consumer Cost'!K25+'[3]Consumer Cost'!K25+'[4]Consumer Cost'!K25</f>
        <v>0.40625705044776095</v>
      </c>
      <c r="L25" s="92">
        <f>+'[1]Consumer Cost'!L25+'[2]Consumer Cost'!L25+'[3]Consumer Cost'!L25+'[4]Consumer Cost'!L25</f>
        <v>0.59232164632118345</v>
      </c>
      <c r="M25" s="92">
        <f>+'[1]Consumer Cost'!M25+'[2]Consumer Cost'!M25+'[3]Consumer Cost'!M25+'[4]Consumer Cost'!M25</f>
        <v>0.83801205266760892</v>
      </c>
      <c r="N25" s="92">
        <f>+'[1]Consumer Cost'!N25+'[2]Consumer Cost'!N25+'[3]Consumer Cost'!N25+'[4]Consumer Cost'!N25</f>
        <v>1.1522360272375827</v>
      </c>
      <c r="O25" s="92">
        <f>+'[1]Consumer Cost'!O25+'[2]Consumer Cost'!O25+'[3]Consumer Cost'!O25+'[4]Consumer Cost'!O25</f>
        <v>1.5418770518427349</v>
      </c>
      <c r="P25" s="92">
        <f>+'[1]Consumer Cost'!P25+'[2]Consumer Cost'!P25+'[3]Consumer Cost'!P25+'[4]Consumer Cost'!P25</f>
        <v>2.0108090203964402</v>
      </c>
      <c r="Q25" s="92">
        <f>+'[1]Consumer Cost'!Q25+'[2]Consumer Cost'!Q25+'[3]Consumer Cost'!Q25+'[4]Consumer Cost'!Q25</f>
        <v>2.5591537699456044</v>
      </c>
      <c r="R25" s="92">
        <f>+'[1]Consumer Cost'!R25+'[2]Consumer Cost'!R25+'[3]Consumer Cost'!R25+'[4]Consumer Cost'!R25</f>
        <v>3.182942658257617</v>
      </c>
      <c r="S25" s="92">
        <f>+'[1]Consumer Cost'!S25+'[2]Consumer Cost'!S25+'[3]Consumer Cost'!S25+'[4]Consumer Cost'!S25</f>
        <v>3.8742720904800709</v>
      </c>
      <c r="T25" s="92">
        <f>+'[1]Consumer Cost'!T25+'[2]Consumer Cost'!T25+'[3]Consumer Cost'!T25+'[4]Consumer Cost'!T25</f>
        <v>4.6219398049956952</v>
      </c>
      <c r="U25" s="92">
        <f>+'[1]Consumer Cost'!U25+'[2]Consumer Cost'!U25+'[3]Consumer Cost'!U25+'[4]Consumer Cost'!U25</f>
        <v>5.4124462647300247</v>
      </c>
      <c r="V25" s="92">
        <f>+'[1]Consumer Cost'!V25+'[2]Consumer Cost'!V25+'[3]Consumer Cost'!V25+'[4]Consumer Cost'!V25</f>
        <v>6.2311771287498292</v>
      </c>
      <c r="W25" s="92">
        <f>+'[1]Consumer Cost'!W25+'[2]Consumer Cost'!W25+'[3]Consumer Cost'!W25+'[4]Consumer Cost'!W25</f>
        <v>7.0635675760254895</v>
      </c>
    </row>
    <row r="26" spans="1:23" x14ac:dyDescent="0.25">
      <c r="A26" s="3" t="str">
        <f>'Water Heaters Purchased'!A10</f>
        <v>Condensing Gas</v>
      </c>
      <c r="B26" s="92">
        <f>+'[1]Consumer Cost'!B26+'[2]Consumer Cost'!B26+'[3]Consumer Cost'!B26+'[4]Consumer Cost'!B26</f>
        <v>0</v>
      </c>
      <c r="C26" s="92">
        <f>+'[1]Consumer Cost'!C26+'[2]Consumer Cost'!C26+'[3]Consumer Cost'!C26+'[4]Consumer Cost'!C26</f>
        <v>1.1585733673023343E-2</v>
      </c>
      <c r="D26" s="92">
        <f>+'[1]Consumer Cost'!D26+'[2]Consumer Cost'!D26+'[3]Consumer Cost'!D26+'[4]Consumer Cost'!D26</f>
        <v>2.3237879149235051E-2</v>
      </c>
      <c r="E26" s="92">
        <f>+'[1]Consumer Cost'!E26+'[2]Consumer Cost'!E26+'[3]Consumer Cost'!E26+'[4]Consumer Cost'!E26</f>
        <v>4.4311447569181095E-2</v>
      </c>
      <c r="F26" s="92">
        <f>+'[1]Consumer Cost'!F26+'[2]Consumer Cost'!F26+'[3]Consumer Cost'!F26+'[4]Consumer Cost'!F26</f>
        <v>8.0619357731048419E-2</v>
      </c>
      <c r="G26" s="92">
        <f>+'[1]Consumer Cost'!G26+'[2]Consumer Cost'!G26+'[3]Consumer Cost'!G26+'[4]Consumer Cost'!G26</f>
        <v>0.14040525135959148</v>
      </c>
      <c r="H26" s="92">
        <f>+'[1]Consumer Cost'!H26+'[2]Consumer Cost'!H26+'[3]Consumer Cost'!H26+'[4]Consumer Cost'!H26</f>
        <v>0.23476240226401054</v>
      </c>
      <c r="I26" s="92">
        <f>+'[1]Consumer Cost'!I26+'[2]Consumer Cost'!I26+'[3]Consumer Cost'!I26+'[4]Consumer Cost'!I26</f>
        <v>0.37785464959724457</v>
      </c>
      <c r="J26" s="92">
        <f>+'[1]Consumer Cost'!J26+'[2]Consumer Cost'!J26+'[3]Consumer Cost'!J26+'[4]Consumer Cost'!J26</f>
        <v>0.58681113072659818</v>
      </c>
      <c r="K26" s="92">
        <f>+'[1]Consumer Cost'!K26+'[2]Consumer Cost'!K26+'[3]Consumer Cost'!K26+'[4]Consumer Cost'!K26</f>
        <v>0.88117427558603201</v>
      </c>
      <c r="L26" s="92">
        <f>+'[1]Consumer Cost'!L26+'[2]Consumer Cost'!L26+'[3]Consumer Cost'!L26+'[4]Consumer Cost'!L26</f>
        <v>1.2818197645970888</v>
      </c>
      <c r="M26" s="92">
        <f>+'[1]Consumer Cost'!M26+'[2]Consumer Cost'!M26+'[3]Consumer Cost'!M26+'[4]Consumer Cost'!M26</f>
        <v>1.8093443854110056</v>
      </c>
      <c r="N26" s="92">
        <f>+'[1]Consumer Cost'!N26+'[2]Consumer Cost'!N26+'[3]Consumer Cost'!N26+'[4]Consumer Cost'!N26</f>
        <v>2.4820300115677059</v>
      </c>
      <c r="O26" s="92">
        <f>+'[1]Consumer Cost'!O26+'[2]Consumer Cost'!O26+'[3]Consumer Cost'!O26+'[4]Consumer Cost'!O26</f>
        <v>3.3136206931011971</v>
      </c>
      <c r="P26" s="92">
        <f>+'[1]Consumer Cost'!P26+'[2]Consumer Cost'!P26+'[3]Consumer Cost'!P26+'[4]Consumer Cost'!P26</f>
        <v>4.3112591810743321</v>
      </c>
      <c r="Q26" s="92">
        <f>+'[1]Consumer Cost'!Q26+'[2]Consumer Cost'!Q26+'[3]Consumer Cost'!Q26+'[4]Consumer Cost'!Q26</f>
        <v>5.4739739865561248</v>
      </c>
      <c r="R26" s="92">
        <f>+'[1]Consumer Cost'!R26+'[2]Consumer Cost'!R26+'[3]Consumer Cost'!R26+'[4]Consumer Cost'!R26</f>
        <v>6.792052894664165</v>
      </c>
      <c r="S26" s="92">
        <f>+'[1]Consumer Cost'!S26+'[2]Consumer Cost'!S26+'[3]Consumer Cost'!S26+'[4]Consumer Cost'!S26</f>
        <v>8.2474801253028485</v>
      </c>
      <c r="T26" s="92">
        <f>+'[1]Consumer Cost'!T26+'[2]Consumer Cost'!T26+'[3]Consumer Cost'!T26+'[4]Consumer Cost'!T26</f>
        <v>9.8153912299590722</v>
      </c>
      <c r="U26" s="92">
        <f>+'[1]Consumer Cost'!U26+'[2]Consumer Cost'!U26+'[3]Consumer Cost'!U26+'[4]Consumer Cost'!U26</f>
        <v>11.466282841426352</v>
      </c>
      <c r="V26" s="92">
        <f>+'[1]Consumer Cost'!V26+'[2]Consumer Cost'!V26+'[3]Consumer Cost'!V26+'[4]Consumer Cost'!V26</f>
        <v>13.168574419568099</v>
      </c>
      <c r="W26" s="92">
        <f>+'[1]Consumer Cost'!W26+'[2]Consumer Cost'!W26+'[3]Consumer Cost'!W26+'[4]Consumer Cost'!W26</f>
        <v>14.891094699809498</v>
      </c>
    </row>
    <row r="27" spans="1:23" x14ac:dyDescent="0.25">
      <c r="A27" s="4"/>
    </row>
    <row r="28" spans="1:23" x14ac:dyDescent="0.25">
      <c r="A28" s="4" t="s">
        <v>90</v>
      </c>
    </row>
    <row r="29" spans="1:23" x14ac:dyDescent="0.25">
      <c r="A29" s="5" t="str">
        <f>'Energy Usage'!A16</f>
        <v>Water Heat Ending</v>
      </c>
      <c r="B29" s="3">
        <f>'Water Heater Stock'!B13</f>
        <v>2014</v>
      </c>
      <c r="C29" s="3">
        <f>'Water Heater Stock'!C13</f>
        <v>2015</v>
      </c>
      <c r="D29" s="3">
        <f>'Water Heater Stock'!D13</f>
        <v>2016</v>
      </c>
      <c r="E29" s="3">
        <f>'Water Heater Stock'!E13</f>
        <v>2017</v>
      </c>
      <c r="F29" s="3">
        <f>'Water Heater Stock'!F13</f>
        <v>2018</v>
      </c>
      <c r="G29" s="3">
        <f>'Water Heater Stock'!G13</f>
        <v>2019</v>
      </c>
      <c r="H29" s="3">
        <f>'Water Heater Stock'!H13</f>
        <v>2020</v>
      </c>
      <c r="I29" s="3">
        <f>'Water Heater Stock'!I13</f>
        <v>2021</v>
      </c>
      <c r="J29" s="3">
        <f>'Water Heater Stock'!J13</f>
        <v>2022</v>
      </c>
      <c r="K29" s="3">
        <f>'Water Heater Stock'!K13</f>
        <v>2023</v>
      </c>
      <c r="L29" s="3">
        <f>'Water Heater Stock'!L13</f>
        <v>2024</v>
      </c>
      <c r="M29" s="3">
        <f>'Water Heater Stock'!M13</f>
        <v>2025</v>
      </c>
      <c r="N29" s="3">
        <f>'Water Heater Stock'!N13</f>
        <v>2026</v>
      </c>
      <c r="O29" s="3">
        <f>'Water Heater Stock'!O13</f>
        <v>2027</v>
      </c>
      <c r="P29" s="3">
        <f>'Water Heater Stock'!P13</f>
        <v>2028</v>
      </c>
      <c r="Q29" s="3">
        <f>'Water Heater Stock'!Q13</f>
        <v>2029</v>
      </c>
      <c r="R29" s="3">
        <f>'Water Heater Stock'!R13</f>
        <v>2030</v>
      </c>
      <c r="S29" s="3">
        <f>'Water Heater Stock'!S13</f>
        <v>2031</v>
      </c>
      <c r="T29" s="3">
        <f>'Water Heater Stock'!T13</f>
        <v>2032</v>
      </c>
      <c r="U29" s="3">
        <f>'Water Heater Stock'!U13</f>
        <v>2033</v>
      </c>
      <c r="V29" s="3">
        <f>'Water Heater Stock'!V13</f>
        <v>2034</v>
      </c>
      <c r="W29" s="3">
        <f>'Water Heater Stock'!W13</f>
        <v>2035</v>
      </c>
    </row>
    <row r="30" spans="1:23" ht="16.5" thickBot="1" x14ac:dyDescent="0.3">
      <c r="A30" s="25" t="s">
        <v>31</v>
      </c>
      <c r="B30" s="95">
        <f t="shared" ref="B30:W30" si="3">SUM(B31:B35)</f>
        <v>3.2947195921623926</v>
      </c>
      <c r="C30" s="95">
        <f t="shared" si="3"/>
        <v>3.4020314834166823</v>
      </c>
      <c r="D30" s="95">
        <f t="shared" si="3"/>
        <v>3.5019817717869866</v>
      </c>
      <c r="E30" s="95">
        <f t="shared" si="3"/>
        <v>3.5952315406055879</v>
      </c>
      <c r="F30" s="95">
        <f t="shared" si="3"/>
        <v>3.6824811064775167</v>
      </c>
      <c r="G30" s="95">
        <f t="shared" si="3"/>
        <v>3.7645035388834747</v>
      </c>
      <c r="H30" s="95">
        <f t="shared" si="3"/>
        <v>3.8421821599877939</v>
      </c>
      <c r="I30" s="95">
        <f t="shared" si="3"/>
        <v>3.9165488441859941</v>
      </c>
      <c r="J30" s="95">
        <f t="shared" si="3"/>
        <v>3.9888182474425919</v>
      </c>
      <c r="K30" s="95">
        <f t="shared" si="3"/>
        <v>4.0604116281202458</v>
      </c>
      <c r="L30" s="95">
        <f t="shared" si="3"/>
        <v>4.1329631256986259</v>
      </c>
      <c r="M30" s="95">
        <f t="shared" si="3"/>
        <v>4.2083017603888218</v>
      </c>
      <c r="N30" s="95">
        <f t="shared" si="3"/>
        <v>4.2884044485649424</v>
      </c>
      <c r="O30" s="95">
        <f t="shared" si="3"/>
        <v>4.375319137839762</v>
      </c>
      <c r="P30" s="95">
        <f t="shared" si="3"/>
        <v>4.4710623535817895</v>
      </c>
      <c r="Q30" s="95">
        <f t="shared" si="3"/>
        <v>4.5775009745723896</v>
      </c>
      <c r="R30" s="95">
        <f t="shared" si="3"/>
        <v>4.6962324172054544</v>
      </c>
      <c r="S30" s="95">
        <f t="shared" si="3"/>
        <v>4.828479140635463</v>
      </c>
      <c r="T30" s="95">
        <f t="shared" si="3"/>
        <v>4.9750116945588143</v>
      </c>
      <c r="U30" s="95">
        <f t="shared" si="3"/>
        <v>5.1361097169854162</v>
      </c>
      <c r="V30" s="95">
        <f t="shared" si="3"/>
        <v>5.3115636880406258</v>
      </c>
      <c r="W30" s="95">
        <f t="shared" si="3"/>
        <v>5.5007136889630814</v>
      </c>
    </row>
    <row r="31" spans="1:23" ht="16.5" thickTop="1" x14ac:dyDescent="0.25">
      <c r="A31" s="3" t="str">
        <f>'Energy Usage'!A18</f>
        <v>Electric Resistance</v>
      </c>
      <c r="B31" s="92">
        <f>+'[1]Consumer Cost'!B31+'[2]Consumer Cost'!B31+'[3]Consumer Cost'!B31+'[4]Consumer Cost'!B31</f>
        <v>3.2947195921623926</v>
      </c>
      <c r="C31" s="92">
        <f>+'[1]Consumer Cost'!C31+'[2]Consumer Cost'!C31+'[3]Consumer Cost'!C31+'[4]Consumer Cost'!C31</f>
        <v>3.2431616694011751</v>
      </c>
      <c r="D31" s="92">
        <f>+'[1]Consumer Cost'!D31+'[2]Consumer Cost'!D31+'[3]Consumer Cost'!D31+'[4]Consumer Cost'!D31</f>
        <v>3.1951794137737823</v>
      </c>
      <c r="E31" s="92">
        <f>+'[1]Consumer Cost'!E31+'[2]Consumer Cost'!E31+'[3]Consumer Cost'!E31+'[4]Consumer Cost'!E31</f>
        <v>3.1504840910155409</v>
      </c>
      <c r="F31" s="92">
        <f>+'[1]Consumer Cost'!F31+'[2]Consumer Cost'!F31+'[3]Consumer Cost'!F31+'[4]Consumer Cost'!F31</f>
        <v>3.1087857957641507</v>
      </c>
      <c r="G31" s="92">
        <f>+'[1]Consumer Cost'!G31+'[2]Consumer Cost'!G31+'[3]Consumer Cost'!G31+'[4]Consumer Cost'!G31</f>
        <v>3.069784490693912</v>
      </c>
      <c r="H31" s="92">
        <f>+'[1]Consumer Cost'!H31+'[2]Consumer Cost'!H31+'[3]Consumer Cost'!H31+'[4]Consumer Cost'!H31</f>
        <v>3.03316016629504</v>
      </c>
      <c r="I31" s="92">
        <f>+'[1]Consumer Cost'!I31+'[2]Consumer Cost'!I31+'[3]Consumer Cost'!I31+'[4]Consumer Cost'!I31</f>
        <v>2.9985629355660075</v>
      </c>
      <c r="J31" s="92">
        <f>+'[1]Consumer Cost'!J31+'[2]Consumer Cost'!J31+'[3]Consumer Cost'!J31+'[4]Consumer Cost'!J31</f>
        <v>2.9656042912807372</v>
      </c>
      <c r="K31" s="92">
        <f>+'[1]Consumer Cost'!K31+'[2]Consumer Cost'!K31+'[3]Consumer Cost'!K31+'[4]Consumer Cost'!K31</f>
        <v>2.9338511037481476</v>
      </c>
      <c r="L31" s="92">
        <f>+'[1]Consumer Cost'!L31+'[2]Consumer Cost'!L31+'[3]Consumer Cost'!L31+'[4]Consumer Cost'!L31</f>
        <v>2.9028241121759661</v>
      </c>
      <c r="M31" s="92">
        <f>+'[1]Consumer Cost'!M31+'[2]Consumer Cost'!M31+'[3]Consumer Cost'!M31+'[4]Consumer Cost'!M31</f>
        <v>2.8720025368665598</v>
      </c>
      <c r="N31" s="92">
        <f>+'[1]Consumer Cost'!N31+'[2]Consumer Cost'!N31+'[3]Consumer Cost'!N31+'[4]Consumer Cost'!N31</f>
        <v>2.8408359081359777</v>
      </c>
      <c r="O31" s="92">
        <f>+'[1]Consumer Cost'!O31+'[2]Consumer Cost'!O31+'[3]Consumer Cost'!O31+'[4]Consumer Cost'!O31</f>
        <v>2.8087632438312728</v>
      </c>
      <c r="P31" s="92">
        <f>+'[1]Consumer Cost'!P31+'[2]Consumer Cost'!P31+'[3]Consumer Cost'!P31+'[4]Consumer Cost'!P31</f>
        <v>2.7752384174496858</v>
      </c>
      <c r="Q31" s="92">
        <f>+'[1]Consumer Cost'!Q31+'[2]Consumer Cost'!Q31+'[3]Consumer Cost'!Q31+'[4]Consumer Cost'!Q31</f>
        <v>2.7397592064123604</v>
      </c>
      <c r="R31" s="92">
        <f>+'[1]Consumer Cost'!R31+'[2]Consumer Cost'!R31+'[3]Consumer Cost'!R31+'[4]Consumer Cost'!R31</f>
        <v>2.7018964664162888</v>
      </c>
      <c r="S31" s="92">
        <f>+'[1]Consumer Cost'!S31+'[2]Consumer Cost'!S31+'[3]Consumer Cost'!S31+'[4]Consumer Cost'!S31</f>
        <v>2.6613194978379284</v>
      </c>
      <c r="T31" s="92">
        <f>+'[1]Consumer Cost'!T31+'[2]Consumer Cost'!T31+'[3]Consumer Cost'!T31+'[4]Consumer Cost'!T31</f>
        <v>2.6178141378571396</v>
      </c>
      <c r="U31" s="92">
        <f>+'[1]Consumer Cost'!U31+'[2]Consumer Cost'!U31+'[3]Consumer Cost'!U31+'[4]Consumer Cost'!U31</f>
        <v>2.5712913398254784</v>
      </c>
      <c r="V31" s="92">
        <f>+'[1]Consumer Cost'!V31+'[2]Consumer Cost'!V31+'[3]Consumer Cost'!V31+'[4]Consumer Cost'!V31</f>
        <v>2.5217856501176703</v>
      </c>
      <c r="W31" s="92">
        <f>+'[1]Consumer Cost'!W31+'[2]Consumer Cost'!W31+'[3]Consumer Cost'!W31+'[4]Consumer Cost'!W31</f>
        <v>2.4694446079735473</v>
      </c>
    </row>
    <row r="32" spans="1:23" x14ac:dyDescent="0.25">
      <c r="A32" s="3" t="str">
        <f>'Energy Usage'!A19</f>
        <v>HPWH</v>
      </c>
      <c r="B32" s="92">
        <f>+'[1]Consumer Cost'!B32+'[2]Consumer Cost'!B32+'[3]Consumer Cost'!B32+'[4]Consumer Cost'!B32</f>
        <v>0</v>
      </c>
      <c r="C32" s="92">
        <f>+'[1]Consumer Cost'!C32+'[2]Consumer Cost'!C32+'[3]Consumer Cost'!C32+'[4]Consumer Cost'!C32</f>
        <v>5.5638044619577E-5</v>
      </c>
      <c r="D32" s="92">
        <f>+'[1]Consumer Cost'!D32+'[2]Consumer Cost'!D32+'[3]Consumer Cost'!D32+'[4]Consumer Cost'!D32</f>
        <v>1.6290983655949839E-4</v>
      </c>
      <c r="E32" s="92">
        <f>+'[1]Consumer Cost'!E32+'[2]Consumer Cost'!E32+'[3]Consumer Cost'!E32+'[4]Consumer Cost'!E32</f>
        <v>3.627435595672543E-4</v>
      </c>
      <c r="F32" s="92">
        <f>+'[1]Consumer Cost'!F32+'[2]Consumer Cost'!F32+'[3]Consumer Cost'!F32+'[4]Consumer Cost'!F32</f>
        <v>7.2038570442267409E-4</v>
      </c>
      <c r="G32" s="92">
        <f>+'[1]Consumer Cost'!G32+'[2]Consumer Cost'!G32+'[3]Consumer Cost'!G32+'[4]Consumer Cost'!G32</f>
        <v>1.3348598465158224E-3</v>
      </c>
      <c r="H32" s="92">
        <f>+'[1]Consumer Cost'!H32+'[2]Consumer Cost'!H32+'[3]Consumer Cost'!H32+'[4]Consumer Cost'!H32</f>
        <v>2.3495638941286897E-3</v>
      </c>
      <c r="I32" s="92">
        <f>+'[1]Consumer Cost'!I32+'[2]Consumer Cost'!I32+'[3]Consumer Cost'!I32+'[4]Consumer Cost'!I32</f>
        <v>3.9629633176922145E-3</v>
      </c>
      <c r="J32" s="92">
        <f>+'[1]Consumer Cost'!J32+'[2]Consumer Cost'!J32+'[3]Consumer Cost'!J32+'[4]Consumer Cost'!J32</f>
        <v>6.437833249905333E-3</v>
      </c>
      <c r="K32" s="92">
        <f>+'[1]Consumer Cost'!K32+'[2]Consumer Cost'!K32+'[3]Consumer Cost'!K32+'[4]Consumer Cost'!K32</f>
        <v>1.0107083802186594E-2</v>
      </c>
      <c r="L32" s="92">
        <f>+'[1]Consumer Cost'!L32+'[2]Consumer Cost'!L32+'[3]Consumer Cost'!L32+'[4]Consumer Cost'!L32</f>
        <v>1.5374008872301968E-2</v>
      </c>
      <c r="M32" s="92">
        <f>+'[1]Consumer Cost'!M32+'[2]Consumer Cost'!M32+'[3]Consumer Cost'!M32+'[4]Consumer Cost'!M32</f>
        <v>2.2704982585533558E-2</v>
      </c>
      <c r="N32" s="92">
        <f>+'[1]Consumer Cost'!N32+'[2]Consumer Cost'!N32+'[3]Consumer Cost'!N32+'[4]Consumer Cost'!N32</f>
        <v>3.2613313112805992E-2</v>
      </c>
      <c r="O32" s="92">
        <f>+'[1]Consumer Cost'!O32+'[2]Consumer Cost'!O32+'[3]Consumer Cost'!O32+'[4]Consumer Cost'!O32</f>
        <v>4.5634176796319953E-2</v>
      </c>
      <c r="P32" s="92">
        <f>+'[1]Consumer Cost'!P32+'[2]Consumer Cost'!P32+'[3]Consumer Cost'!P32+'[4]Consumer Cost'!P32</f>
        <v>6.2292155652616706E-2</v>
      </c>
      <c r="Q32" s="92">
        <f>+'[1]Consumer Cost'!Q32+'[2]Consumer Cost'!Q32+'[3]Consumer Cost'!Q32+'[4]Consumer Cost'!Q32</f>
        <v>8.3064556831838332E-2</v>
      </c>
      <c r="R32" s="92">
        <f>+'[1]Consumer Cost'!R32+'[2]Consumer Cost'!R32+'[3]Consumer Cost'!R32+'[4]Consumer Cost'!R32</f>
        <v>0.10834494421922827</v>
      </c>
      <c r="S32" s="92">
        <f>+'[1]Consumer Cost'!S32+'[2]Consumer Cost'!S32+'[3]Consumer Cost'!S32+'[4]Consumer Cost'!S32</f>
        <v>0.13841172902144991</v>
      </c>
      <c r="T32" s="92">
        <f>+'[1]Consumer Cost'!T32+'[2]Consumer Cost'!T32+'[3]Consumer Cost'!T32+'[4]Consumer Cost'!T32</f>
        <v>0.17340603422906076</v>
      </c>
      <c r="U32" s="92">
        <f>+'[1]Consumer Cost'!U32+'[2]Consumer Cost'!U32+'[3]Consumer Cost'!U32+'[4]Consumer Cost'!U32</f>
        <v>0.21332149039082968</v>
      </c>
      <c r="V32" s="92">
        <f>+'[1]Consumer Cost'!V32+'[2]Consumer Cost'!V32+'[3]Consumer Cost'!V32+'[4]Consumer Cost'!V32</f>
        <v>0.25800656683693957</v>
      </c>
      <c r="W32" s="92">
        <f>+'[1]Consumer Cost'!W32+'[2]Consumer Cost'!W32+'[3]Consumer Cost'!W32+'[4]Consumer Cost'!W32</f>
        <v>0.30717805671346443</v>
      </c>
    </row>
    <row r="33" spans="1:23" x14ac:dyDescent="0.25">
      <c r="A33" s="22" t="str">
        <f>'Energy Usage'!A20</f>
        <v>Gas Tank</v>
      </c>
      <c r="B33" s="92">
        <f>+'[1]Consumer Cost'!B33+'[2]Consumer Cost'!B33+'[3]Consumer Cost'!B33+'[4]Consumer Cost'!B33</f>
        <v>0</v>
      </c>
      <c r="C33" s="92">
        <f>+'[1]Consumer Cost'!C33+'[2]Consumer Cost'!C33+'[3]Consumer Cost'!C33+'[4]Consumer Cost'!C33</f>
        <v>0.15861591524559379</v>
      </c>
      <c r="D33" s="92">
        <f>+'[1]Consumer Cost'!D33+'[2]Consumer Cost'!D33+'[3]Consumer Cost'!D33+'[4]Consumer Cost'!D33</f>
        <v>0.30605722905210497</v>
      </c>
      <c r="E33" s="92">
        <f>+'[1]Consumer Cost'!E33+'[2]Consumer Cost'!E33+'[3]Consumer Cost'!E33+'[4]Consumer Cost'!E33</f>
        <v>0.44308402544249947</v>
      </c>
      <c r="F33" s="92">
        <f>+'[1]Consumer Cost'!F33+'[2]Consumer Cost'!F33+'[3]Consumer Cost'!F33+'[4]Consumer Cost'!F33</f>
        <v>0.57038270249179646</v>
      </c>
      <c r="G33" s="92">
        <f>+'[1]Consumer Cost'!G33+'[2]Consumer Cost'!G33+'[3]Consumer Cost'!G33+'[4]Consumer Cost'!G33</f>
        <v>0.68856313041341233</v>
      </c>
      <c r="H33" s="92">
        <f>+'[1]Consumer Cost'!H33+'[2]Consumer Cost'!H33+'[3]Consumer Cost'!H33+'[4]Consumer Cost'!H33</f>
        <v>0.79815462083457678</v>
      </c>
      <c r="I33" s="92">
        <f>+'[1]Consumer Cost'!I33+'[2]Consumer Cost'!I33+'[3]Consumer Cost'!I33+'[4]Consumer Cost'!I33</f>
        <v>0.89960145857266061</v>
      </c>
      <c r="J33" s="92">
        <f>+'[1]Consumer Cost'!J33+'[2]Consumer Cost'!J33+'[3]Consumer Cost'!J33+'[4]Consumer Cost'!J33</f>
        <v>0.99325912396633331</v>
      </c>
      <c r="K33" s="92">
        <f>+'[1]Consumer Cost'!K33+'[2]Consumer Cost'!K33+'[3]Consumer Cost'!K33+'[4]Consumer Cost'!K33</f>
        <v>1.0793926574363921</v>
      </c>
      <c r="L33" s="92">
        <f>+'[1]Consumer Cost'!L33+'[2]Consumer Cost'!L33+'[3]Consumer Cost'!L33+'[4]Consumer Cost'!L33</f>
        <v>1.1581787855909804</v>
      </c>
      <c r="M33" s="92">
        <f>+'[1]Consumer Cost'!M33+'[2]Consumer Cost'!M33+'[3]Consumer Cost'!M33+'[4]Consumer Cost'!M33</f>
        <v>1.2297133225008012</v>
      </c>
      <c r="N33" s="92">
        <f>+'[1]Consumer Cost'!N33+'[2]Consumer Cost'!N33+'[3]Consumer Cost'!N33+'[4]Consumer Cost'!N33</f>
        <v>1.2940248819173701</v>
      </c>
      <c r="O33" s="92">
        <f>+'[1]Consumer Cost'!O33+'[2]Consumer Cost'!O33+'[3]Consumer Cost'!O33+'[4]Consumer Cost'!O33</f>
        <v>1.3510950578538767</v>
      </c>
      <c r="P33" s="92">
        <f>+'[1]Consumer Cost'!P33+'[2]Consumer Cost'!P33+'[3]Consumer Cost'!P33+'[4]Consumer Cost'!P33</f>
        <v>1.4008840481776219</v>
      </c>
      <c r="Q33" s="92">
        <f>+'[1]Consumer Cost'!Q33+'[2]Consumer Cost'!Q33+'[3]Consumer Cost'!Q33+'[4]Consumer Cost'!Q33</f>
        <v>1.4433594511684329</v>
      </c>
      <c r="R33" s="92">
        <f>+'[1]Consumer Cost'!R33+'[2]Consumer Cost'!R33+'[3]Consumer Cost'!R33+'[4]Consumer Cost'!R33</f>
        <v>1.4785250028070909</v>
      </c>
      <c r="S33" s="92">
        <f>+'[1]Consumer Cost'!S33+'[2]Consumer Cost'!S33+'[3]Consumer Cost'!S33+'[4]Consumer Cost'!S33</f>
        <v>1.506445672609668</v>
      </c>
      <c r="T33" s="92">
        <f>+'[1]Consumer Cost'!T33+'[2]Consumer Cost'!T33+'[3]Consumer Cost'!T33+'[4]Consumer Cost'!T33</f>
        <v>1.5272659684092256</v>
      </c>
      <c r="U33" s="92">
        <f>+'[1]Consumer Cost'!U33+'[2]Consumer Cost'!U33+'[3]Consumer Cost'!U33+'[4]Consumer Cost'!U33</f>
        <v>1.5412194325737794</v>
      </c>
      <c r="V33" s="92">
        <f>+'[1]Consumer Cost'!V33+'[2]Consumer Cost'!V33+'[3]Consumer Cost'!V33+'[4]Consumer Cost'!V33</f>
        <v>1.5486288269312443</v>
      </c>
      <c r="W33" s="92">
        <f>+'[1]Consumer Cost'!W33+'[2]Consumer Cost'!W33+'[3]Consumer Cost'!W33+'[4]Consumer Cost'!W33</f>
        <v>1.5498979798227701</v>
      </c>
    </row>
    <row r="34" spans="1:23" x14ac:dyDescent="0.25">
      <c r="A34" s="21" t="str">
        <f>'Energy Usage'!A21</f>
        <v>Instant Gas</v>
      </c>
      <c r="B34" s="92">
        <f>+'[1]Consumer Cost'!B34+'[2]Consumer Cost'!B34+'[3]Consumer Cost'!B34+'[4]Consumer Cost'!B34</f>
        <v>0</v>
      </c>
      <c r="C34" s="92">
        <f>+'[1]Consumer Cost'!C34+'[2]Consumer Cost'!C34+'[3]Consumer Cost'!C34+'[4]Consumer Cost'!C34</f>
        <v>1.0617334110000465E-4</v>
      </c>
      <c r="D34" s="92">
        <f>+'[1]Consumer Cost'!D34+'[2]Consumer Cost'!D34+'[3]Consumer Cost'!D34+'[4]Consumer Cost'!D34</f>
        <v>3.120067784712422E-4</v>
      </c>
      <c r="E34" s="92">
        <f>+'[1]Consumer Cost'!E34+'[2]Consumer Cost'!E34+'[3]Consumer Cost'!E34+'[4]Consumer Cost'!E34</f>
        <v>6.9756654328350341E-4</v>
      </c>
      <c r="F34" s="92">
        <f>+'[1]Consumer Cost'!F34+'[2]Consumer Cost'!F34+'[3]Consumer Cost'!F34+'[4]Consumer Cost'!F34</f>
        <v>1.3913977459648766E-3</v>
      </c>
      <c r="G34" s="92">
        <f>+'[1]Consumer Cost'!G34+'[2]Consumer Cost'!G34+'[3]Consumer Cost'!G34+'[4]Consumer Cost'!G34</f>
        <v>2.5900172710460927E-3</v>
      </c>
      <c r="H34" s="92">
        <f>+'[1]Consumer Cost'!H34+'[2]Consumer Cost'!H34+'[3]Consumer Cost'!H34+'[4]Consumer Cost'!H34</f>
        <v>4.5801562749625121E-3</v>
      </c>
      <c r="I34" s="92">
        <f>+'[1]Consumer Cost'!I34+'[2]Consumer Cost'!I34+'[3]Consumer Cost'!I34+'[4]Consumer Cost'!I34</f>
        <v>7.7617766186053299E-3</v>
      </c>
      <c r="J34" s="92">
        <f>+'[1]Consumer Cost'!J34+'[2]Consumer Cost'!J34+'[3]Consumer Cost'!J34+'[4]Consumer Cost'!J34</f>
        <v>1.2668806318605678E-2</v>
      </c>
      <c r="K34" s="92">
        <f>+'[1]Consumer Cost'!K34+'[2]Consumer Cost'!K34+'[3]Consumer Cost'!K34+'[4]Consumer Cost'!K34</f>
        <v>1.9983586095218997E-2</v>
      </c>
      <c r="L34" s="92">
        <f>+'[1]Consumer Cost'!L34+'[2]Consumer Cost'!L34+'[3]Consumer Cost'!L34+'[4]Consumer Cost'!L34</f>
        <v>3.0540478760944106E-2</v>
      </c>
      <c r="M34" s="92">
        <f>+'[1]Consumer Cost'!M34+'[2]Consumer Cost'!M34+'[3]Consumer Cost'!M34+'[4]Consumer Cost'!M34</f>
        <v>4.5314298526105259E-2</v>
      </c>
      <c r="N34" s="92">
        <f>+'[1]Consumer Cost'!N34+'[2]Consumer Cost'!N34+'[3]Consumer Cost'!N34+'[4]Consumer Cost'!N34</f>
        <v>6.5390458388286749E-2</v>
      </c>
      <c r="O34" s="92">
        <f>+'[1]Consumer Cost'!O34+'[2]Consumer Cost'!O34+'[3]Consumer Cost'!O34+'[4]Consumer Cost'!O34</f>
        <v>9.1916113564024349E-2</v>
      </c>
      <c r="P34" s="92">
        <f>+'[1]Consumer Cost'!P34+'[2]Consumer Cost'!P34+'[3]Consumer Cost'!P34+'[4]Consumer Cost'!P34</f>
        <v>0.12603485911167919</v>
      </c>
      <c r="Q34" s="92">
        <f>+'[1]Consumer Cost'!Q34+'[2]Consumer Cost'!Q34+'[3]Consumer Cost'!Q34+'[4]Consumer Cost'!Q34</f>
        <v>0.16881106982596483</v>
      </c>
      <c r="R34" s="92">
        <f>+'[1]Consumer Cost'!R34+'[2]Consumer Cost'!R34+'[3]Consumer Cost'!R34+'[4]Consumer Cost'!R34</f>
        <v>0.22115279721199704</v>
      </c>
      <c r="S34" s="92">
        <f>+'[1]Consumer Cost'!S34+'[2]Consumer Cost'!S34+'[3]Consumer Cost'!S34+'[4]Consumer Cost'!S34</f>
        <v>0.28374332054928342</v>
      </c>
      <c r="T34" s="92">
        <f>+'[1]Consumer Cost'!T34+'[2]Consumer Cost'!T34+'[3]Consumer Cost'!T34+'[4]Consumer Cost'!T34</f>
        <v>0.35699046097363701</v>
      </c>
      <c r="U34" s="92">
        <f>+'[1]Consumer Cost'!U34+'[2]Consumer Cost'!U34+'[3]Consumer Cost'!U34+'[4]Consumer Cost'!U34</f>
        <v>0.44099977687482966</v>
      </c>
      <c r="V34" s="92">
        <f>+'[1]Consumer Cost'!V34+'[2]Consumer Cost'!V34+'[3]Consumer Cost'!V34+'[4]Consumer Cost'!V34</f>
        <v>0.53557359855271347</v>
      </c>
      <c r="W34" s="92">
        <f>+'[1]Consumer Cost'!W34+'[2]Consumer Cost'!W34+'[3]Consumer Cost'!W34+'[4]Consumer Cost'!W34</f>
        <v>0.64023368928998581</v>
      </c>
    </row>
    <row r="35" spans="1:23" x14ac:dyDescent="0.25">
      <c r="A35" s="22" t="str">
        <f>'Energy Usage'!A22</f>
        <v>Condensing Gas</v>
      </c>
      <c r="B35" s="92">
        <f>+'[1]Consumer Cost'!B35+'[2]Consumer Cost'!B35+'[3]Consumer Cost'!B35+'[4]Consumer Cost'!B35</f>
        <v>0</v>
      </c>
      <c r="C35" s="92">
        <f>+'[1]Consumer Cost'!C35+'[2]Consumer Cost'!C35+'[3]Consumer Cost'!C35+'[4]Consumer Cost'!C35</f>
        <v>9.2087384194291453E-5</v>
      </c>
      <c r="D35" s="92">
        <f>+'[1]Consumer Cost'!D35+'[2]Consumer Cost'!D35+'[3]Consumer Cost'!D35+'[4]Consumer Cost'!D35</f>
        <v>2.7021234606885162E-4</v>
      </c>
      <c r="E35" s="92">
        <f>+'[1]Consumer Cost'!E35+'[2]Consumer Cost'!E35+'[3]Consumer Cost'!E35+'[4]Consumer Cost'!E35</f>
        <v>6.0311404469676265E-4</v>
      </c>
      <c r="F35" s="92">
        <f>+'[1]Consumer Cost'!F35+'[2]Consumer Cost'!F35+'[3]Consumer Cost'!F35+'[4]Consumer Cost'!F35</f>
        <v>1.2008247711820419E-3</v>
      </c>
      <c r="G35" s="92">
        <f>+'[1]Consumer Cost'!G35+'[2]Consumer Cost'!G35+'[3]Consumer Cost'!G35+'[4]Consumer Cost'!G35</f>
        <v>2.231040658588806E-3</v>
      </c>
      <c r="H35" s="92">
        <f>+'[1]Consumer Cost'!H35+'[2]Consumer Cost'!H35+'[3]Consumer Cost'!H35+'[4]Consumer Cost'!H35</f>
        <v>3.9376526890853875E-3</v>
      </c>
      <c r="I35" s="92">
        <f>+'[1]Consumer Cost'!I35+'[2]Consumer Cost'!I35+'[3]Consumer Cost'!I35+'[4]Consumer Cost'!I35</f>
        <v>6.6597101110279578E-3</v>
      </c>
      <c r="J35" s="92">
        <f>+'[1]Consumer Cost'!J35+'[2]Consumer Cost'!J35+'[3]Consumer Cost'!J35+'[4]Consumer Cost'!J35</f>
        <v>1.0848192627010169E-2</v>
      </c>
      <c r="K35" s="92">
        <f>+'[1]Consumer Cost'!K35+'[2]Consumer Cost'!K35+'[3]Consumer Cost'!K35+'[4]Consumer Cost'!K35</f>
        <v>1.7077197038299793E-2</v>
      </c>
      <c r="L35" s="92">
        <f>+'[1]Consumer Cost'!L35+'[2]Consumer Cost'!L35+'[3]Consumer Cost'!L35+'[4]Consumer Cost'!L35</f>
        <v>2.6045740298433408E-2</v>
      </c>
      <c r="M35" s="92">
        <f>+'[1]Consumer Cost'!M35+'[2]Consumer Cost'!M35+'[3]Consumer Cost'!M35+'[4]Consumer Cost'!M35</f>
        <v>3.8566619909821354E-2</v>
      </c>
      <c r="N35" s="92">
        <f>+'[1]Consumer Cost'!N35+'[2]Consumer Cost'!N35+'[3]Consumer Cost'!N35+'[4]Consumer Cost'!N35</f>
        <v>5.5539887010501984E-2</v>
      </c>
      <c r="O35" s="92">
        <f>+'[1]Consumer Cost'!O35+'[2]Consumer Cost'!O35+'[3]Consumer Cost'!O35+'[4]Consumer Cost'!O35</f>
        <v>7.7910545794268662E-2</v>
      </c>
      <c r="P35" s="92">
        <f>+'[1]Consumer Cost'!P35+'[2]Consumer Cost'!P35+'[3]Consumer Cost'!P35+'[4]Consumer Cost'!P35</f>
        <v>0.10661287319018634</v>
      </c>
      <c r="Q35" s="92">
        <f>+'[1]Consumer Cost'!Q35+'[2]Consumer Cost'!Q35+'[3]Consumer Cost'!Q35+'[4]Consumer Cost'!Q35</f>
        <v>0.14250669033379321</v>
      </c>
      <c r="R35" s="92">
        <f>+'[1]Consumer Cost'!R35+'[2]Consumer Cost'!R35+'[3]Consumer Cost'!R35+'[4]Consumer Cost'!R35</f>
        <v>0.18631320655084954</v>
      </c>
      <c r="S35" s="92">
        <f>+'[1]Consumer Cost'!S35+'[2]Consumer Cost'!S35+'[3]Consumer Cost'!S35+'[4]Consumer Cost'!S35</f>
        <v>0.23855892061713341</v>
      </c>
      <c r="T35" s="92">
        <f>+'[1]Consumer Cost'!T35+'[2]Consumer Cost'!T35+'[3]Consumer Cost'!T35+'[4]Consumer Cost'!T35</f>
        <v>0.2995350930897514</v>
      </c>
      <c r="U35" s="92">
        <f>+'[1]Consumer Cost'!U35+'[2]Consumer Cost'!U35+'[3]Consumer Cost'!U35+'[4]Consumer Cost'!U35</f>
        <v>0.36927767732049838</v>
      </c>
      <c r="V35" s="92">
        <f>+'[1]Consumer Cost'!V35+'[2]Consumer Cost'!V35+'[3]Consumer Cost'!V35+'[4]Consumer Cost'!V35</f>
        <v>0.44756904560205885</v>
      </c>
      <c r="W35" s="92">
        <f>+'[1]Consumer Cost'!W35+'[2]Consumer Cost'!W35+'[3]Consumer Cost'!W35+'[4]Consumer Cost'!W35</f>
        <v>0.53395935516331372</v>
      </c>
    </row>
    <row r="37" spans="1:23" x14ac:dyDescent="0.25">
      <c r="A37" s="4" t="s">
        <v>91</v>
      </c>
    </row>
    <row r="38" spans="1:23" x14ac:dyDescent="0.25">
      <c r="A38" s="5" t="str">
        <f>'Energy Usage'!A25</f>
        <v>Water Heat Ending</v>
      </c>
      <c r="B38" s="3">
        <f>'Energy Usage'!B25</f>
        <v>2014</v>
      </c>
      <c r="C38" s="3">
        <f>'Energy Usage'!C25</f>
        <v>2015</v>
      </c>
      <c r="D38" s="3">
        <f>'Energy Usage'!D25</f>
        <v>2016</v>
      </c>
      <c r="E38" s="3">
        <f>'Energy Usage'!E25</f>
        <v>2017</v>
      </c>
      <c r="F38" s="3">
        <f>'Energy Usage'!F25</f>
        <v>2018</v>
      </c>
      <c r="G38" s="3">
        <f>'Energy Usage'!G25</f>
        <v>2019</v>
      </c>
      <c r="H38" s="3">
        <f>'Energy Usage'!H25</f>
        <v>2020</v>
      </c>
      <c r="I38" s="3">
        <f>'Energy Usage'!I25</f>
        <v>2021</v>
      </c>
      <c r="J38" s="3">
        <f>'Energy Usage'!J25</f>
        <v>2022</v>
      </c>
      <c r="K38" s="3">
        <f>'Energy Usage'!K25</f>
        <v>2023</v>
      </c>
      <c r="L38" s="3">
        <f>'Energy Usage'!L25</f>
        <v>2024</v>
      </c>
      <c r="M38" s="3">
        <f>'Energy Usage'!M25</f>
        <v>2025</v>
      </c>
      <c r="N38" s="3">
        <f>'Energy Usage'!N25</f>
        <v>2026</v>
      </c>
      <c r="O38" s="3">
        <f>'Energy Usage'!O25</f>
        <v>2027</v>
      </c>
      <c r="P38" s="3">
        <f>'Energy Usage'!P25</f>
        <v>2028</v>
      </c>
      <c r="Q38" s="3">
        <f>'Energy Usage'!Q25</f>
        <v>2029</v>
      </c>
      <c r="R38" s="3">
        <f>'Energy Usage'!R25</f>
        <v>2030</v>
      </c>
      <c r="S38" s="3">
        <f>'Energy Usage'!S25</f>
        <v>2031</v>
      </c>
      <c r="T38" s="3">
        <f>'Energy Usage'!T25</f>
        <v>2032</v>
      </c>
      <c r="U38" s="3">
        <f>'Energy Usage'!U25</f>
        <v>2033</v>
      </c>
      <c r="V38" s="3">
        <f>'Energy Usage'!V25</f>
        <v>2034</v>
      </c>
      <c r="W38" s="3">
        <f>'Energy Usage'!W25</f>
        <v>2035</v>
      </c>
    </row>
    <row r="39" spans="1:23" ht="16.5" thickBot="1" x14ac:dyDescent="0.3">
      <c r="A39" s="25" t="s">
        <v>31</v>
      </c>
      <c r="B39" s="95">
        <f t="shared" ref="B39" si="4">SUM(B40:B44)</f>
        <v>226.56183765285414</v>
      </c>
      <c r="C39" s="95">
        <f t="shared" ref="C39:W39" si="5">SUM(C40:C44)</f>
        <v>227.96985380641416</v>
      </c>
      <c r="D39" s="95">
        <f t="shared" si="5"/>
        <v>229.4911130298612</v>
      </c>
      <c r="E39" s="95">
        <f t="shared" si="5"/>
        <v>231.11967478145024</v>
      </c>
      <c r="F39" s="95">
        <f t="shared" si="5"/>
        <v>232.84890893974142</v>
      </c>
      <c r="G39" s="95">
        <f t="shared" si="5"/>
        <v>234.67105161587071</v>
      </c>
      <c r="H39" s="95">
        <f t="shared" si="5"/>
        <v>236.57668463464185</v>
      </c>
      <c r="I39" s="95">
        <f t="shared" si="5"/>
        <v>238.5541732603001</v>
      </c>
      <c r="J39" s="95">
        <f t="shared" si="5"/>
        <v>240.58912116456068</v>
      </c>
      <c r="K39" s="95">
        <f t="shared" si="5"/>
        <v>242.66392550854204</v>
      </c>
      <c r="L39" s="95">
        <f t="shared" si="5"/>
        <v>244.75753235904014</v>
      </c>
      <c r="M39" s="95">
        <f t="shared" si="5"/>
        <v>246.84549592551983</v>
      </c>
      <c r="N39" s="95">
        <f t="shared" si="5"/>
        <v>248.9004268588013</v>
      </c>
      <c r="O39" s="95">
        <f t="shared" si="5"/>
        <v>250.89287087261474</v>
      </c>
      <c r="P39" s="95">
        <f t="shared" si="5"/>
        <v>252.79259187949455</v>
      </c>
      <c r="Q39" s="95">
        <f t="shared" si="5"/>
        <v>254.57015550810712</v>
      </c>
      <c r="R39" s="95">
        <f t="shared" si="5"/>
        <v>256.19863898151414</v>
      </c>
      <c r="S39" s="95">
        <f t="shared" si="5"/>
        <v>257.65525344588798</v>
      </c>
      <c r="T39" s="95">
        <f t="shared" si="5"/>
        <v>258.92266962544721</v>
      </c>
      <c r="U39" s="95">
        <f t="shared" si="5"/>
        <v>259.98988787968233</v>
      </c>
      <c r="V39" s="95">
        <f t="shared" si="5"/>
        <v>260.85257510369291</v>
      </c>
      <c r="W39" s="95">
        <f t="shared" si="5"/>
        <v>261.51288011161859</v>
      </c>
    </row>
    <row r="40" spans="1:23" ht="16.5" thickTop="1" x14ac:dyDescent="0.25">
      <c r="A40" s="3" t="str">
        <f>'Energy Usage'!A27</f>
        <v>Electric Resistance</v>
      </c>
      <c r="B40" s="92">
        <f>+'[1]Consumer Cost'!B40+'[2]Consumer Cost'!B40+'[3]Consumer Cost'!B40+'[4]Consumer Cost'!B40</f>
        <v>226.56183765285414</v>
      </c>
      <c r="C40" s="92">
        <f>+'[1]Consumer Cost'!C40+'[2]Consumer Cost'!C40+'[3]Consumer Cost'!C40+'[4]Consumer Cost'!C40</f>
        <v>225.86400600113811</v>
      </c>
      <c r="D40" s="92">
        <f>+'[1]Consumer Cost'!D40+'[2]Consumer Cost'!D40+'[3]Consumer Cost'!D40+'[4]Consumer Cost'!D40</f>
        <v>225.36555844317374</v>
      </c>
      <c r="E40" s="92">
        <f>+'[1]Consumer Cost'!E40+'[2]Consumer Cost'!E40+'[3]Consumer Cost'!E40+'[4]Consumer Cost'!E40</f>
        <v>225.0542307981213</v>
      </c>
      <c r="F40" s="92">
        <f>+'[1]Consumer Cost'!F40+'[2]Consumer Cost'!F40+'[3]Consumer Cost'!F40+'[4]Consumer Cost'!F40</f>
        <v>224.91683898906882</v>
      </c>
      <c r="G40" s="92">
        <f>+'[1]Consumer Cost'!G40+'[2]Consumer Cost'!G40+'[3]Consumer Cost'!G40+'[4]Consumer Cost'!G40</f>
        <v>224.93858570224504</v>
      </c>
      <c r="H40" s="92">
        <f>+'[1]Consumer Cost'!H40+'[2]Consumer Cost'!H40+'[3]Consumer Cost'!H40+'[4]Consumer Cost'!H40</f>
        <v>225.10224951170613</v>
      </c>
      <c r="I40" s="92">
        <f>+'[1]Consumer Cost'!I40+'[2]Consumer Cost'!I40+'[3]Consumer Cost'!I40+'[4]Consumer Cost'!I40</f>
        <v>225.38730961000692</v>
      </c>
      <c r="J40" s="92">
        <f>+'[1]Consumer Cost'!J40+'[2]Consumer Cost'!J40+'[3]Consumer Cost'!J40+'[4]Consumer Cost'!J40</f>
        <v>225.76909688038603</v>
      </c>
      <c r="K40" s="92">
        <f>+'[1]Consumer Cost'!K40+'[2]Consumer Cost'!K40+'[3]Consumer Cost'!K40+'[4]Consumer Cost'!K40</f>
        <v>226.21809880678603</v>
      </c>
      <c r="L40" s="92">
        <f>+'[1]Consumer Cost'!L40+'[2]Consumer Cost'!L40+'[3]Consumer Cost'!L40+'[4]Consumer Cost'!L40</f>
        <v>226.69957246361292</v>
      </c>
      <c r="M40" s="92">
        <f>+'[1]Consumer Cost'!M40+'[2]Consumer Cost'!M40+'[3]Consumer Cost'!M40+'[4]Consumer Cost'!M40</f>
        <v>227.17362495432894</v>
      </c>
      <c r="N40" s="92">
        <f>+'[1]Consumer Cost'!N40+'[2]Consumer Cost'!N40+'[3]Consumer Cost'!N40+'[4]Consumer Cost'!N40</f>
        <v>227.59589276942512</v>
      </c>
      <c r="O40" s="92">
        <f>+'[1]Consumer Cost'!O40+'[2]Consumer Cost'!O40+'[3]Consumer Cost'!O40+'[4]Consumer Cost'!O40</f>
        <v>227.91888410912463</v>
      </c>
      <c r="P40" s="92">
        <f>+'[1]Consumer Cost'!P40+'[2]Consumer Cost'!P40+'[3]Consumer Cost'!P40+'[4]Consumer Cost'!P40</f>
        <v>228.0939452794334</v>
      </c>
      <c r="Q40" s="92">
        <f>+'[1]Consumer Cost'!Q40+'[2]Consumer Cost'!Q40+'[3]Consumer Cost'!Q40+'[4]Consumer Cost'!Q40</f>
        <v>228.0736919204968</v>
      </c>
      <c r="R40" s="92">
        <f>+'[1]Consumer Cost'!R40+'[2]Consumer Cost'!R40+'[3]Consumer Cost'!R40+'[4]Consumer Cost'!R40</f>
        <v>227.8146382256059</v>
      </c>
      <c r="S40" s="92">
        <f>+'[1]Consumer Cost'!S40+'[2]Consumer Cost'!S40+'[3]Consumer Cost'!S40+'[4]Consumer Cost'!S40</f>
        <v>227.27969554419479</v>
      </c>
      <c r="T40" s="92">
        <f>+'[1]Consumer Cost'!T40+'[2]Consumer Cost'!T40+'[3]Consumer Cost'!T40+'[4]Consumer Cost'!T40</f>
        <v>226.440218453771</v>
      </c>
      <c r="U40" s="92">
        <f>+'[1]Consumer Cost'!U40+'[2]Consumer Cost'!U40+'[3]Consumer Cost'!U40+'[4]Consumer Cost'!U40</f>
        <v>225.27735284848455</v>
      </c>
      <c r="V40" s="92">
        <f>+'[1]Consumer Cost'!V40+'[2]Consumer Cost'!V40+'[3]Consumer Cost'!V40+'[4]Consumer Cost'!V40</f>
        <v>223.78256515730953</v>
      </c>
      <c r="W40" s="92">
        <f>+'[1]Consumer Cost'!W40+'[2]Consumer Cost'!W40+'[3]Consumer Cost'!W40+'[4]Consumer Cost'!W40</f>
        <v>221.95736878828453</v>
      </c>
    </row>
    <row r="41" spans="1:23" x14ac:dyDescent="0.25">
      <c r="A41" s="3" t="str">
        <f>'Energy Usage'!A28</f>
        <v>HPWH</v>
      </c>
      <c r="B41" s="92">
        <f>+'[1]Consumer Cost'!B41+'[2]Consumer Cost'!B41+'[3]Consumer Cost'!B41+'[4]Consumer Cost'!B41</f>
        <v>0</v>
      </c>
      <c r="C41" s="92">
        <f>+'[1]Consumer Cost'!C41+'[2]Consumer Cost'!C41+'[3]Consumer Cost'!C41+'[4]Consumer Cost'!C41</f>
        <v>8.3114698186248731E-4</v>
      </c>
      <c r="D41" s="92">
        <f>+'[1]Consumer Cost'!D41+'[2]Consumer Cost'!D41+'[3]Consumer Cost'!D41+'[4]Consumer Cost'!D41</f>
        <v>2.4651974872613334E-3</v>
      </c>
      <c r="E41" s="92">
        <f>+'[1]Consumer Cost'!E41+'[2]Consumer Cost'!E41+'[3]Consumer Cost'!E41+'[4]Consumer Cost'!E41</f>
        <v>5.5603348954709024E-3</v>
      </c>
      <c r="F41" s="92">
        <f>+'[1]Consumer Cost'!F41+'[2]Consumer Cost'!F41+'[3]Consumer Cost'!F41+'[4]Consumer Cost'!F41</f>
        <v>1.1185665247064745E-2</v>
      </c>
      <c r="G41" s="92">
        <f>+'[1]Consumer Cost'!G41+'[2]Consumer Cost'!G41+'[3]Consumer Cost'!G41+'[4]Consumer Cost'!G41</f>
        <v>2.0995520811324751E-2</v>
      </c>
      <c r="H41" s="92">
        <f>+'[1]Consumer Cost'!H41+'[2]Consumer Cost'!H41+'[3]Consumer Cost'!H41+'[4]Consumer Cost'!H41</f>
        <v>3.7434424325538042E-2</v>
      </c>
      <c r="I41" s="92">
        <f>+'[1]Consumer Cost'!I41+'[2]Consumer Cost'!I41+'[3]Consumer Cost'!I41+'[4]Consumer Cost'!I41</f>
        <v>6.3958058123567058E-2</v>
      </c>
      <c r="J41" s="92">
        <f>+'[1]Consumer Cost'!J41+'[2]Consumer Cost'!J41+'[3]Consumer Cost'!J41+'[4]Consumer Cost'!J41</f>
        <v>0.10524567352012054</v>
      </c>
      <c r="K41" s="92">
        <f>+'[1]Consumer Cost'!K41+'[2]Consumer Cost'!K41+'[3]Consumer Cost'!K41+'[4]Consumer Cost'!K41</f>
        <v>0.16736983267627403</v>
      </c>
      <c r="L41" s="92">
        <f>+'[1]Consumer Cost'!L41+'[2]Consumer Cost'!L41+'[3]Consumer Cost'!L41+'[4]Consumer Cost'!L41</f>
        <v>0.25788264807363703</v>
      </c>
      <c r="M41" s="92">
        <f>+'[1]Consumer Cost'!M41+'[2]Consumer Cost'!M41+'[3]Consumer Cost'!M41+'[4]Consumer Cost'!M41</f>
        <v>0.38577682580506756</v>
      </c>
      <c r="N41" s="92">
        <f>+'[1]Consumer Cost'!N41+'[2]Consumer Cost'!N41+'[3]Consumer Cost'!N41+'[4]Consumer Cost'!N41</f>
        <v>0.56128777259645313</v>
      </c>
      <c r="O41" s="92">
        <f>+'[1]Consumer Cost'!O41+'[2]Consumer Cost'!O41+'[3]Consumer Cost'!O41+'[4]Consumer Cost'!O41</f>
        <v>0.79552137978100568</v>
      </c>
      <c r="P41" s="92">
        <f>+'[1]Consumer Cost'!P41+'[2]Consumer Cost'!P41+'[3]Consumer Cost'!P41+'[4]Consumer Cost'!P41</f>
        <v>1.0999196189458869</v>
      </c>
      <c r="Q41" s="92">
        <f>+'[1]Consumer Cost'!Q41+'[2]Consumer Cost'!Q41+'[3]Consumer Cost'!Q41+'[4]Consumer Cost'!Q41</f>
        <v>1.4856078348426429</v>
      </c>
      <c r="R41" s="92">
        <f>+'[1]Consumer Cost'!R41+'[2]Consumer Cost'!R41+'[3]Consumer Cost'!R41+'[4]Consumer Cost'!R41</f>
        <v>1.9626955609141183</v>
      </c>
      <c r="S41" s="92">
        <f>+'[1]Consumer Cost'!S41+'[2]Consumer Cost'!S41+'[3]Consumer Cost'!S41+'[4]Consumer Cost'!S41</f>
        <v>2.5396181388876529</v>
      </c>
      <c r="T41" s="92">
        <f>+'[1]Consumer Cost'!T41+'[2]Consumer Cost'!T41+'[3]Consumer Cost'!T41+'[4]Consumer Cost'!T41</f>
        <v>3.2226036285576409</v>
      </c>
      <c r="U41" s="92">
        <f>+'[1]Consumer Cost'!U41+'[2]Consumer Cost'!U41+'[3]Consumer Cost'!U41+'[4]Consumer Cost'!U41</f>
        <v>4.0153283784347202</v>
      </c>
      <c r="V41" s="92">
        <f>+'[1]Consumer Cost'!V41+'[2]Consumer Cost'!V41+'[3]Consumer Cost'!V41+'[4]Consumer Cost'!V41</f>
        <v>4.9187911569246623</v>
      </c>
      <c r="W41" s="92">
        <f>+'[1]Consumer Cost'!W41+'[2]Consumer Cost'!W41+'[3]Consumer Cost'!W41+'[4]Consumer Cost'!W41</f>
        <v>5.9313994554843195</v>
      </c>
    </row>
    <row r="42" spans="1:23" x14ac:dyDescent="0.25">
      <c r="A42" s="3" t="str">
        <f>'Energy Usage'!A29</f>
        <v>Gas Tank</v>
      </c>
      <c r="B42" s="92">
        <f>+'[1]Consumer Cost'!B42+'[2]Consumer Cost'!B42+'[3]Consumer Cost'!B42+'[4]Consumer Cost'!B42</f>
        <v>0</v>
      </c>
      <c r="C42" s="92">
        <f>+'[1]Consumer Cost'!C42+'[2]Consumer Cost'!C42+'[3]Consumer Cost'!C42+'[4]Consumer Cost'!C42</f>
        <v>2.1042607661066342</v>
      </c>
      <c r="D42" s="92">
        <f>+'[1]Consumer Cost'!D42+'[2]Consumer Cost'!D42+'[3]Consumer Cost'!D42+'[4]Consumer Cost'!D42</f>
        <v>4.1208373906730653</v>
      </c>
      <c r="E42" s="92">
        <f>+'[1]Consumer Cost'!E42+'[2]Consumer Cost'!E42+'[3]Consumer Cost'!E42+'[4]Consumer Cost'!E42</f>
        <v>6.0547799650528251</v>
      </c>
      <c r="F42" s="92">
        <f>+'[1]Consumer Cost'!F42+'[2]Consumer Cost'!F42+'[3]Consumer Cost'!F42+'[4]Consumer Cost'!F42</f>
        <v>7.9105662217032569</v>
      </c>
      <c r="G42" s="92">
        <f>+'[1]Consumer Cost'!G42+'[2]Consumer Cost'!G42+'[3]Consumer Cost'!G42+'[4]Consumer Cost'!G42</f>
        <v>9.6920047253853419</v>
      </c>
      <c r="H42" s="92">
        <f>+'[1]Consumer Cost'!H42+'[2]Consumer Cost'!H42+'[3]Consumer Cost'!H42+'[4]Consumer Cost'!H42</f>
        <v>11.402114882593224</v>
      </c>
      <c r="I42" s="92">
        <f>+'[1]Consumer Cost'!I42+'[2]Consumer Cost'!I42+'[3]Consumer Cost'!I42+'[4]Consumer Cost'!I42</f>
        <v>13.042992533120501</v>
      </c>
      <c r="J42" s="92">
        <f>+'[1]Consumer Cost'!J42+'[2]Consumer Cost'!J42+'[3]Consumer Cost'!J42+'[4]Consumer Cost'!J42</f>
        <v>14.615676543628338</v>
      </c>
      <c r="K42" s="92">
        <f>+'[1]Consumer Cost'!K42+'[2]Consumer Cost'!K42+'[3]Consumer Cost'!K42+'[4]Consumer Cost'!K42</f>
        <v>16.120038502786461</v>
      </c>
      <c r="L42" s="92">
        <f>+'[1]Consumer Cost'!L42+'[2]Consumer Cost'!L42+'[3]Consumer Cost'!L42+'[4]Consumer Cost'!L42</f>
        <v>17.554722723279404</v>
      </c>
      <c r="M42" s="92">
        <f>+'[1]Consumer Cost'!M42+'[2]Consumer Cost'!M42+'[3]Consumer Cost'!M42+'[4]Consumer Cost'!M42</f>
        <v>18.917165215930627</v>
      </c>
      <c r="N42" s="92">
        <f>+'[1]Consumer Cost'!N42+'[2]Consumer Cost'!N42+'[3]Consumer Cost'!N42+'[4]Consumer Cost'!N42</f>
        <v>20.203716015016457</v>
      </c>
      <c r="O42" s="92">
        <f>+'[1]Consumer Cost'!O42+'[2]Consumer Cost'!O42+'[3]Consumer Cost'!O42+'[4]Consumer Cost'!O42</f>
        <v>21.409877904410632</v>
      </c>
      <c r="P42" s="92">
        <f>+'[1]Consumer Cost'!P42+'[2]Consumer Cost'!P42+'[3]Consumer Cost'!P42+'[4]Consumer Cost'!P42</f>
        <v>22.530656748371655</v>
      </c>
      <c r="Q42" s="92">
        <f>+'[1]Consumer Cost'!Q42+'[2]Consumer Cost'!Q42+'[3]Consumer Cost'!Q42+'[4]Consumer Cost'!Q42</f>
        <v>23.560997310942891</v>
      </c>
      <c r="R42" s="92">
        <f>+'[1]Consumer Cost'!R42+'[2]Consumer Cost'!R42+'[3]Consumer Cost'!R42+'[4]Consumer Cost'!R42</f>
        <v>24.49625892753054</v>
      </c>
      <c r="S42" s="92">
        <f>+'[1]Consumer Cost'!S42+'[2]Consumer Cost'!S42+'[3]Consumer Cost'!S42+'[4]Consumer Cost'!S42</f>
        <v>25.332673606042718</v>
      </c>
      <c r="T42" s="92">
        <f>+'[1]Consumer Cost'!T42+'[2]Consumer Cost'!T42+'[3]Consumer Cost'!T42+'[4]Consumer Cost'!T42</f>
        <v>26.067729296805542</v>
      </c>
      <c r="U42" s="92">
        <f>+'[1]Consumer Cost'!U42+'[2]Consumer Cost'!U42+'[3]Consumer Cost'!U42+'[4]Consumer Cost'!U42</f>
        <v>26.700433678982321</v>
      </c>
      <c r="V42" s="92">
        <f>+'[1]Consumer Cost'!V42+'[2]Consumer Cost'!V42+'[3]Consumer Cost'!V42+'[4]Consumer Cost'!V42</f>
        <v>27.231435251707381</v>
      </c>
      <c r="W42" s="92">
        <f>+'[1]Consumer Cost'!W42+'[2]Consumer Cost'!W42+'[3]Consumer Cost'!W42+'[4]Consumer Cost'!W42</f>
        <v>27.663002575478714</v>
      </c>
    </row>
    <row r="43" spans="1:23" x14ac:dyDescent="0.25">
      <c r="A43" s="3" t="str">
        <f>'Energy Usage'!A30</f>
        <v>Instant Gas</v>
      </c>
      <c r="B43" s="92">
        <f>+'[1]Consumer Cost'!B43+'[2]Consumer Cost'!B43+'[3]Consumer Cost'!B43+'[4]Consumer Cost'!B43</f>
        <v>0</v>
      </c>
      <c r="C43" s="92">
        <f>+'[1]Consumer Cost'!C43+'[2]Consumer Cost'!C43+'[3]Consumer Cost'!C43+'[4]Consumer Cost'!C43</f>
        <v>2.0280633552757082E-4</v>
      </c>
      <c r="D43" s="92">
        <f>+'[1]Consumer Cost'!D43+'[2]Consumer Cost'!D43+'[3]Consumer Cost'!D43+'[4]Consumer Cost'!D43</f>
        <v>6.048761746491832E-4</v>
      </c>
      <c r="E43" s="92">
        <f>+'[1]Consumer Cost'!E43+'[2]Consumer Cost'!E43+'[3]Consumer Cost'!E43+'[4]Consumer Cost'!E43</f>
        <v>1.3725262605608845E-3</v>
      </c>
      <c r="F43" s="92">
        <f>+'[1]Consumer Cost'!F43+'[2]Consumer Cost'!F43+'[3]Consumer Cost'!F43+'[4]Consumer Cost'!F43</f>
        <v>2.778538318245558E-3</v>
      </c>
      <c r="G43" s="92">
        <f>+'[1]Consumer Cost'!G43+'[2]Consumer Cost'!G43+'[3]Consumer Cost'!G43+'[4]Consumer Cost'!G43</f>
        <v>5.2492411396482981E-3</v>
      </c>
      <c r="H43" s="92">
        <f>+'[1]Consumer Cost'!H43+'[2]Consumer Cost'!H43+'[3]Consumer Cost'!H43+'[4]Consumer Cost'!H43</f>
        <v>9.4211223175476484E-3</v>
      </c>
      <c r="I43" s="92">
        <f>+'[1]Consumer Cost'!I43+'[2]Consumer Cost'!I43+'[3]Consumer Cost'!I43+'[4]Consumer Cost'!I43</f>
        <v>1.6203640491653633E-2</v>
      </c>
      <c r="J43" s="92">
        <f>+'[1]Consumer Cost'!J43+'[2]Consumer Cost'!J43+'[3]Consumer Cost'!J43+'[4]Consumer Cost'!J43</f>
        <v>2.6842180098047376E-2</v>
      </c>
      <c r="K43" s="92">
        <f>+'[1]Consumer Cost'!K43+'[2]Consumer Cost'!K43+'[3]Consumer Cost'!K43+'[4]Consumer Cost'!K43</f>
        <v>4.2972296192779758E-2</v>
      </c>
      <c r="L43" s="92">
        <f>+'[1]Consumer Cost'!L43+'[2]Consumer Cost'!L43+'[3]Consumer Cost'!L43+'[4]Consumer Cost'!L43</f>
        <v>6.6654174946105788E-2</v>
      </c>
      <c r="M43" s="92">
        <f>+'[1]Consumer Cost'!M43+'[2]Consumer Cost'!M43+'[3]Consumer Cost'!M43+'[4]Consumer Cost'!M43</f>
        <v>0.10037542939381429</v>
      </c>
      <c r="N43" s="92">
        <f>+'[1]Consumer Cost'!N43+'[2]Consumer Cost'!N43+'[3]Consumer Cost'!N43+'[4]Consumer Cost'!N43</f>
        <v>0.14701183705169041</v>
      </c>
      <c r="O43" s="92">
        <f>+'[1]Consumer Cost'!O43+'[2]Consumer Cost'!O43+'[3]Consumer Cost'!O43+'[4]Consumer Cost'!O43</f>
        <v>0.20973998506375346</v>
      </c>
      <c r="P43" s="92">
        <f>+'[1]Consumer Cost'!P43+'[2]Consumer Cost'!P43+'[3]Consumer Cost'!P43+'[4]Consumer Cost'!P43</f>
        <v>0.29190288256611285</v>
      </c>
      <c r="Q43" s="92">
        <f>+'[1]Consumer Cost'!Q43+'[2]Consumer Cost'!Q43+'[3]Consumer Cost'!Q43+'[4]Consumer Cost'!Q43</f>
        <v>0.39683827501749452</v>
      </c>
      <c r="R43" s="92">
        <f>+'[1]Consumer Cost'!R43+'[2]Consumer Cost'!R43+'[3]Consumer Cost'!R43+'[4]Consumer Cost'!R43</f>
        <v>0.52768756113625481</v>
      </c>
      <c r="S43" s="92">
        <f>+'[1]Consumer Cost'!S43+'[2]Consumer Cost'!S43+'[3]Consumer Cost'!S43+'[4]Consumer Cost'!S43</f>
        <v>0.6872084443802603</v>
      </c>
      <c r="T43" s="92">
        <f>+'[1]Consumer Cost'!T43+'[2]Consumer Cost'!T43+'[3]Consumer Cost'!T43+'[4]Consumer Cost'!T43</f>
        <v>0.87761494034866405</v>
      </c>
      <c r="U43" s="92">
        <f>+'[1]Consumer Cost'!U43+'[2]Consumer Cost'!U43+'[3]Consumer Cost'!U43+'[4]Consumer Cost'!U43</f>
        <v>1.1004637550650624</v>
      </c>
      <c r="V43" s="92">
        <f>+'[1]Consumer Cost'!V43+'[2]Consumer Cost'!V43+'[3]Consumer Cost'!V43+'[4]Consumer Cost'!V43</f>
        <v>1.3565976665995148</v>
      </c>
      <c r="W43" s="92">
        <f>+'[1]Consumer Cost'!W43+'[2]Consumer Cost'!W43+'[3]Consumer Cost'!W43+'[4]Consumer Cost'!W43</f>
        <v>1.6461468249443687</v>
      </c>
    </row>
    <row r="44" spans="1:23" x14ac:dyDescent="0.25">
      <c r="A44" s="3" t="str">
        <f>'Energy Usage'!A31</f>
        <v>Condensing Gas</v>
      </c>
      <c r="B44" s="92">
        <f>+'[1]Consumer Cost'!B44+'[2]Consumer Cost'!B44+'[3]Consumer Cost'!B44+'[4]Consumer Cost'!B44</f>
        <v>0</v>
      </c>
      <c r="C44" s="92">
        <f>+'[1]Consumer Cost'!C44+'[2]Consumer Cost'!C44+'[3]Consumer Cost'!C44+'[4]Consumer Cost'!C44</f>
        <v>5.5308585203999827E-4</v>
      </c>
      <c r="D44" s="92">
        <f>+'[1]Consumer Cost'!D44+'[2]Consumer Cost'!D44+'[3]Consumer Cost'!D44+'[4]Consumer Cost'!D44</f>
        <v>1.6471223524743882E-3</v>
      </c>
      <c r="E44" s="92">
        <f>+'[1]Consumer Cost'!E44+'[2]Consumer Cost'!E44+'[3]Consumer Cost'!E44+'[4]Consumer Cost'!E44</f>
        <v>3.7311571200851577E-3</v>
      </c>
      <c r="F44" s="92">
        <f>+'[1]Consumer Cost'!F44+'[2]Consumer Cost'!F44+'[3]Consumer Cost'!F44+'[4]Consumer Cost'!F44</f>
        <v>7.5395254040425078E-3</v>
      </c>
      <c r="G44" s="92">
        <f>+'[1]Consumer Cost'!G44+'[2]Consumer Cost'!G44+'[3]Consumer Cost'!G44+'[4]Consumer Cost'!G44</f>
        <v>1.4216426289366915E-2</v>
      </c>
      <c r="H44" s="92">
        <f>+'[1]Consumer Cost'!H44+'[2]Consumer Cost'!H44+'[3]Consumer Cost'!H44+'[4]Consumer Cost'!H44</f>
        <v>2.5464693699415925E-2</v>
      </c>
      <c r="I44" s="92">
        <f>+'[1]Consumer Cost'!I44+'[2]Consumer Cost'!I44+'[3]Consumer Cost'!I44+'[4]Consumer Cost'!I44</f>
        <v>4.3709418557442502E-2</v>
      </c>
      <c r="J44" s="92">
        <f>+'[1]Consumer Cost'!J44+'[2]Consumer Cost'!J44+'[3]Consumer Cost'!J44+'[4]Consumer Cost'!J44</f>
        <v>7.2259886928159212E-2</v>
      </c>
      <c r="K44" s="92">
        <f>+'[1]Consumer Cost'!K44+'[2]Consumer Cost'!K44+'[3]Consumer Cost'!K44+'[4]Consumer Cost'!K44</f>
        <v>0.11544607010047714</v>
      </c>
      <c r="L44" s="92">
        <f>+'[1]Consumer Cost'!L44+'[2]Consumer Cost'!L44+'[3]Consumer Cost'!L44+'[4]Consumer Cost'!L44</f>
        <v>0.17870034912806354</v>
      </c>
      <c r="M44" s="92">
        <f>+'[1]Consumer Cost'!M44+'[2]Consumer Cost'!M44+'[3]Consumer Cost'!M44+'[4]Consumer Cost'!M44</f>
        <v>0.26855350006137646</v>
      </c>
      <c r="N44" s="92">
        <f>+'[1]Consumer Cost'!N44+'[2]Consumer Cost'!N44+'[3]Consumer Cost'!N44+'[4]Consumer Cost'!N44</f>
        <v>0.39251846471159513</v>
      </c>
      <c r="O44" s="92">
        <f>+'[1]Consumer Cost'!O44+'[2]Consumer Cost'!O44+'[3]Consumer Cost'!O44+'[4]Consumer Cost'!O44</f>
        <v>0.55884749423474023</v>
      </c>
      <c r="P44" s="92">
        <f>+'[1]Consumer Cost'!P44+'[2]Consumer Cost'!P44+'[3]Consumer Cost'!P44+'[4]Consumer Cost'!P44</f>
        <v>0.77616735017750782</v>
      </c>
      <c r="Q44" s="92">
        <f>+'[1]Consumer Cost'!Q44+'[2]Consumer Cost'!Q44+'[3]Consumer Cost'!Q44+'[4]Consumer Cost'!Q44</f>
        <v>1.0530201668072743</v>
      </c>
      <c r="R44" s="92">
        <f>+'[1]Consumer Cost'!R44+'[2]Consumer Cost'!R44+'[3]Consumer Cost'!R44+'[4]Consumer Cost'!R44</f>
        <v>1.3973587063273376</v>
      </c>
      <c r="S44" s="92">
        <f>+'[1]Consumer Cost'!S44+'[2]Consumer Cost'!S44+'[3]Consumer Cost'!S44+'[4]Consumer Cost'!S44</f>
        <v>1.8160577123825763</v>
      </c>
      <c r="T44" s="92">
        <f>+'[1]Consumer Cost'!T44+'[2]Consumer Cost'!T44+'[3]Consumer Cost'!T44+'[4]Consumer Cost'!T44</f>
        <v>2.3145033059643856</v>
      </c>
      <c r="U44" s="92">
        <f>+'[1]Consumer Cost'!U44+'[2]Consumer Cost'!U44+'[3]Consumer Cost'!U44+'[4]Consumer Cost'!U44</f>
        <v>2.8963092187156763</v>
      </c>
      <c r="V44" s="92">
        <f>+'[1]Consumer Cost'!V44+'[2]Consumer Cost'!V44+'[3]Consumer Cost'!V44+'[4]Consumer Cost'!V44</f>
        <v>3.5631858711518265</v>
      </c>
      <c r="W44" s="92">
        <f>+'[1]Consumer Cost'!W44+'[2]Consumer Cost'!W44+'[3]Consumer Cost'!W44+'[4]Consumer Cost'!W44</f>
        <v>4.3149624674266454</v>
      </c>
    </row>
    <row r="47" spans="1:23" x14ac:dyDescent="0.25">
      <c r="A47" s="4" t="s">
        <v>92</v>
      </c>
    </row>
    <row r="48" spans="1:23" x14ac:dyDescent="0.25">
      <c r="A48" s="5" t="str">
        <f t="shared" ref="A48:W48" si="6">A57</f>
        <v>Water Heat Ending</v>
      </c>
      <c r="B48" s="3">
        <f t="shared" si="6"/>
        <v>2014</v>
      </c>
      <c r="C48" s="3">
        <f t="shared" si="6"/>
        <v>2015</v>
      </c>
      <c r="D48" s="3">
        <f t="shared" si="6"/>
        <v>2016</v>
      </c>
      <c r="E48" s="3">
        <f t="shared" si="6"/>
        <v>2017</v>
      </c>
      <c r="F48" s="3">
        <f t="shared" si="6"/>
        <v>2018</v>
      </c>
      <c r="G48" s="3">
        <f t="shared" si="6"/>
        <v>2019</v>
      </c>
      <c r="H48" s="3">
        <f t="shared" si="6"/>
        <v>2020</v>
      </c>
      <c r="I48" s="3">
        <f t="shared" si="6"/>
        <v>2021</v>
      </c>
      <c r="J48" s="3">
        <f t="shared" si="6"/>
        <v>2022</v>
      </c>
      <c r="K48" s="3">
        <f t="shared" si="6"/>
        <v>2023</v>
      </c>
      <c r="L48" s="3">
        <f t="shared" si="6"/>
        <v>2024</v>
      </c>
      <c r="M48" s="3">
        <f t="shared" si="6"/>
        <v>2025</v>
      </c>
      <c r="N48" s="3">
        <f t="shared" si="6"/>
        <v>2026</v>
      </c>
      <c r="O48" s="3">
        <f t="shared" si="6"/>
        <v>2027</v>
      </c>
      <c r="P48" s="3">
        <f t="shared" si="6"/>
        <v>2028</v>
      </c>
      <c r="Q48" s="3">
        <f t="shared" si="6"/>
        <v>2029</v>
      </c>
      <c r="R48" s="3">
        <f t="shared" si="6"/>
        <v>2030</v>
      </c>
      <c r="S48" s="3">
        <f t="shared" si="6"/>
        <v>2031</v>
      </c>
      <c r="T48" s="3">
        <f t="shared" si="6"/>
        <v>2032</v>
      </c>
      <c r="U48" s="3">
        <f t="shared" si="6"/>
        <v>2033</v>
      </c>
      <c r="V48" s="3">
        <f t="shared" si="6"/>
        <v>2034</v>
      </c>
      <c r="W48" s="3">
        <f t="shared" si="6"/>
        <v>2035</v>
      </c>
    </row>
    <row r="49" spans="1:23" ht="16.5" thickBot="1" x14ac:dyDescent="0.3">
      <c r="A49" s="25" t="str">
        <f t="shared" ref="A49:A54" si="7">A58</f>
        <v>Total</v>
      </c>
      <c r="B49" s="95">
        <f t="shared" ref="B49:W49" si="8">SUM(B50:B54)</f>
        <v>229.85655724501655</v>
      </c>
      <c r="C49" s="95">
        <f t="shared" si="8"/>
        <v>267.33066082373387</v>
      </c>
      <c r="D49" s="95">
        <f t="shared" si="8"/>
        <v>264.69110237654098</v>
      </c>
      <c r="E49" s="95">
        <f t="shared" si="8"/>
        <v>262.37242468384318</v>
      </c>
      <c r="F49" s="95">
        <f t="shared" si="8"/>
        <v>260.3575139968957</v>
      </c>
      <c r="G49" s="95">
        <f t="shared" si="8"/>
        <v>258.63032526678205</v>
      </c>
      <c r="H49" s="95">
        <f t="shared" si="8"/>
        <v>257.17581860101166</v>
      </c>
      <c r="I49" s="95">
        <f t="shared" si="8"/>
        <v>255.97989950839104</v>
      </c>
      <c r="J49" s="95">
        <f t="shared" si="8"/>
        <v>255.02936270891527</v>
      </c>
      <c r="K49" s="95">
        <f t="shared" si="8"/>
        <v>254.3118392984581</v>
      </c>
      <c r="L49" s="95">
        <f t="shared" si="8"/>
        <v>253.81574707031126</v>
      </c>
      <c r="M49" s="95">
        <f t="shared" si="8"/>
        <v>253.53024380719123</v>
      </c>
      <c r="N49" s="95">
        <f t="shared" si="8"/>
        <v>253.44518336823478</v>
      </c>
      <c r="O49" s="95">
        <f t="shared" si="8"/>
        <v>276.97839975344777</v>
      </c>
      <c r="P49" s="95">
        <f t="shared" si="8"/>
        <v>274.72269572204442</v>
      </c>
      <c r="Q49" s="95">
        <f t="shared" si="8"/>
        <v>272.73134582310968</v>
      </c>
      <c r="R49" s="95">
        <f t="shared" si="8"/>
        <v>270.9908232857743</v>
      </c>
      <c r="S49" s="95">
        <f t="shared" si="8"/>
        <v>269.48841453220712</v>
      </c>
      <c r="T49" s="95">
        <f t="shared" si="8"/>
        <v>268.2121723034021</v>
      </c>
      <c r="U49" s="95">
        <f t="shared" si="8"/>
        <v>267.1508715094281</v>
      </c>
      <c r="V49" s="95">
        <f t="shared" si="8"/>
        <v>266.29396764649164</v>
      </c>
      <c r="W49" s="95">
        <f t="shared" si="8"/>
        <v>265.63155763226393</v>
      </c>
    </row>
    <row r="50" spans="1:23" ht="16.5" thickTop="1" x14ac:dyDescent="0.25">
      <c r="A50" s="3" t="str">
        <f t="shared" si="7"/>
        <v>Electric Resistance</v>
      </c>
      <c r="B50" s="92">
        <f>+'[1]Consumer Cost'!B50+'[2]Consumer Cost'!B50+'[3]Consumer Cost'!B50+'[4]Consumer Cost'!B50</f>
        <v>229.85655724501655</v>
      </c>
      <c r="C50" s="92">
        <f>+'[1]Consumer Cost'!C50+'[2]Consumer Cost'!C50+'[3]Consumer Cost'!C50+'[4]Consumer Cost'!C50</f>
        <v>216.17315676775337</v>
      </c>
      <c r="D50" s="92">
        <f>+'[1]Consumer Cost'!D50+'[2]Consumer Cost'!D50+'[3]Consumer Cost'!D50+'[4]Consumer Cost'!D50</f>
        <v>203.30480470254915</v>
      </c>
      <c r="E50" s="92">
        <f>+'[1]Consumer Cost'!E50+'[2]Consumer Cost'!E50+'[3]Consumer Cost'!E50+'[4]Consumer Cost'!E50</f>
        <v>191.20291918614822</v>
      </c>
      <c r="F50" s="92">
        <f>+'[1]Consumer Cost'!F50+'[2]Consumer Cost'!F50+'[3]Consumer Cost'!F50+'[4]Consumer Cost'!F50</f>
        <v>179.82181653005136</v>
      </c>
      <c r="G50" s="92">
        <f>+'[1]Consumer Cost'!G50+'[2]Consumer Cost'!G50+'[3]Consumer Cost'!G50+'[4]Consumer Cost'!G50</f>
        <v>169.11853815784585</v>
      </c>
      <c r="H50" s="92">
        <f>+'[1]Consumer Cost'!H50+'[2]Consumer Cost'!H50+'[3]Consumer Cost'!H50+'[4]Consumer Cost'!H50</f>
        <v>159.05268788899053</v>
      </c>
      <c r="I50" s="92">
        <f>+'[1]Consumer Cost'!I50+'[2]Consumer Cost'!I50+'[3]Consumer Cost'!I50+'[4]Consumer Cost'!I50</f>
        <v>149.58627894963863</v>
      </c>
      <c r="J50" s="92">
        <f>+'[1]Consumer Cost'!J50+'[2]Consumer Cost'!J50+'[3]Consumer Cost'!J50+'[4]Consumer Cost'!J50</f>
        <v>140.68359012822344</v>
      </c>
      <c r="K50" s="92">
        <f>+'[1]Consumer Cost'!K50+'[2]Consumer Cost'!K50+'[3]Consumer Cost'!K50+'[4]Consumer Cost'!K50</f>
        <v>132.311030528446</v>
      </c>
      <c r="L50" s="92">
        <f>+'[1]Consumer Cost'!L50+'[2]Consumer Cost'!L50+'[3]Consumer Cost'!L50+'[4]Consumer Cost'!L50</f>
        <v>124.43701240511832</v>
      </c>
      <c r="M50" s="92">
        <f>+'[1]Consumer Cost'!M50+'[2]Consumer Cost'!M50+'[3]Consumer Cost'!M50+'[4]Consumer Cost'!M50</f>
        <v>117.0318315991592</v>
      </c>
      <c r="N50" s="92">
        <f>+'[1]Consumer Cost'!N50+'[2]Consumer Cost'!N50+'[3]Consumer Cost'!N50+'[4]Consumer Cost'!N50</f>
        <v>110.06755511703325</v>
      </c>
      <c r="O50" s="92">
        <f>+'[1]Consumer Cost'!O50+'[2]Consumer Cost'!O50+'[3]Consumer Cost'!O50+'[4]Consumer Cost'!O50</f>
        <v>103.5179154271722</v>
      </c>
      <c r="P50" s="92">
        <f>+'[1]Consumer Cost'!P50+'[2]Consumer Cost'!P50+'[3]Consumer Cost'!P50+'[4]Consumer Cost'!P50</f>
        <v>97.358211071533802</v>
      </c>
      <c r="Q50" s="92">
        <f>+'[1]Consumer Cost'!Q50+'[2]Consumer Cost'!Q50+'[3]Consumer Cost'!Q50+'[4]Consumer Cost'!Q50</f>
        <v>91.565213214530388</v>
      </c>
      <c r="R50" s="92">
        <f>+'[1]Consumer Cost'!R50+'[2]Consumer Cost'!R50+'[3]Consumer Cost'!R50+'[4]Consumer Cost'!R50</f>
        <v>86.117077774190122</v>
      </c>
      <c r="S50" s="92">
        <f>+'[1]Consumer Cost'!S50+'[2]Consumer Cost'!S50+'[3]Consumer Cost'!S50+'[4]Consumer Cost'!S50</f>
        <v>80.993262801688687</v>
      </c>
      <c r="T50" s="92">
        <f>+'[1]Consumer Cost'!T50+'[2]Consumer Cost'!T50+'[3]Consumer Cost'!T50+'[4]Consumer Cost'!T50</f>
        <v>76.174450795384956</v>
      </c>
      <c r="U50" s="92">
        <f>+'[1]Consumer Cost'!U50+'[2]Consumer Cost'!U50+'[3]Consumer Cost'!U50+'[4]Consumer Cost'!U50</f>
        <v>71.642475654292369</v>
      </c>
      <c r="V50" s="92">
        <f>+'[1]Consumer Cost'!V50+'[2]Consumer Cost'!V50+'[3]Consumer Cost'!V50+'[4]Consumer Cost'!V50</f>
        <v>67.380253993586535</v>
      </c>
      <c r="W50" s="92">
        <f>+'[1]Consumer Cost'!W50+'[2]Consumer Cost'!W50+'[3]Consumer Cost'!W50+'[4]Consumer Cost'!W50</f>
        <v>63.371720561359353</v>
      </c>
    </row>
    <row r="51" spans="1:23" x14ac:dyDescent="0.25">
      <c r="A51" s="3" t="str">
        <f t="shared" si="7"/>
        <v>HPWH</v>
      </c>
      <c r="B51" s="92">
        <f>+'[1]Consumer Cost'!B51+'[2]Consumer Cost'!B51+'[3]Consumer Cost'!B51+'[4]Consumer Cost'!B51</f>
        <v>0</v>
      </c>
      <c r="C51" s="92">
        <f>+'[1]Consumer Cost'!C51+'[2]Consumer Cost'!C51+'[3]Consumer Cost'!C51+'[4]Consumer Cost'!C51</f>
        <v>0</v>
      </c>
      <c r="D51" s="92">
        <f>+'[1]Consumer Cost'!D51+'[2]Consumer Cost'!D51+'[3]Consumer Cost'!D51+'[4]Consumer Cost'!D51</f>
        <v>0</v>
      </c>
      <c r="E51" s="92">
        <f>+'[1]Consumer Cost'!E51+'[2]Consumer Cost'!E51+'[3]Consumer Cost'!E51+'[4]Consumer Cost'!E51</f>
        <v>0</v>
      </c>
      <c r="F51" s="92">
        <f>+'[1]Consumer Cost'!F51+'[2]Consumer Cost'!F51+'[3]Consumer Cost'!F51+'[4]Consumer Cost'!F51</f>
        <v>0</v>
      </c>
      <c r="G51" s="92">
        <f>+'[1]Consumer Cost'!G51+'[2]Consumer Cost'!G51+'[3]Consumer Cost'!G51+'[4]Consumer Cost'!G51</f>
        <v>0</v>
      </c>
      <c r="H51" s="92">
        <f>+'[1]Consumer Cost'!H51+'[2]Consumer Cost'!H51+'[3]Consumer Cost'!H51+'[4]Consumer Cost'!H51</f>
        <v>0</v>
      </c>
      <c r="I51" s="92">
        <f>+'[1]Consumer Cost'!I51+'[2]Consumer Cost'!I51+'[3]Consumer Cost'!I51+'[4]Consumer Cost'!I51</f>
        <v>0</v>
      </c>
      <c r="J51" s="92">
        <f>+'[1]Consumer Cost'!J51+'[2]Consumer Cost'!J51+'[3]Consumer Cost'!J51+'[4]Consumer Cost'!J51</f>
        <v>0</v>
      </c>
      <c r="K51" s="92">
        <f>+'[1]Consumer Cost'!K51+'[2]Consumer Cost'!K51+'[3]Consumer Cost'!K51+'[4]Consumer Cost'!K51</f>
        <v>0</v>
      </c>
      <c r="L51" s="92">
        <f>+'[1]Consumer Cost'!L51+'[2]Consumer Cost'!L51+'[3]Consumer Cost'!L51+'[4]Consumer Cost'!L51</f>
        <v>0</v>
      </c>
      <c r="M51" s="92">
        <f>+'[1]Consumer Cost'!M51+'[2]Consumer Cost'!M51+'[3]Consumer Cost'!M51+'[4]Consumer Cost'!M51</f>
        <v>0</v>
      </c>
      <c r="N51" s="92">
        <f>+'[1]Consumer Cost'!N51+'[2]Consumer Cost'!N51+'[3]Consumer Cost'!N51+'[4]Consumer Cost'!N51</f>
        <v>0</v>
      </c>
      <c r="O51" s="92">
        <f>+'[1]Consumer Cost'!O51+'[2]Consumer Cost'!O51+'[3]Consumer Cost'!O51+'[4]Consumer Cost'!O51</f>
        <v>54.142290092140442</v>
      </c>
      <c r="P51" s="92">
        <f>+'[1]Consumer Cost'!P51+'[2]Consumer Cost'!P51+'[3]Consumer Cost'!P51+'[4]Consumer Cost'!P51</f>
        <v>59.083707185173196</v>
      </c>
      <c r="Q51" s="92">
        <f>+'[1]Consumer Cost'!Q51+'[2]Consumer Cost'!Q51+'[3]Consumer Cost'!Q51+'[4]Consumer Cost'!Q51</f>
        <v>63.792966810775397</v>
      </c>
      <c r="R51" s="92">
        <f>+'[1]Consumer Cost'!R51+'[2]Consumer Cost'!R51+'[3]Consumer Cost'!R51+'[4]Consumer Cost'!R51</f>
        <v>68.284923174804987</v>
      </c>
      <c r="S51" s="92">
        <f>+'[1]Consumer Cost'!S51+'[2]Consumer Cost'!S51+'[3]Consumer Cost'!S51+'[4]Consumer Cost'!S51</f>
        <v>72.573542810513274</v>
      </c>
      <c r="T51" s="92">
        <f>+'[1]Consumer Cost'!T51+'[2]Consumer Cost'!T51+'[3]Consumer Cost'!T51+'[4]Consumer Cost'!T51</f>
        <v>76.671958614324836</v>
      </c>
      <c r="U51" s="92">
        <f>+'[1]Consumer Cost'!U51+'[2]Consumer Cost'!U51+'[3]Consumer Cost'!U51+'[4]Consumer Cost'!U51</f>
        <v>80.592520590016093</v>
      </c>
      <c r="V51" s="92">
        <f>+'[1]Consumer Cost'!V51+'[2]Consumer Cost'!V51+'[3]Consumer Cost'!V51+'[4]Consumer Cost'!V51</f>
        <v>84.346843502841551</v>
      </c>
      <c r="W51" s="92">
        <f>+'[1]Consumer Cost'!W51+'[2]Consumer Cost'!W51+'[3]Consumer Cost'!W51+'[4]Consumer Cost'!W51</f>
        <v>87.945851632754824</v>
      </c>
    </row>
    <row r="52" spans="1:23" x14ac:dyDescent="0.25">
      <c r="A52" s="3" t="str">
        <f t="shared" si="7"/>
        <v>Gas Tank</v>
      </c>
      <c r="B52" s="92">
        <f>+'[1]Consumer Cost'!B52+'[2]Consumer Cost'!B52+'[3]Consumer Cost'!B52+'[4]Consumer Cost'!B52</f>
        <v>0</v>
      </c>
      <c r="C52" s="92">
        <f>+'[1]Consumer Cost'!C52+'[2]Consumer Cost'!C52+'[3]Consumer Cost'!C52+'[4]Consumer Cost'!C52</f>
        <v>51.157504055980468</v>
      </c>
      <c r="D52" s="92">
        <f>+'[1]Consumer Cost'!D52+'[2]Consumer Cost'!D52+'[3]Consumer Cost'!D52+'[4]Consumer Cost'!D52</f>
        <v>61.386297673991855</v>
      </c>
      <c r="E52" s="92">
        <f>+'[1]Consumer Cost'!E52+'[2]Consumer Cost'!E52+'[3]Consumer Cost'!E52+'[4]Consumer Cost'!E52</f>
        <v>71.169505497694928</v>
      </c>
      <c r="F52" s="92">
        <f>+'[1]Consumer Cost'!F52+'[2]Consumer Cost'!F52+'[3]Consumer Cost'!F52+'[4]Consumer Cost'!F52</f>
        <v>80.535697466844354</v>
      </c>
      <c r="G52" s="92">
        <f>+'[1]Consumer Cost'!G52+'[2]Consumer Cost'!G52+'[3]Consumer Cost'!G52+'[4]Consumer Cost'!G52</f>
        <v>89.511787108936176</v>
      </c>
      <c r="H52" s="92">
        <f>+'[1]Consumer Cost'!H52+'[2]Consumer Cost'!H52+'[3]Consumer Cost'!H52+'[4]Consumer Cost'!H52</f>
        <v>98.123130712021151</v>
      </c>
      <c r="I52" s="92">
        <f>+'[1]Consumer Cost'!I52+'[2]Consumer Cost'!I52+'[3]Consumer Cost'!I52+'[4]Consumer Cost'!I52</f>
        <v>106.39362055875242</v>
      </c>
      <c r="J52" s="92">
        <f>+'[1]Consumer Cost'!J52+'[2]Consumer Cost'!J52+'[3]Consumer Cost'!J52+'[4]Consumer Cost'!J52</f>
        <v>114.34577258069183</v>
      </c>
      <c r="K52" s="92">
        <f>+'[1]Consumer Cost'!K52+'[2]Consumer Cost'!K52+'[3]Consumer Cost'!K52+'[4]Consumer Cost'!K52</f>
        <v>122.00080877001211</v>
      </c>
      <c r="L52" s="92">
        <f>+'[1]Consumer Cost'!L52+'[2]Consumer Cost'!L52+'[3]Consumer Cost'!L52+'[4]Consumer Cost'!L52</f>
        <v>129.37873466519295</v>
      </c>
      <c r="M52" s="92">
        <f>+'[1]Consumer Cost'!M52+'[2]Consumer Cost'!M52+'[3]Consumer Cost'!M52+'[4]Consumer Cost'!M52</f>
        <v>136.49841220803202</v>
      </c>
      <c r="N52" s="92">
        <f>+'[1]Consumer Cost'!N52+'[2]Consumer Cost'!N52+'[3]Consumer Cost'!N52+'[4]Consumer Cost'!N52</f>
        <v>143.37762825120154</v>
      </c>
      <c r="O52" s="92">
        <f>+'[1]Consumer Cost'!O52+'[2]Consumer Cost'!O52+'[3]Consumer Cost'!O52+'[4]Consumer Cost'!O52</f>
        <v>119.31819423413515</v>
      </c>
      <c r="P52" s="92">
        <f>+'[1]Consumer Cost'!P52+'[2]Consumer Cost'!P52+'[3]Consumer Cost'!P52+'[4]Consumer Cost'!P52</f>
        <v>118.28077746533742</v>
      </c>
      <c r="Q52" s="92">
        <f>+'[1]Consumer Cost'!Q52+'[2]Consumer Cost'!Q52+'[3]Consumer Cost'!Q52+'[4]Consumer Cost'!Q52</f>
        <v>117.37316579780392</v>
      </c>
      <c r="R52" s="92">
        <f>+'[1]Consumer Cost'!R52+'[2]Consumer Cost'!R52+'[3]Consumer Cost'!R52+'[4]Consumer Cost'!R52</f>
        <v>116.58882233677917</v>
      </c>
      <c r="S52" s="92">
        <f>+'[1]Consumer Cost'!S52+'[2]Consumer Cost'!S52+'[3]Consumer Cost'!S52+'[4]Consumer Cost'!S52</f>
        <v>115.92160892000518</v>
      </c>
      <c r="T52" s="92">
        <f>+'[1]Consumer Cost'!T52+'[2]Consumer Cost'!T52+'[3]Consumer Cost'!T52+'[4]Consumer Cost'!T52</f>
        <v>115.36576289369231</v>
      </c>
      <c r="U52" s="92">
        <f>+'[1]Consumer Cost'!U52+'[2]Consumer Cost'!U52+'[3]Consumer Cost'!U52+'[4]Consumer Cost'!U52</f>
        <v>114.91587526511964</v>
      </c>
      <c r="V52" s="92">
        <f>+'[1]Consumer Cost'!V52+'[2]Consumer Cost'!V52+'[3]Consumer Cost'!V52+'[4]Consumer Cost'!V52</f>
        <v>114.56687015006358</v>
      </c>
      <c r="W52" s="92">
        <f>+'[1]Consumer Cost'!W52+'[2]Consumer Cost'!W52+'[3]Consumer Cost'!W52+'[4]Consumer Cost'!W52</f>
        <v>114.31398543814977</v>
      </c>
    </row>
    <row r="53" spans="1:23" x14ac:dyDescent="0.25">
      <c r="A53" s="3" t="str">
        <f t="shared" si="7"/>
        <v>Instant Gas</v>
      </c>
      <c r="B53" s="92">
        <f>+'[1]Consumer Cost'!B53+'[2]Consumer Cost'!B53+'[3]Consumer Cost'!B53+'[4]Consumer Cost'!B53</f>
        <v>0</v>
      </c>
      <c r="C53" s="92">
        <f>+'[1]Consumer Cost'!C53+'[2]Consumer Cost'!C53+'[3]Consumer Cost'!C53+'[4]Consumer Cost'!C53</f>
        <v>0</v>
      </c>
      <c r="D53" s="92">
        <f>+'[1]Consumer Cost'!D53+'[2]Consumer Cost'!D53+'[3]Consumer Cost'!D53+'[4]Consumer Cost'!D53</f>
        <v>0</v>
      </c>
      <c r="E53" s="92">
        <f>+'[1]Consumer Cost'!E53+'[2]Consumer Cost'!E53+'[3]Consumer Cost'!E53+'[4]Consumer Cost'!E53</f>
        <v>0</v>
      </c>
      <c r="F53" s="92">
        <f>+'[1]Consumer Cost'!F53+'[2]Consumer Cost'!F53+'[3]Consumer Cost'!F53+'[4]Consumer Cost'!F53</f>
        <v>0</v>
      </c>
      <c r="G53" s="92">
        <f>+'[1]Consumer Cost'!G53+'[2]Consumer Cost'!G53+'[3]Consumer Cost'!G53+'[4]Consumer Cost'!G53</f>
        <v>0</v>
      </c>
      <c r="H53" s="92">
        <f>+'[1]Consumer Cost'!H53+'[2]Consumer Cost'!H53+'[3]Consumer Cost'!H53+'[4]Consumer Cost'!H53</f>
        <v>0</v>
      </c>
      <c r="I53" s="92">
        <f>+'[1]Consumer Cost'!I53+'[2]Consumer Cost'!I53+'[3]Consumer Cost'!I53+'[4]Consumer Cost'!I53</f>
        <v>0</v>
      </c>
      <c r="J53" s="92">
        <f>+'[1]Consumer Cost'!J53+'[2]Consumer Cost'!J53+'[3]Consumer Cost'!J53+'[4]Consumer Cost'!J53</f>
        <v>0</v>
      </c>
      <c r="K53" s="92">
        <f>+'[1]Consumer Cost'!K53+'[2]Consumer Cost'!K53+'[3]Consumer Cost'!K53+'[4]Consumer Cost'!K53</f>
        <v>0</v>
      </c>
      <c r="L53" s="92">
        <f>+'[1]Consumer Cost'!L53+'[2]Consumer Cost'!L53+'[3]Consumer Cost'!L53+'[4]Consumer Cost'!L53</f>
        <v>0</v>
      </c>
      <c r="M53" s="92">
        <f>+'[1]Consumer Cost'!M53+'[2]Consumer Cost'!M53+'[3]Consumer Cost'!M53+'[4]Consumer Cost'!M53</f>
        <v>0</v>
      </c>
      <c r="N53" s="92">
        <f>+'[1]Consumer Cost'!N53+'[2]Consumer Cost'!N53+'[3]Consumer Cost'!N53+'[4]Consumer Cost'!N53</f>
        <v>0</v>
      </c>
      <c r="O53" s="92">
        <f>+'[1]Consumer Cost'!O53+'[2]Consumer Cost'!O53+'[3]Consumer Cost'!O53+'[4]Consumer Cost'!O53</f>
        <v>0</v>
      </c>
      <c r="P53" s="92">
        <f>+'[1]Consumer Cost'!P53+'[2]Consumer Cost'!P53+'[3]Consumer Cost'!P53+'[4]Consumer Cost'!P53</f>
        <v>0</v>
      </c>
      <c r="Q53" s="92">
        <f>+'[1]Consumer Cost'!Q53+'[2]Consumer Cost'!Q53+'[3]Consumer Cost'!Q53+'[4]Consumer Cost'!Q53</f>
        <v>0</v>
      </c>
      <c r="R53" s="92">
        <f>+'[1]Consumer Cost'!R53+'[2]Consumer Cost'!R53+'[3]Consumer Cost'!R53+'[4]Consumer Cost'!R53</f>
        <v>0</v>
      </c>
      <c r="S53" s="92">
        <f>+'[1]Consumer Cost'!S53+'[2]Consumer Cost'!S53+'[3]Consumer Cost'!S53+'[4]Consumer Cost'!S53</f>
        <v>0</v>
      </c>
      <c r="T53" s="92">
        <f>+'[1]Consumer Cost'!T53+'[2]Consumer Cost'!T53+'[3]Consumer Cost'!T53+'[4]Consumer Cost'!T53</f>
        <v>0</v>
      </c>
      <c r="U53" s="92">
        <f>+'[1]Consumer Cost'!U53+'[2]Consumer Cost'!U53+'[3]Consumer Cost'!U53+'[4]Consumer Cost'!U53</f>
        <v>0</v>
      </c>
      <c r="V53" s="92">
        <f>+'[1]Consumer Cost'!V53+'[2]Consumer Cost'!V53+'[3]Consumer Cost'!V53+'[4]Consumer Cost'!V53</f>
        <v>0</v>
      </c>
      <c r="W53" s="92">
        <f>+'[1]Consumer Cost'!W53+'[2]Consumer Cost'!W53+'[3]Consumer Cost'!W53+'[4]Consumer Cost'!W53</f>
        <v>0</v>
      </c>
    </row>
    <row r="54" spans="1:23" x14ac:dyDescent="0.25">
      <c r="A54" s="3" t="str">
        <f t="shared" si="7"/>
        <v>Condensing Gas</v>
      </c>
      <c r="B54" s="92">
        <f>+'[1]Consumer Cost'!B54+'[2]Consumer Cost'!B54+'[3]Consumer Cost'!B54+'[4]Consumer Cost'!B54</f>
        <v>0</v>
      </c>
      <c r="C54" s="92">
        <f>+'[1]Consumer Cost'!C54+'[2]Consumer Cost'!C54+'[3]Consumer Cost'!C54+'[4]Consumer Cost'!C54</f>
        <v>0</v>
      </c>
      <c r="D54" s="92">
        <f>+'[1]Consumer Cost'!D54+'[2]Consumer Cost'!D54+'[3]Consumer Cost'!D54+'[4]Consumer Cost'!D54</f>
        <v>0</v>
      </c>
      <c r="E54" s="92">
        <f>+'[1]Consumer Cost'!E54+'[2]Consumer Cost'!E54+'[3]Consumer Cost'!E54+'[4]Consumer Cost'!E54</f>
        <v>0</v>
      </c>
      <c r="F54" s="92">
        <f>+'[1]Consumer Cost'!F54+'[2]Consumer Cost'!F54+'[3]Consumer Cost'!F54+'[4]Consumer Cost'!F54</f>
        <v>0</v>
      </c>
      <c r="G54" s="92">
        <f>+'[1]Consumer Cost'!G54+'[2]Consumer Cost'!G54+'[3]Consumer Cost'!G54+'[4]Consumer Cost'!G54</f>
        <v>0</v>
      </c>
      <c r="H54" s="92">
        <f>+'[1]Consumer Cost'!H54+'[2]Consumer Cost'!H54+'[3]Consumer Cost'!H54+'[4]Consumer Cost'!H54</f>
        <v>0</v>
      </c>
      <c r="I54" s="92">
        <f>+'[1]Consumer Cost'!I54+'[2]Consumer Cost'!I54+'[3]Consumer Cost'!I54+'[4]Consumer Cost'!I54</f>
        <v>0</v>
      </c>
      <c r="J54" s="92">
        <f>+'[1]Consumer Cost'!J54+'[2]Consumer Cost'!J54+'[3]Consumer Cost'!J54+'[4]Consumer Cost'!J54</f>
        <v>0</v>
      </c>
      <c r="K54" s="92">
        <f>+'[1]Consumer Cost'!K54+'[2]Consumer Cost'!K54+'[3]Consumer Cost'!K54+'[4]Consumer Cost'!K54</f>
        <v>0</v>
      </c>
      <c r="L54" s="92">
        <f>+'[1]Consumer Cost'!L54+'[2]Consumer Cost'!L54+'[3]Consumer Cost'!L54+'[4]Consumer Cost'!L54</f>
        <v>0</v>
      </c>
      <c r="M54" s="92">
        <f>+'[1]Consumer Cost'!M54+'[2]Consumer Cost'!M54+'[3]Consumer Cost'!M54+'[4]Consumer Cost'!M54</f>
        <v>0</v>
      </c>
      <c r="N54" s="92">
        <f>+'[1]Consumer Cost'!N54+'[2]Consumer Cost'!N54+'[3]Consumer Cost'!N54+'[4]Consumer Cost'!N54</f>
        <v>0</v>
      </c>
      <c r="O54" s="92">
        <f>+'[1]Consumer Cost'!O54+'[2]Consumer Cost'!O54+'[3]Consumer Cost'!O54+'[4]Consumer Cost'!O54</f>
        <v>0</v>
      </c>
      <c r="P54" s="92">
        <f>+'[1]Consumer Cost'!P54+'[2]Consumer Cost'!P54+'[3]Consumer Cost'!P54+'[4]Consumer Cost'!P54</f>
        <v>0</v>
      </c>
      <c r="Q54" s="92">
        <f>+'[1]Consumer Cost'!Q54+'[2]Consumer Cost'!Q54+'[3]Consumer Cost'!Q54+'[4]Consumer Cost'!Q54</f>
        <v>0</v>
      </c>
      <c r="R54" s="92">
        <f>+'[1]Consumer Cost'!R54+'[2]Consumer Cost'!R54+'[3]Consumer Cost'!R54+'[4]Consumer Cost'!R54</f>
        <v>0</v>
      </c>
      <c r="S54" s="92">
        <f>+'[1]Consumer Cost'!S54+'[2]Consumer Cost'!S54+'[3]Consumer Cost'!S54+'[4]Consumer Cost'!S54</f>
        <v>0</v>
      </c>
      <c r="T54" s="92">
        <f>+'[1]Consumer Cost'!T54+'[2]Consumer Cost'!T54+'[3]Consumer Cost'!T54+'[4]Consumer Cost'!T54</f>
        <v>0</v>
      </c>
      <c r="U54" s="92">
        <f>+'[1]Consumer Cost'!U54+'[2]Consumer Cost'!U54+'[3]Consumer Cost'!U54+'[4]Consumer Cost'!U54</f>
        <v>0</v>
      </c>
      <c r="V54" s="92">
        <f>+'[1]Consumer Cost'!V54+'[2]Consumer Cost'!V54+'[3]Consumer Cost'!V54+'[4]Consumer Cost'!V54</f>
        <v>0</v>
      </c>
      <c r="W54" s="92">
        <f>+'[1]Consumer Cost'!W54+'[2]Consumer Cost'!W54+'[3]Consumer Cost'!W54+'[4]Consumer Cost'!W54</f>
        <v>0</v>
      </c>
    </row>
    <row r="55" spans="1:23" x14ac:dyDescent="0.25">
      <c r="A55" s="4"/>
    </row>
    <row r="56" spans="1:23" x14ac:dyDescent="0.25">
      <c r="A56" s="4" t="s">
        <v>93</v>
      </c>
    </row>
    <row r="57" spans="1:23" x14ac:dyDescent="0.25">
      <c r="A57" s="5" t="str">
        <f>'Water Heaters Purchased'!A13</f>
        <v>Water Heat Ending</v>
      </c>
      <c r="B57" s="3">
        <f>'Water Heaters Purchased'!B13</f>
        <v>2014</v>
      </c>
      <c r="C57" s="3">
        <f>'Water Heaters Purchased'!C13</f>
        <v>2015</v>
      </c>
      <c r="D57" s="3">
        <f>'Water Heaters Purchased'!D13</f>
        <v>2016</v>
      </c>
      <c r="E57" s="3">
        <f>'Water Heaters Purchased'!E13</f>
        <v>2017</v>
      </c>
      <c r="F57" s="3">
        <f>'Water Heaters Purchased'!F13</f>
        <v>2018</v>
      </c>
      <c r="G57" s="3">
        <f>'Water Heaters Purchased'!G13</f>
        <v>2019</v>
      </c>
      <c r="H57" s="3">
        <f>'Water Heaters Purchased'!H13</f>
        <v>2020</v>
      </c>
      <c r="I57" s="3">
        <f>'Water Heaters Purchased'!I13</f>
        <v>2021</v>
      </c>
      <c r="J57" s="3">
        <f>'Water Heaters Purchased'!J13</f>
        <v>2022</v>
      </c>
      <c r="K57" s="3">
        <f>'Water Heaters Purchased'!K13</f>
        <v>2023</v>
      </c>
      <c r="L57" s="3">
        <f>'Water Heaters Purchased'!L13</f>
        <v>2024</v>
      </c>
      <c r="M57" s="3">
        <f>'Water Heaters Purchased'!M13</f>
        <v>2025</v>
      </c>
      <c r="N57" s="3">
        <f>'Water Heaters Purchased'!N13</f>
        <v>2026</v>
      </c>
      <c r="O57" s="3">
        <f>'Water Heaters Purchased'!O13</f>
        <v>2027</v>
      </c>
      <c r="P57" s="3">
        <f>'Water Heaters Purchased'!P13</f>
        <v>2028</v>
      </c>
      <c r="Q57" s="3">
        <f>'Water Heaters Purchased'!Q13</f>
        <v>2029</v>
      </c>
      <c r="R57" s="3">
        <f>'Water Heaters Purchased'!R13</f>
        <v>2030</v>
      </c>
      <c r="S57" s="3">
        <f>'Water Heaters Purchased'!S13</f>
        <v>2031</v>
      </c>
      <c r="T57" s="3">
        <f>'Water Heaters Purchased'!T13</f>
        <v>2032</v>
      </c>
      <c r="U57" s="3">
        <f>'Water Heaters Purchased'!U13</f>
        <v>2033</v>
      </c>
      <c r="V57" s="3">
        <f>'Water Heaters Purchased'!V13</f>
        <v>2034</v>
      </c>
      <c r="W57" s="3">
        <f>'Water Heaters Purchased'!W13</f>
        <v>2035</v>
      </c>
    </row>
    <row r="58" spans="1:23" ht="16.5" thickBot="1" x14ac:dyDescent="0.3">
      <c r="A58" s="25" t="s">
        <v>31</v>
      </c>
      <c r="B58" s="95">
        <f t="shared" ref="B58" si="9">SUM(B59:B63)</f>
        <v>0</v>
      </c>
      <c r="C58" s="95">
        <f t="shared" ref="C58:D58" si="10">SUM(C59:C63)</f>
        <v>40.452792797719539</v>
      </c>
      <c r="D58" s="95">
        <f t="shared" si="10"/>
        <v>40.452792797719539</v>
      </c>
      <c r="E58" s="95">
        <f t="shared" ref="E58:W58" si="11">SUM(E59:E63)</f>
        <v>40.452792797719546</v>
      </c>
      <c r="F58" s="95">
        <f t="shared" si="11"/>
        <v>40.452792797719546</v>
      </c>
      <c r="G58" s="95">
        <f t="shared" si="11"/>
        <v>40.452792797719546</v>
      </c>
      <c r="H58" s="95">
        <f t="shared" si="11"/>
        <v>40.452792797719546</v>
      </c>
      <c r="I58" s="95">
        <f t="shared" si="11"/>
        <v>40.452792797719546</v>
      </c>
      <c r="J58" s="95">
        <f t="shared" si="11"/>
        <v>40.452792797719546</v>
      </c>
      <c r="K58" s="95">
        <f t="shared" si="11"/>
        <v>40.452792797719546</v>
      </c>
      <c r="L58" s="95">
        <f t="shared" si="11"/>
        <v>40.452792797719546</v>
      </c>
      <c r="M58" s="95">
        <f t="shared" si="11"/>
        <v>40.452792797719546</v>
      </c>
      <c r="N58" s="95">
        <f t="shared" si="11"/>
        <v>40.452792797719546</v>
      </c>
      <c r="O58" s="95">
        <f t="shared" si="11"/>
        <v>66.520457076702286</v>
      </c>
      <c r="P58" s="95">
        <f t="shared" si="11"/>
        <v>66.520457076702286</v>
      </c>
      <c r="Q58" s="95">
        <f t="shared" si="11"/>
        <v>66.520457076702286</v>
      </c>
      <c r="R58" s="95">
        <f t="shared" si="11"/>
        <v>66.520457076702286</v>
      </c>
      <c r="S58" s="95">
        <f t="shared" si="11"/>
        <v>66.520457076702286</v>
      </c>
      <c r="T58" s="95">
        <f t="shared" si="11"/>
        <v>66.520457076702286</v>
      </c>
      <c r="U58" s="95">
        <f t="shared" si="11"/>
        <v>66.520457076702286</v>
      </c>
      <c r="V58" s="95">
        <f t="shared" si="11"/>
        <v>66.520457076702286</v>
      </c>
      <c r="W58" s="95">
        <f t="shared" si="11"/>
        <v>66.520457076702286</v>
      </c>
    </row>
    <row r="59" spans="1:23" ht="16.5" thickTop="1" x14ac:dyDescent="0.25">
      <c r="A59" s="15" t="str">
        <f>'Water Heaters Purchased'!A15</f>
        <v>Electric Resistance</v>
      </c>
      <c r="B59" s="92">
        <f>+'[1]Consumer Cost'!B59+'[2]Consumer Cost'!B59+'[3]Consumer Cost'!B59+'[4]Consumer Cost'!B59</f>
        <v>0</v>
      </c>
      <c r="C59" s="92">
        <f>+'[1]Consumer Cost'!C59+'[2]Consumer Cost'!C59+'[3]Consumer Cost'!C59+'[4]Consumer Cost'!C59</f>
        <v>0</v>
      </c>
      <c r="D59" s="92">
        <f>+'[1]Consumer Cost'!D59+'[2]Consumer Cost'!D59+'[3]Consumer Cost'!D59+'[4]Consumer Cost'!D59</f>
        <v>0</v>
      </c>
      <c r="E59" s="92">
        <f>+'[1]Consumer Cost'!E59+'[2]Consumer Cost'!E59+'[3]Consumer Cost'!E59+'[4]Consumer Cost'!E59</f>
        <v>0</v>
      </c>
      <c r="F59" s="92">
        <f>+'[1]Consumer Cost'!F59+'[2]Consumer Cost'!F59+'[3]Consumer Cost'!F59+'[4]Consumer Cost'!F59</f>
        <v>0</v>
      </c>
      <c r="G59" s="92">
        <f>+'[1]Consumer Cost'!G59+'[2]Consumer Cost'!G59+'[3]Consumer Cost'!G59+'[4]Consumer Cost'!G59</f>
        <v>0</v>
      </c>
      <c r="H59" s="92">
        <f>+'[1]Consumer Cost'!H59+'[2]Consumer Cost'!H59+'[3]Consumer Cost'!H59+'[4]Consumer Cost'!H59</f>
        <v>0</v>
      </c>
      <c r="I59" s="92">
        <f>+'[1]Consumer Cost'!I59+'[2]Consumer Cost'!I59+'[3]Consumer Cost'!I59+'[4]Consumer Cost'!I59</f>
        <v>0</v>
      </c>
      <c r="J59" s="92">
        <f>+'[1]Consumer Cost'!J59+'[2]Consumer Cost'!J59+'[3]Consumer Cost'!J59+'[4]Consumer Cost'!J59</f>
        <v>0</v>
      </c>
      <c r="K59" s="92">
        <f>+'[1]Consumer Cost'!K59+'[2]Consumer Cost'!K59+'[3]Consumer Cost'!K59+'[4]Consumer Cost'!K59</f>
        <v>0</v>
      </c>
      <c r="L59" s="92">
        <f>+'[1]Consumer Cost'!L59+'[2]Consumer Cost'!L59+'[3]Consumer Cost'!L59+'[4]Consumer Cost'!L59</f>
        <v>0</v>
      </c>
      <c r="M59" s="92">
        <f>+'[1]Consumer Cost'!M59+'[2]Consumer Cost'!M59+'[3]Consumer Cost'!M59+'[4]Consumer Cost'!M59</f>
        <v>0</v>
      </c>
      <c r="N59" s="92">
        <f>+'[1]Consumer Cost'!N59+'[2]Consumer Cost'!N59+'[3]Consumer Cost'!N59+'[4]Consumer Cost'!N59</f>
        <v>0</v>
      </c>
      <c r="O59" s="92">
        <f>+'[1]Consumer Cost'!O59+'[2]Consumer Cost'!O59+'[3]Consumer Cost'!O59+'[4]Consumer Cost'!O59</f>
        <v>0</v>
      </c>
      <c r="P59" s="92">
        <f>+'[1]Consumer Cost'!P59+'[2]Consumer Cost'!P59+'[3]Consumer Cost'!P59+'[4]Consumer Cost'!P59</f>
        <v>0</v>
      </c>
      <c r="Q59" s="92">
        <f>+'[1]Consumer Cost'!Q59+'[2]Consumer Cost'!Q59+'[3]Consumer Cost'!Q59+'[4]Consumer Cost'!Q59</f>
        <v>0</v>
      </c>
      <c r="R59" s="92">
        <f>+'[1]Consumer Cost'!R59+'[2]Consumer Cost'!R59+'[3]Consumer Cost'!R59+'[4]Consumer Cost'!R59</f>
        <v>0</v>
      </c>
      <c r="S59" s="92">
        <f>+'[1]Consumer Cost'!S59+'[2]Consumer Cost'!S59+'[3]Consumer Cost'!S59+'[4]Consumer Cost'!S59</f>
        <v>0</v>
      </c>
      <c r="T59" s="92">
        <f>+'[1]Consumer Cost'!T59+'[2]Consumer Cost'!T59+'[3]Consumer Cost'!T59+'[4]Consumer Cost'!T59</f>
        <v>0</v>
      </c>
      <c r="U59" s="92">
        <f>+'[1]Consumer Cost'!U59+'[2]Consumer Cost'!U59+'[3]Consumer Cost'!U59+'[4]Consumer Cost'!U59</f>
        <v>0</v>
      </c>
      <c r="V59" s="92">
        <f>+'[1]Consumer Cost'!V59+'[2]Consumer Cost'!V59+'[3]Consumer Cost'!V59+'[4]Consumer Cost'!V59</f>
        <v>0</v>
      </c>
      <c r="W59" s="92">
        <f>+'[1]Consumer Cost'!W59+'[2]Consumer Cost'!W59+'[3]Consumer Cost'!W59+'[4]Consumer Cost'!W59</f>
        <v>0</v>
      </c>
    </row>
    <row r="60" spans="1:23" x14ac:dyDescent="0.25">
      <c r="A60" s="15" t="str">
        <f>'Water Heaters Purchased'!A16</f>
        <v>HPWH</v>
      </c>
      <c r="B60" s="92">
        <f>+'[1]Consumer Cost'!B60+'[2]Consumer Cost'!B60+'[3]Consumer Cost'!B60+'[4]Consumer Cost'!B60</f>
        <v>0</v>
      </c>
      <c r="C60" s="92">
        <f>+'[1]Consumer Cost'!C60+'[2]Consumer Cost'!C60+'[3]Consumer Cost'!C60+'[4]Consumer Cost'!C60</f>
        <v>0</v>
      </c>
      <c r="D60" s="92">
        <f>+'[1]Consumer Cost'!D60+'[2]Consumer Cost'!D60+'[3]Consumer Cost'!D60+'[4]Consumer Cost'!D60</f>
        <v>0</v>
      </c>
      <c r="E60" s="92">
        <f>+'[1]Consumer Cost'!E60+'[2]Consumer Cost'!E60+'[3]Consumer Cost'!E60+'[4]Consumer Cost'!E60</f>
        <v>0</v>
      </c>
      <c r="F60" s="92">
        <f>+'[1]Consumer Cost'!F60+'[2]Consumer Cost'!F60+'[3]Consumer Cost'!F60+'[4]Consumer Cost'!F60</f>
        <v>0</v>
      </c>
      <c r="G60" s="92">
        <f>+'[1]Consumer Cost'!G60+'[2]Consumer Cost'!G60+'[3]Consumer Cost'!G60+'[4]Consumer Cost'!G60</f>
        <v>0</v>
      </c>
      <c r="H60" s="92">
        <f>+'[1]Consumer Cost'!H60+'[2]Consumer Cost'!H60+'[3]Consumer Cost'!H60+'[4]Consumer Cost'!H60</f>
        <v>0</v>
      </c>
      <c r="I60" s="92">
        <f>+'[1]Consumer Cost'!I60+'[2]Consumer Cost'!I60+'[3]Consumer Cost'!I60+'[4]Consumer Cost'!I60</f>
        <v>0</v>
      </c>
      <c r="J60" s="92">
        <f>+'[1]Consumer Cost'!J60+'[2]Consumer Cost'!J60+'[3]Consumer Cost'!J60+'[4]Consumer Cost'!J60</f>
        <v>0</v>
      </c>
      <c r="K60" s="92">
        <f>+'[1]Consumer Cost'!K60+'[2]Consumer Cost'!K60+'[3]Consumer Cost'!K60+'[4]Consumer Cost'!K60</f>
        <v>0</v>
      </c>
      <c r="L60" s="92">
        <f>+'[1]Consumer Cost'!L60+'[2]Consumer Cost'!L60+'[3]Consumer Cost'!L60+'[4]Consumer Cost'!L60</f>
        <v>0</v>
      </c>
      <c r="M60" s="92">
        <f>+'[1]Consumer Cost'!M60+'[2]Consumer Cost'!M60+'[3]Consumer Cost'!M60+'[4]Consumer Cost'!M60</f>
        <v>0</v>
      </c>
      <c r="N60" s="92">
        <f>+'[1]Consumer Cost'!N60+'[2]Consumer Cost'!N60+'[3]Consumer Cost'!N60+'[4]Consumer Cost'!N60</f>
        <v>0</v>
      </c>
      <c r="O60" s="92">
        <f>+'[1]Consumer Cost'!O60+'[2]Consumer Cost'!O60+'[3]Consumer Cost'!O60+'[4]Consumer Cost'!O60</f>
        <v>48.952916111061342</v>
      </c>
      <c r="P60" s="92">
        <f>+'[1]Consumer Cost'!P60+'[2]Consumer Cost'!P60+'[3]Consumer Cost'!P60+'[4]Consumer Cost'!P60</f>
        <v>48.952916111061342</v>
      </c>
      <c r="Q60" s="92">
        <f>+'[1]Consumer Cost'!Q60+'[2]Consumer Cost'!Q60+'[3]Consumer Cost'!Q60+'[4]Consumer Cost'!Q60</f>
        <v>48.952916111061342</v>
      </c>
      <c r="R60" s="92">
        <f>+'[1]Consumer Cost'!R60+'[2]Consumer Cost'!R60+'[3]Consumer Cost'!R60+'[4]Consumer Cost'!R60</f>
        <v>48.952916111061342</v>
      </c>
      <c r="S60" s="92">
        <f>+'[1]Consumer Cost'!S60+'[2]Consumer Cost'!S60+'[3]Consumer Cost'!S60+'[4]Consumer Cost'!S60</f>
        <v>48.952916111061342</v>
      </c>
      <c r="T60" s="92">
        <f>+'[1]Consumer Cost'!T60+'[2]Consumer Cost'!T60+'[3]Consumer Cost'!T60+'[4]Consumer Cost'!T60</f>
        <v>48.952916111061342</v>
      </c>
      <c r="U60" s="92">
        <f>+'[1]Consumer Cost'!U60+'[2]Consumer Cost'!U60+'[3]Consumer Cost'!U60+'[4]Consumer Cost'!U60</f>
        <v>48.952916111061342</v>
      </c>
      <c r="V60" s="92">
        <f>+'[1]Consumer Cost'!V60+'[2]Consumer Cost'!V60+'[3]Consumer Cost'!V60+'[4]Consumer Cost'!V60</f>
        <v>48.952916111061342</v>
      </c>
      <c r="W60" s="92">
        <f>+'[1]Consumer Cost'!W60+'[2]Consumer Cost'!W60+'[3]Consumer Cost'!W60+'[4]Consumer Cost'!W60</f>
        <v>48.952916111061342</v>
      </c>
    </row>
    <row r="61" spans="1:23" x14ac:dyDescent="0.25">
      <c r="A61" s="15" t="str">
        <f>'Water Heaters Purchased'!A17</f>
        <v>Gas Tank</v>
      </c>
      <c r="B61" s="92">
        <f>+'[1]Consumer Cost'!B61+'[2]Consumer Cost'!B61+'[3]Consumer Cost'!B61+'[4]Consumer Cost'!B61</f>
        <v>0</v>
      </c>
      <c r="C61" s="92">
        <f>+'[1]Consumer Cost'!C61+'[2]Consumer Cost'!C61+'[3]Consumer Cost'!C61+'[4]Consumer Cost'!C61</f>
        <v>40.452792797719539</v>
      </c>
      <c r="D61" s="92">
        <f>+'[1]Consumer Cost'!D61+'[2]Consumer Cost'!D61+'[3]Consumer Cost'!D61+'[4]Consumer Cost'!D61</f>
        <v>40.452792797719539</v>
      </c>
      <c r="E61" s="92">
        <f>+'[1]Consumer Cost'!E61+'[2]Consumer Cost'!E61+'[3]Consumer Cost'!E61+'[4]Consumer Cost'!E61</f>
        <v>40.452792797719546</v>
      </c>
      <c r="F61" s="92">
        <f>+'[1]Consumer Cost'!F61+'[2]Consumer Cost'!F61+'[3]Consumer Cost'!F61+'[4]Consumer Cost'!F61</f>
        <v>40.452792797719546</v>
      </c>
      <c r="G61" s="92">
        <f>+'[1]Consumer Cost'!G61+'[2]Consumer Cost'!G61+'[3]Consumer Cost'!G61+'[4]Consumer Cost'!G61</f>
        <v>40.452792797719546</v>
      </c>
      <c r="H61" s="92">
        <f>+'[1]Consumer Cost'!H61+'[2]Consumer Cost'!H61+'[3]Consumer Cost'!H61+'[4]Consumer Cost'!H61</f>
        <v>40.452792797719546</v>
      </c>
      <c r="I61" s="92">
        <f>+'[1]Consumer Cost'!I61+'[2]Consumer Cost'!I61+'[3]Consumer Cost'!I61+'[4]Consumer Cost'!I61</f>
        <v>40.452792797719546</v>
      </c>
      <c r="J61" s="92">
        <f>+'[1]Consumer Cost'!J61+'[2]Consumer Cost'!J61+'[3]Consumer Cost'!J61+'[4]Consumer Cost'!J61</f>
        <v>40.452792797719546</v>
      </c>
      <c r="K61" s="92">
        <f>+'[1]Consumer Cost'!K61+'[2]Consumer Cost'!K61+'[3]Consumer Cost'!K61+'[4]Consumer Cost'!K61</f>
        <v>40.452792797719546</v>
      </c>
      <c r="L61" s="92">
        <f>+'[1]Consumer Cost'!L61+'[2]Consumer Cost'!L61+'[3]Consumer Cost'!L61+'[4]Consumer Cost'!L61</f>
        <v>40.452792797719546</v>
      </c>
      <c r="M61" s="92">
        <f>+'[1]Consumer Cost'!M61+'[2]Consumer Cost'!M61+'[3]Consumer Cost'!M61+'[4]Consumer Cost'!M61</f>
        <v>40.452792797719546</v>
      </c>
      <c r="N61" s="92">
        <f>+'[1]Consumer Cost'!N61+'[2]Consumer Cost'!N61+'[3]Consumer Cost'!N61+'[4]Consumer Cost'!N61</f>
        <v>40.452792797719546</v>
      </c>
      <c r="O61" s="92">
        <f>+'[1]Consumer Cost'!O61+'[2]Consumer Cost'!O61+'[3]Consumer Cost'!O61+'[4]Consumer Cost'!O61</f>
        <v>17.567540965640944</v>
      </c>
      <c r="P61" s="92">
        <f>+'[1]Consumer Cost'!P61+'[2]Consumer Cost'!P61+'[3]Consumer Cost'!P61+'[4]Consumer Cost'!P61</f>
        <v>17.567540965640944</v>
      </c>
      <c r="Q61" s="92">
        <f>+'[1]Consumer Cost'!Q61+'[2]Consumer Cost'!Q61+'[3]Consumer Cost'!Q61+'[4]Consumer Cost'!Q61</f>
        <v>17.567540965640944</v>
      </c>
      <c r="R61" s="92">
        <f>+'[1]Consumer Cost'!R61+'[2]Consumer Cost'!R61+'[3]Consumer Cost'!R61+'[4]Consumer Cost'!R61</f>
        <v>17.567540965640948</v>
      </c>
      <c r="S61" s="92">
        <f>+'[1]Consumer Cost'!S61+'[2]Consumer Cost'!S61+'[3]Consumer Cost'!S61+'[4]Consumer Cost'!S61</f>
        <v>17.567540965640948</v>
      </c>
      <c r="T61" s="92">
        <f>+'[1]Consumer Cost'!T61+'[2]Consumer Cost'!T61+'[3]Consumer Cost'!T61+'[4]Consumer Cost'!T61</f>
        <v>17.567540965640944</v>
      </c>
      <c r="U61" s="92">
        <f>+'[1]Consumer Cost'!U61+'[2]Consumer Cost'!U61+'[3]Consumer Cost'!U61+'[4]Consumer Cost'!U61</f>
        <v>17.567540965640944</v>
      </c>
      <c r="V61" s="92">
        <f>+'[1]Consumer Cost'!V61+'[2]Consumer Cost'!V61+'[3]Consumer Cost'!V61+'[4]Consumer Cost'!V61</f>
        <v>17.567540965640944</v>
      </c>
      <c r="W61" s="92">
        <f>+'[1]Consumer Cost'!W61+'[2]Consumer Cost'!W61+'[3]Consumer Cost'!W61+'[4]Consumer Cost'!W61</f>
        <v>17.567540965640944</v>
      </c>
    </row>
    <row r="62" spans="1:23" x14ac:dyDescent="0.25">
      <c r="A62" s="15" t="str">
        <f>'Water Heaters Purchased'!A18</f>
        <v>Instant Gas</v>
      </c>
      <c r="B62" s="92">
        <f>+'[1]Consumer Cost'!B62+'[2]Consumer Cost'!B62+'[3]Consumer Cost'!B62+'[4]Consumer Cost'!B62</f>
        <v>0</v>
      </c>
      <c r="C62" s="92">
        <f>+'[1]Consumer Cost'!C62+'[2]Consumer Cost'!C62+'[3]Consumer Cost'!C62+'[4]Consumer Cost'!C62</f>
        <v>0</v>
      </c>
      <c r="D62" s="92">
        <f>+'[1]Consumer Cost'!D62+'[2]Consumer Cost'!D62+'[3]Consumer Cost'!D62+'[4]Consumer Cost'!D62</f>
        <v>0</v>
      </c>
      <c r="E62" s="92">
        <f>+'[1]Consumer Cost'!E62+'[2]Consumer Cost'!E62+'[3]Consumer Cost'!E62+'[4]Consumer Cost'!E62</f>
        <v>0</v>
      </c>
      <c r="F62" s="92">
        <f>+'[1]Consumer Cost'!F62+'[2]Consumer Cost'!F62+'[3]Consumer Cost'!F62+'[4]Consumer Cost'!F62</f>
        <v>0</v>
      </c>
      <c r="G62" s="92">
        <f>+'[1]Consumer Cost'!G62+'[2]Consumer Cost'!G62+'[3]Consumer Cost'!G62+'[4]Consumer Cost'!G62</f>
        <v>0</v>
      </c>
      <c r="H62" s="92">
        <f>+'[1]Consumer Cost'!H62+'[2]Consumer Cost'!H62+'[3]Consumer Cost'!H62+'[4]Consumer Cost'!H62</f>
        <v>0</v>
      </c>
      <c r="I62" s="92">
        <f>+'[1]Consumer Cost'!I62+'[2]Consumer Cost'!I62+'[3]Consumer Cost'!I62+'[4]Consumer Cost'!I62</f>
        <v>0</v>
      </c>
      <c r="J62" s="92">
        <f>+'[1]Consumer Cost'!J62+'[2]Consumer Cost'!J62+'[3]Consumer Cost'!J62+'[4]Consumer Cost'!J62</f>
        <v>0</v>
      </c>
      <c r="K62" s="92">
        <f>+'[1]Consumer Cost'!K62+'[2]Consumer Cost'!K62+'[3]Consumer Cost'!K62+'[4]Consumer Cost'!K62</f>
        <v>0</v>
      </c>
      <c r="L62" s="92">
        <f>+'[1]Consumer Cost'!L62+'[2]Consumer Cost'!L62+'[3]Consumer Cost'!L62+'[4]Consumer Cost'!L62</f>
        <v>0</v>
      </c>
      <c r="M62" s="92">
        <f>+'[1]Consumer Cost'!M62+'[2]Consumer Cost'!M62+'[3]Consumer Cost'!M62+'[4]Consumer Cost'!M62</f>
        <v>0</v>
      </c>
      <c r="N62" s="92">
        <f>+'[1]Consumer Cost'!N62+'[2]Consumer Cost'!N62+'[3]Consumer Cost'!N62+'[4]Consumer Cost'!N62</f>
        <v>0</v>
      </c>
      <c r="O62" s="92">
        <f>+'[1]Consumer Cost'!O62+'[2]Consumer Cost'!O62+'[3]Consumer Cost'!O62+'[4]Consumer Cost'!O62</f>
        <v>0</v>
      </c>
      <c r="P62" s="92">
        <f>+'[1]Consumer Cost'!P62+'[2]Consumer Cost'!P62+'[3]Consumer Cost'!P62+'[4]Consumer Cost'!P62</f>
        <v>0</v>
      </c>
      <c r="Q62" s="92">
        <f>+'[1]Consumer Cost'!Q62+'[2]Consumer Cost'!Q62+'[3]Consumer Cost'!Q62+'[4]Consumer Cost'!Q62</f>
        <v>0</v>
      </c>
      <c r="R62" s="92">
        <f>+'[1]Consumer Cost'!R62+'[2]Consumer Cost'!R62+'[3]Consumer Cost'!R62+'[4]Consumer Cost'!R62</f>
        <v>0</v>
      </c>
      <c r="S62" s="92">
        <f>+'[1]Consumer Cost'!S62+'[2]Consumer Cost'!S62+'[3]Consumer Cost'!S62+'[4]Consumer Cost'!S62</f>
        <v>0</v>
      </c>
      <c r="T62" s="92">
        <f>+'[1]Consumer Cost'!T62+'[2]Consumer Cost'!T62+'[3]Consumer Cost'!T62+'[4]Consumer Cost'!T62</f>
        <v>0</v>
      </c>
      <c r="U62" s="92">
        <f>+'[1]Consumer Cost'!U62+'[2]Consumer Cost'!U62+'[3]Consumer Cost'!U62+'[4]Consumer Cost'!U62</f>
        <v>0</v>
      </c>
      <c r="V62" s="92">
        <f>+'[1]Consumer Cost'!V62+'[2]Consumer Cost'!V62+'[3]Consumer Cost'!V62+'[4]Consumer Cost'!V62</f>
        <v>0</v>
      </c>
      <c r="W62" s="92">
        <f>+'[1]Consumer Cost'!W62+'[2]Consumer Cost'!W62+'[3]Consumer Cost'!W62+'[4]Consumer Cost'!W62</f>
        <v>0</v>
      </c>
    </row>
    <row r="63" spans="1:23" x14ac:dyDescent="0.25">
      <c r="A63" s="15" t="str">
        <f>'Water Heaters Purchased'!A19</f>
        <v>Condensing Gas</v>
      </c>
      <c r="B63" s="92">
        <f>+'[1]Consumer Cost'!B63+'[2]Consumer Cost'!B63+'[3]Consumer Cost'!B63+'[4]Consumer Cost'!B63</f>
        <v>0</v>
      </c>
      <c r="C63" s="92">
        <f>+'[1]Consumer Cost'!C63+'[2]Consumer Cost'!C63+'[3]Consumer Cost'!C63+'[4]Consumer Cost'!C63</f>
        <v>0</v>
      </c>
      <c r="D63" s="92">
        <f>+'[1]Consumer Cost'!D63+'[2]Consumer Cost'!D63+'[3]Consumer Cost'!D63+'[4]Consumer Cost'!D63</f>
        <v>0</v>
      </c>
      <c r="E63" s="92">
        <f>+'[1]Consumer Cost'!E63+'[2]Consumer Cost'!E63+'[3]Consumer Cost'!E63+'[4]Consumer Cost'!E63</f>
        <v>0</v>
      </c>
      <c r="F63" s="92">
        <f>+'[1]Consumer Cost'!F63+'[2]Consumer Cost'!F63+'[3]Consumer Cost'!F63+'[4]Consumer Cost'!F63</f>
        <v>0</v>
      </c>
      <c r="G63" s="92">
        <f>+'[1]Consumer Cost'!G63+'[2]Consumer Cost'!G63+'[3]Consumer Cost'!G63+'[4]Consumer Cost'!G63</f>
        <v>0</v>
      </c>
      <c r="H63" s="92">
        <f>+'[1]Consumer Cost'!H63+'[2]Consumer Cost'!H63+'[3]Consumer Cost'!H63+'[4]Consumer Cost'!H63</f>
        <v>0</v>
      </c>
      <c r="I63" s="92">
        <f>+'[1]Consumer Cost'!I63+'[2]Consumer Cost'!I63+'[3]Consumer Cost'!I63+'[4]Consumer Cost'!I63</f>
        <v>0</v>
      </c>
      <c r="J63" s="92">
        <f>+'[1]Consumer Cost'!J63+'[2]Consumer Cost'!J63+'[3]Consumer Cost'!J63+'[4]Consumer Cost'!J63</f>
        <v>0</v>
      </c>
      <c r="K63" s="92">
        <f>+'[1]Consumer Cost'!K63+'[2]Consumer Cost'!K63+'[3]Consumer Cost'!K63+'[4]Consumer Cost'!K63</f>
        <v>0</v>
      </c>
      <c r="L63" s="92">
        <f>+'[1]Consumer Cost'!L63+'[2]Consumer Cost'!L63+'[3]Consumer Cost'!L63+'[4]Consumer Cost'!L63</f>
        <v>0</v>
      </c>
      <c r="M63" s="92">
        <f>+'[1]Consumer Cost'!M63+'[2]Consumer Cost'!M63+'[3]Consumer Cost'!M63+'[4]Consumer Cost'!M63</f>
        <v>0</v>
      </c>
      <c r="N63" s="92">
        <f>+'[1]Consumer Cost'!N63+'[2]Consumer Cost'!N63+'[3]Consumer Cost'!N63+'[4]Consumer Cost'!N63</f>
        <v>0</v>
      </c>
      <c r="O63" s="92">
        <f>+'[1]Consumer Cost'!O63+'[2]Consumer Cost'!O63+'[3]Consumer Cost'!O63+'[4]Consumer Cost'!O63</f>
        <v>0</v>
      </c>
      <c r="P63" s="92">
        <f>+'[1]Consumer Cost'!P63+'[2]Consumer Cost'!P63+'[3]Consumer Cost'!P63+'[4]Consumer Cost'!P63</f>
        <v>0</v>
      </c>
      <c r="Q63" s="92">
        <f>+'[1]Consumer Cost'!Q63+'[2]Consumer Cost'!Q63+'[3]Consumer Cost'!Q63+'[4]Consumer Cost'!Q63</f>
        <v>0</v>
      </c>
      <c r="R63" s="92">
        <f>+'[1]Consumer Cost'!R63+'[2]Consumer Cost'!R63+'[3]Consumer Cost'!R63+'[4]Consumer Cost'!R63</f>
        <v>0</v>
      </c>
      <c r="S63" s="92">
        <f>+'[1]Consumer Cost'!S63+'[2]Consumer Cost'!S63+'[3]Consumer Cost'!S63+'[4]Consumer Cost'!S63</f>
        <v>0</v>
      </c>
      <c r="T63" s="92">
        <f>+'[1]Consumer Cost'!T63+'[2]Consumer Cost'!T63+'[3]Consumer Cost'!T63+'[4]Consumer Cost'!T63</f>
        <v>0</v>
      </c>
      <c r="U63" s="92">
        <f>+'[1]Consumer Cost'!U63+'[2]Consumer Cost'!U63+'[3]Consumer Cost'!U63+'[4]Consumer Cost'!U63</f>
        <v>0</v>
      </c>
      <c r="V63" s="92">
        <f>+'[1]Consumer Cost'!V63+'[2]Consumer Cost'!V63+'[3]Consumer Cost'!V63+'[4]Consumer Cost'!V63</f>
        <v>0</v>
      </c>
      <c r="W63" s="92">
        <f>+'[1]Consumer Cost'!W63+'[2]Consumer Cost'!W63+'[3]Consumer Cost'!W63+'[4]Consumer Cost'!W63</f>
        <v>0</v>
      </c>
    </row>
    <row r="64" spans="1:23" x14ac:dyDescent="0.25">
      <c r="A64" s="4"/>
    </row>
    <row r="65" spans="1:23" x14ac:dyDescent="0.25">
      <c r="A65" s="4" t="s">
        <v>94</v>
      </c>
    </row>
    <row r="66" spans="1:23" x14ac:dyDescent="0.25">
      <c r="A66" s="8" t="str">
        <f>'Water Heater Stock'!A13</f>
        <v>Water Heat Ending</v>
      </c>
      <c r="B66" s="3">
        <f>'Water Heater Stock'!B13</f>
        <v>2014</v>
      </c>
      <c r="C66" s="3">
        <f>'Water Heater Stock'!C13</f>
        <v>2015</v>
      </c>
      <c r="D66" s="3">
        <f>'Water Heater Stock'!D13</f>
        <v>2016</v>
      </c>
      <c r="E66" s="3">
        <f>'Water Heater Stock'!E13</f>
        <v>2017</v>
      </c>
      <c r="F66" s="3">
        <f>'Water Heater Stock'!F13</f>
        <v>2018</v>
      </c>
      <c r="G66" s="3">
        <f>'Water Heater Stock'!G13</f>
        <v>2019</v>
      </c>
      <c r="H66" s="3">
        <f>'Water Heater Stock'!H13</f>
        <v>2020</v>
      </c>
      <c r="I66" s="3">
        <f>'Water Heater Stock'!I13</f>
        <v>2021</v>
      </c>
      <c r="J66" s="3">
        <f>'Water Heater Stock'!J13</f>
        <v>2022</v>
      </c>
      <c r="K66" s="3">
        <f>'Water Heater Stock'!K13</f>
        <v>2023</v>
      </c>
      <c r="L66" s="3">
        <f>'Water Heater Stock'!L13</f>
        <v>2024</v>
      </c>
      <c r="M66" s="3">
        <f>'Water Heater Stock'!M13</f>
        <v>2025</v>
      </c>
      <c r="N66" s="3">
        <f>'Water Heater Stock'!N13</f>
        <v>2026</v>
      </c>
      <c r="O66" s="3">
        <f>'Water Heater Stock'!O13</f>
        <v>2027</v>
      </c>
      <c r="P66" s="3">
        <f>'Water Heater Stock'!P13</f>
        <v>2028</v>
      </c>
      <c r="Q66" s="3">
        <f>'Water Heater Stock'!Q13</f>
        <v>2029</v>
      </c>
      <c r="R66" s="3">
        <f>'Water Heater Stock'!R13</f>
        <v>2030</v>
      </c>
      <c r="S66" s="3">
        <f>'Water Heater Stock'!S13</f>
        <v>2031</v>
      </c>
      <c r="T66" s="3">
        <f>'Water Heater Stock'!T13</f>
        <v>2032</v>
      </c>
      <c r="U66" s="3">
        <f>'Water Heater Stock'!U13</f>
        <v>2033</v>
      </c>
      <c r="V66" s="3">
        <f>'Water Heater Stock'!V13</f>
        <v>2034</v>
      </c>
      <c r="W66" s="3">
        <f>'Water Heater Stock'!W13</f>
        <v>2035</v>
      </c>
    </row>
    <row r="67" spans="1:23" ht="16.5" thickBot="1" x14ac:dyDescent="0.3">
      <c r="A67" s="25" t="str">
        <f t="shared" ref="A67" si="12">A68</f>
        <v>Electric Resistance</v>
      </c>
      <c r="B67" s="95">
        <f t="shared" ref="B67" si="13">SUM(B68:B72)</f>
        <v>3.2947195921623926</v>
      </c>
      <c r="C67" s="95">
        <f t="shared" ref="C67:W67" si="14">SUM(C68:C72)</f>
        <v>3.7841818977655266</v>
      </c>
      <c r="D67" s="95">
        <f t="shared" si="14"/>
        <v>4.2386826101112938</v>
      </c>
      <c r="E67" s="95">
        <f t="shared" si="14"/>
        <v>4.6607189858609352</v>
      </c>
      <c r="F67" s="95">
        <f t="shared" si="14"/>
        <v>5.052609906199887</v>
      </c>
      <c r="G67" s="95">
        <f t="shared" si="14"/>
        <v>5.4165086179432</v>
      </c>
      <c r="H67" s="95">
        <f t="shared" si="14"/>
        <v>5.7544145645619906</v>
      </c>
      <c r="I67" s="95">
        <f t="shared" si="14"/>
        <v>6.0681843721365816</v>
      </c>
      <c r="J67" s="95">
        <f t="shared" si="14"/>
        <v>6.3595420505987033</v>
      </c>
      <c r="K67" s="95">
        <f t="shared" si="14"/>
        <v>6.6300884663135298</v>
      </c>
      <c r="L67" s="95">
        <f t="shared" si="14"/>
        <v>6.8813101380487236</v>
      </c>
      <c r="M67" s="95">
        <f t="shared" si="14"/>
        <v>7.1145874046599786</v>
      </c>
      <c r="N67" s="95">
        <f t="shared" si="14"/>
        <v>7.3312020093704273</v>
      </c>
      <c r="O67" s="95">
        <f t="shared" si="14"/>
        <v>7.4171563285369757</v>
      </c>
      <c r="P67" s="95">
        <f t="shared" si="14"/>
        <v>7.4969710534773419</v>
      </c>
      <c r="Q67" s="95">
        <f t="shared" si="14"/>
        <v>7.5710847266362542</v>
      </c>
      <c r="R67" s="95">
        <f t="shared" si="14"/>
        <v>7.6399045659981004</v>
      </c>
      <c r="S67" s="95">
        <f t="shared" si="14"/>
        <v>7.7038087025483861</v>
      </c>
      <c r="T67" s="95">
        <f t="shared" si="14"/>
        <v>7.7631482579165088</v>
      </c>
      <c r="U67" s="95">
        <f t="shared" si="14"/>
        <v>7.8182492736154812</v>
      </c>
      <c r="V67" s="95">
        <f t="shared" si="14"/>
        <v>7.8694145024788105</v>
      </c>
      <c r="W67" s="95">
        <f t="shared" si="14"/>
        <v>7.9169250721376168</v>
      </c>
    </row>
    <row r="68" spans="1:23" ht="16.5" thickTop="1" x14ac:dyDescent="0.25">
      <c r="A68" s="15" t="str">
        <f>'Water Heater Stock'!A15</f>
        <v>Electric Resistance</v>
      </c>
      <c r="B68" s="92">
        <f>+'[1]Consumer Cost'!B68+'[2]Consumer Cost'!B68+'[3]Consumer Cost'!B68+'[4]Consumer Cost'!B68</f>
        <v>3.2947195921623926</v>
      </c>
      <c r="C68" s="92">
        <f>+'[1]Consumer Cost'!C68+'[2]Consumer Cost'!C68+'[3]Consumer Cost'!C68+'[4]Consumer Cost'!C68</f>
        <v>3.0593824784365076</v>
      </c>
      <c r="D68" s="92">
        <f>+'[1]Consumer Cost'!D68+'[2]Consumer Cost'!D68+'[3]Consumer Cost'!D68+'[4]Consumer Cost'!D68</f>
        <v>2.8408551585481856</v>
      </c>
      <c r="E68" s="92">
        <f>+'[1]Consumer Cost'!E68+'[2]Consumer Cost'!E68+'[3]Consumer Cost'!E68+'[4]Consumer Cost'!E68</f>
        <v>2.6379369329376008</v>
      </c>
      <c r="F68" s="92">
        <f>+'[1]Consumer Cost'!F68+'[2]Consumer Cost'!F68+'[3]Consumer Cost'!F68+'[4]Consumer Cost'!F68</f>
        <v>2.4495128662992007</v>
      </c>
      <c r="G68" s="92">
        <f>+'[1]Consumer Cost'!G68+'[2]Consumer Cost'!G68+'[3]Consumer Cost'!G68+'[4]Consumer Cost'!G68</f>
        <v>2.2745476615635436</v>
      </c>
      <c r="H68" s="92">
        <f>+'[1]Consumer Cost'!H68+'[2]Consumer Cost'!H68+'[3]Consumer Cost'!H68+'[4]Consumer Cost'!H68</f>
        <v>2.1120799714518621</v>
      </c>
      <c r="I68" s="92">
        <f>+'[1]Consumer Cost'!I68+'[2]Consumer Cost'!I68+'[3]Consumer Cost'!I68+'[4]Consumer Cost'!I68</f>
        <v>1.9612171163481573</v>
      </c>
      <c r="J68" s="92">
        <f>+'[1]Consumer Cost'!J68+'[2]Consumer Cost'!J68+'[3]Consumer Cost'!J68+'[4]Consumer Cost'!J68</f>
        <v>1.8211301794661465</v>
      </c>
      <c r="K68" s="92">
        <f>+'[1]Consumer Cost'!K68+'[2]Consumer Cost'!K68+'[3]Consumer Cost'!K68+'[4]Consumer Cost'!K68</f>
        <v>1.6910494523614217</v>
      </c>
      <c r="L68" s="92">
        <f>+'[1]Consumer Cost'!L68+'[2]Consumer Cost'!L68+'[3]Consumer Cost'!L68+'[4]Consumer Cost'!L68</f>
        <v>1.570260205764177</v>
      </c>
      <c r="M68" s="92">
        <f>+'[1]Consumer Cost'!M68+'[2]Consumer Cost'!M68+'[3]Consumer Cost'!M68+'[4]Consumer Cost'!M68</f>
        <v>1.4580987624953072</v>
      </c>
      <c r="N68" s="92">
        <f>+'[1]Consumer Cost'!N68+'[2]Consumer Cost'!N68+'[3]Consumer Cost'!N68+'[4]Consumer Cost'!N68</f>
        <v>1.3539488508884996</v>
      </c>
      <c r="O68" s="92">
        <f>+'[1]Consumer Cost'!O68+'[2]Consumer Cost'!O68+'[3]Consumer Cost'!O68+'[4]Consumer Cost'!O68</f>
        <v>1.2572382186821782</v>
      </c>
      <c r="P68" s="92">
        <f>+'[1]Consumer Cost'!P68+'[2]Consumer Cost'!P68+'[3]Consumer Cost'!P68+'[4]Consumer Cost'!P68</f>
        <v>1.1674354887763085</v>
      </c>
      <c r="Q68" s="92">
        <f>+'[1]Consumer Cost'!Q68+'[2]Consumer Cost'!Q68+'[3]Consumer Cost'!Q68+'[4]Consumer Cost'!Q68</f>
        <v>1.0840472395780005</v>
      </c>
      <c r="R68" s="92">
        <f>+'[1]Consumer Cost'!R68+'[2]Consumer Cost'!R68+'[3]Consumer Cost'!R68+'[4]Consumer Cost'!R68</f>
        <v>1.0066152938938577</v>
      </c>
      <c r="S68" s="92">
        <f>+'[1]Consumer Cost'!S68+'[2]Consumer Cost'!S68+'[3]Consumer Cost'!S68+'[4]Consumer Cost'!S68</f>
        <v>0.93471420147286777</v>
      </c>
      <c r="T68" s="92">
        <f>+'[1]Consumer Cost'!T68+'[2]Consumer Cost'!T68+'[3]Consumer Cost'!T68+'[4]Consumer Cost'!T68</f>
        <v>0.86794890136766301</v>
      </c>
      <c r="U68" s="92">
        <f>+'[1]Consumer Cost'!U68+'[2]Consumer Cost'!U68+'[3]Consumer Cost'!U68+'[4]Consumer Cost'!U68</f>
        <v>0.80595255126997278</v>
      </c>
      <c r="V68" s="92">
        <f>+'[1]Consumer Cost'!V68+'[2]Consumer Cost'!V68+'[3]Consumer Cost'!V68+'[4]Consumer Cost'!V68</f>
        <v>0.74838451189354616</v>
      </c>
      <c r="W68" s="92">
        <f>+'[1]Consumer Cost'!W68+'[2]Consumer Cost'!W68+'[3]Consumer Cost'!W68+'[4]Consumer Cost'!W68</f>
        <v>0.69492847532972146</v>
      </c>
    </row>
    <row r="69" spans="1:23" x14ac:dyDescent="0.25">
      <c r="A69" s="15" t="str">
        <f>'Water Heater Stock'!A16</f>
        <v>HPWH</v>
      </c>
      <c r="B69" s="92">
        <f>+'[1]Consumer Cost'!B69+'[2]Consumer Cost'!B69+'[3]Consumer Cost'!B69+'[4]Consumer Cost'!B69</f>
        <v>0</v>
      </c>
      <c r="C69" s="92">
        <f>+'[1]Consumer Cost'!C69+'[2]Consumer Cost'!C69+'[3]Consumer Cost'!C69+'[4]Consumer Cost'!C69</f>
        <v>0</v>
      </c>
      <c r="D69" s="92">
        <f>+'[1]Consumer Cost'!D69+'[2]Consumer Cost'!D69+'[3]Consumer Cost'!D69+'[4]Consumer Cost'!D69</f>
        <v>0</v>
      </c>
      <c r="E69" s="92">
        <f>+'[1]Consumer Cost'!E69+'[2]Consumer Cost'!E69+'[3]Consumer Cost'!E69+'[4]Consumer Cost'!E69</f>
        <v>0</v>
      </c>
      <c r="F69" s="92">
        <f>+'[1]Consumer Cost'!F69+'[2]Consumer Cost'!F69+'[3]Consumer Cost'!F69+'[4]Consumer Cost'!F69</f>
        <v>0</v>
      </c>
      <c r="G69" s="92">
        <f>+'[1]Consumer Cost'!G69+'[2]Consumer Cost'!G69+'[3]Consumer Cost'!G69+'[4]Consumer Cost'!G69</f>
        <v>0</v>
      </c>
      <c r="H69" s="92">
        <f>+'[1]Consumer Cost'!H69+'[2]Consumer Cost'!H69+'[3]Consumer Cost'!H69+'[4]Consumer Cost'!H69</f>
        <v>0</v>
      </c>
      <c r="I69" s="92">
        <f>+'[1]Consumer Cost'!I69+'[2]Consumer Cost'!I69+'[3]Consumer Cost'!I69+'[4]Consumer Cost'!I69</f>
        <v>0</v>
      </c>
      <c r="J69" s="92">
        <f>+'[1]Consumer Cost'!J69+'[2]Consumer Cost'!J69+'[3]Consumer Cost'!J69+'[4]Consumer Cost'!J69</f>
        <v>0</v>
      </c>
      <c r="K69" s="92">
        <f>+'[1]Consumer Cost'!K69+'[2]Consumer Cost'!K69+'[3]Consumer Cost'!K69+'[4]Consumer Cost'!K69</f>
        <v>0</v>
      </c>
      <c r="L69" s="92">
        <f>+'[1]Consumer Cost'!L69+'[2]Consumer Cost'!L69+'[3]Consumer Cost'!L69+'[4]Consumer Cost'!L69</f>
        <v>0</v>
      </c>
      <c r="M69" s="92">
        <f>+'[1]Consumer Cost'!M69+'[2]Consumer Cost'!M69+'[3]Consumer Cost'!M69+'[4]Consumer Cost'!M69</f>
        <v>0</v>
      </c>
      <c r="N69" s="92">
        <f>+'[1]Consumer Cost'!N69+'[2]Consumer Cost'!N69+'[3]Consumer Cost'!N69+'[4]Consumer Cost'!N69</f>
        <v>0</v>
      </c>
      <c r="O69" s="92">
        <f>+'[1]Consumer Cost'!O69+'[2]Consumer Cost'!O69+'[3]Consumer Cost'!O69+'[4]Consumer Cost'!O69</f>
        <v>0.29485105107854148</v>
      </c>
      <c r="P69" s="92">
        <f>+'[1]Consumer Cost'!P69+'[2]Consumer Cost'!P69+'[3]Consumer Cost'!P69+'[4]Consumer Cost'!P69</f>
        <v>0.56864131279433006</v>
      </c>
      <c r="Q69" s="92">
        <f>+'[1]Consumer Cost'!Q69+'[2]Consumer Cost'!Q69+'[3]Consumer Cost'!Q69+'[4]Consumer Cost'!Q69</f>
        <v>0.82287512724470524</v>
      </c>
      <c r="R69" s="92">
        <f>+'[1]Consumer Cost'!R69+'[2]Consumer Cost'!R69+'[3]Consumer Cost'!R69+'[4]Consumer Cost'!R69</f>
        <v>1.0589493835200534</v>
      </c>
      <c r="S69" s="92">
        <f>+'[1]Consumer Cost'!S69+'[2]Consumer Cost'!S69+'[3]Consumer Cost'!S69+'[4]Consumer Cost'!S69</f>
        <v>1.2781611929185912</v>
      </c>
      <c r="T69" s="92">
        <f>+'[1]Consumer Cost'!T69+'[2]Consumer Cost'!T69+'[3]Consumer Cost'!T69+'[4]Consumer Cost'!T69</f>
        <v>1.4817150159315189</v>
      </c>
      <c r="U69" s="92">
        <f>+'[1]Consumer Cost'!U69+'[2]Consumer Cost'!U69+'[3]Consumer Cost'!U69+'[4]Consumer Cost'!U69</f>
        <v>1.6707292801578091</v>
      </c>
      <c r="V69" s="92">
        <f>+'[1]Consumer Cost'!V69+'[2]Consumer Cost'!V69+'[3]Consumer Cost'!V69+'[4]Consumer Cost'!V69</f>
        <v>1.8462425255107928</v>
      </c>
      <c r="W69" s="92">
        <f>+'[1]Consumer Cost'!W69+'[2]Consumer Cost'!W69+'[3]Consumer Cost'!W69+'[4]Consumer Cost'!W69</f>
        <v>2.0092191104814203</v>
      </c>
    </row>
    <row r="70" spans="1:23" x14ac:dyDescent="0.25">
      <c r="A70" s="15" t="str">
        <f>'Water Heater Stock'!A17</f>
        <v>Gas Tank</v>
      </c>
      <c r="B70" s="92">
        <f>+'[1]Consumer Cost'!B70+'[2]Consumer Cost'!B70+'[3]Consumer Cost'!B70+'[4]Consumer Cost'!B70</f>
        <v>0</v>
      </c>
      <c r="C70" s="92">
        <f>+'[1]Consumer Cost'!C70+'[2]Consumer Cost'!C70+'[3]Consumer Cost'!C70+'[4]Consumer Cost'!C70</f>
        <v>0.72479941932901903</v>
      </c>
      <c r="D70" s="92">
        <f>+'[1]Consumer Cost'!D70+'[2]Consumer Cost'!D70+'[3]Consumer Cost'!D70+'[4]Consumer Cost'!D70</f>
        <v>1.3978274515631082</v>
      </c>
      <c r="E70" s="92">
        <f>+'[1]Consumer Cost'!E70+'[2]Consumer Cost'!E70+'[3]Consumer Cost'!E70+'[4]Consumer Cost'!E70</f>
        <v>2.022782052923334</v>
      </c>
      <c r="F70" s="92">
        <f>+'[1]Consumer Cost'!F70+'[2]Consumer Cost'!F70+'[3]Consumer Cost'!F70+'[4]Consumer Cost'!F70</f>
        <v>2.6030970399006863</v>
      </c>
      <c r="G70" s="92">
        <f>+'[1]Consumer Cost'!G70+'[2]Consumer Cost'!G70+'[3]Consumer Cost'!G70+'[4]Consumer Cost'!G70</f>
        <v>3.1419609563796564</v>
      </c>
      <c r="H70" s="92">
        <f>+'[1]Consumer Cost'!H70+'[2]Consumer Cost'!H70+'[3]Consumer Cost'!H70+'[4]Consumer Cost'!H70</f>
        <v>3.6423345931101285</v>
      </c>
      <c r="I70" s="92">
        <f>+'[1]Consumer Cost'!I70+'[2]Consumer Cost'!I70+'[3]Consumer Cost'!I70+'[4]Consumer Cost'!I70</f>
        <v>4.1069672557884243</v>
      </c>
      <c r="J70" s="92">
        <f>+'[1]Consumer Cost'!J70+'[2]Consumer Cost'!J70+'[3]Consumer Cost'!J70+'[4]Consumer Cost'!J70</f>
        <v>4.5384118711325563</v>
      </c>
      <c r="K70" s="92">
        <f>+'[1]Consumer Cost'!K70+'[2]Consumer Cost'!K70+'[3]Consumer Cost'!K70+'[4]Consumer Cost'!K70</f>
        <v>4.9390390139521081</v>
      </c>
      <c r="L70" s="92">
        <f>+'[1]Consumer Cost'!L70+'[2]Consumer Cost'!L70+'[3]Consumer Cost'!L70+'[4]Consumer Cost'!L70</f>
        <v>5.311049932284547</v>
      </c>
      <c r="M70" s="92">
        <f>+'[1]Consumer Cost'!M70+'[2]Consumer Cost'!M70+'[3]Consumer Cost'!M70+'[4]Consumer Cost'!M70</f>
        <v>5.6564886421646712</v>
      </c>
      <c r="N70" s="92">
        <f>+'[1]Consumer Cost'!N70+'[2]Consumer Cost'!N70+'[3]Consumer Cost'!N70+'[4]Consumer Cost'!N70</f>
        <v>5.9772531584819282</v>
      </c>
      <c r="O70" s="92">
        <f>+'[1]Consumer Cost'!O70+'[2]Consumer Cost'!O70+'[3]Consumer Cost'!O70+'[4]Consumer Cost'!O70</f>
        <v>5.8650670587762566</v>
      </c>
      <c r="P70" s="92">
        <f>+'[1]Consumer Cost'!P70+'[2]Consumer Cost'!P70+'[3]Consumer Cost'!P70+'[4]Consumer Cost'!P70</f>
        <v>5.7608942519067039</v>
      </c>
      <c r="Q70" s="92">
        <f>+'[1]Consumer Cost'!Q70+'[2]Consumer Cost'!Q70+'[3]Consumer Cost'!Q70+'[4]Consumer Cost'!Q70</f>
        <v>5.664162359813548</v>
      </c>
      <c r="R70" s="92">
        <f>+'[1]Consumer Cost'!R70+'[2]Consumer Cost'!R70+'[3]Consumer Cost'!R70+'[4]Consumer Cost'!R70</f>
        <v>5.5743398885841895</v>
      </c>
      <c r="S70" s="92">
        <f>+'[1]Consumer Cost'!S70+'[2]Consumer Cost'!S70+'[3]Consumer Cost'!S70+'[4]Consumer Cost'!S70</f>
        <v>5.4909333081569276</v>
      </c>
      <c r="T70" s="92">
        <f>+'[1]Consumer Cost'!T70+'[2]Consumer Cost'!T70+'[3]Consumer Cost'!T70+'[4]Consumer Cost'!T70</f>
        <v>5.4134843406173268</v>
      </c>
      <c r="U70" s="92">
        <f>+'[1]Consumer Cost'!U70+'[2]Consumer Cost'!U70+'[3]Consumer Cost'!U70+'[4]Consumer Cost'!U70</f>
        <v>5.3415674421876993</v>
      </c>
      <c r="V70" s="92">
        <f>+'[1]Consumer Cost'!V70+'[2]Consumer Cost'!V70+'[3]Consumer Cost'!V70+'[4]Consumer Cost'!V70</f>
        <v>5.2747874650744713</v>
      </c>
      <c r="W70" s="92">
        <f>+'[1]Consumer Cost'!W70+'[2]Consumer Cost'!W70+'[3]Consumer Cost'!W70+'[4]Consumer Cost'!W70</f>
        <v>5.2127774863264751</v>
      </c>
    </row>
    <row r="71" spans="1:23" x14ac:dyDescent="0.25">
      <c r="A71" s="15" t="str">
        <f>'Water Heater Stock'!A18</f>
        <v>Instant Gas</v>
      </c>
      <c r="B71" s="92">
        <f>+'[1]Consumer Cost'!B71+'[2]Consumer Cost'!B71+'[3]Consumer Cost'!B71+'[4]Consumer Cost'!B71</f>
        <v>0</v>
      </c>
      <c r="C71" s="92">
        <f>+'[1]Consumer Cost'!C71+'[2]Consumer Cost'!C71+'[3]Consumer Cost'!C71+'[4]Consumer Cost'!C71</f>
        <v>0</v>
      </c>
      <c r="D71" s="92">
        <f>+'[1]Consumer Cost'!D71+'[2]Consumer Cost'!D71+'[3]Consumer Cost'!D71+'[4]Consumer Cost'!D71</f>
        <v>0</v>
      </c>
      <c r="E71" s="92">
        <f>+'[1]Consumer Cost'!E71+'[2]Consumer Cost'!E71+'[3]Consumer Cost'!E71+'[4]Consumer Cost'!E71</f>
        <v>0</v>
      </c>
      <c r="F71" s="92">
        <f>+'[1]Consumer Cost'!F71+'[2]Consumer Cost'!F71+'[3]Consumer Cost'!F71+'[4]Consumer Cost'!F71</f>
        <v>0</v>
      </c>
      <c r="G71" s="92">
        <f>+'[1]Consumer Cost'!G71+'[2]Consumer Cost'!G71+'[3]Consumer Cost'!G71+'[4]Consumer Cost'!G71</f>
        <v>0</v>
      </c>
      <c r="H71" s="92">
        <f>+'[1]Consumer Cost'!H71+'[2]Consumer Cost'!H71+'[3]Consumer Cost'!H71+'[4]Consumer Cost'!H71</f>
        <v>0</v>
      </c>
      <c r="I71" s="92">
        <f>+'[1]Consumer Cost'!I71+'[2]Consumer Cost'!I71+'[3]Consumer Cost'!I71+'[4]Consumer Cost'!I71</f>
        <v>0</v>
      </c>
      <c r="J71" s="92">
        <f>+'[1]Consumer Cost'!J71+'[2]Consumer Cost'!J71+'[3]Consumer Cost'!J71+'[4]Consumer Cost'!J71</f>
        <v>0</v>
      </c>
      <c r="K71" s="92">
        <f>+'[1]Consumer Cost'!K71+'[2]Consumer Cost'!K71+'[3]Consumer Cost'!K71+'[4]Consumer Cost'!K71</f>
        <v>0</v>
      </c>
      <c r="L71" s="92">
        <f>+'[1]Consumer Cost'!L71+'[2]Consumer Cost'!L71+'[3]Consumer Cost'!L71+'[4]Consumer Cost'!L71</f>
        <v>0</v>
      </c>
      <c r="M71" s="92">
        <f>+'[1]Consumer Cost'!M71+'[2]Consumer Cost'!M71+'[3]Consumer Cost'!M71+'[4]Consumer Cost'!M71</f>
        <v>0</v>
      </c>
      <c r="N71" s="92">
        <f>+'[1]Consumer Cost'!N71+'[2]Consumer Cost'!N71+'[3]Consumer Cost'!N71+'[4]Consumer Cost'!N71</f>
        <v>0</v>
      </c>
      <c r="O71" s="92">
        <f>+'[1]Consumer Cost'!O71+'[2]Consumer Cost'!O71+'[3]Consumer Cost'!O71+'[4]Consumer Cost'!O71</f>
        <v>0</v>
      </c>
      <c r="P71" s="92">
        <f>+'[1]Consumer Cost'!P71+'[2]Consumer Cost'!P71+'[3]Consumer Cost'!P71+'[4]Consumer Cost'!P71</f>
        <v>0</v>
      </c>
      <c r="Q71" s="92">
        <f>+'[1]Consumer Cost'!Q71+'[2]Consumer Cost'!Q71+'[3]Consumer Cost'!Q71+'[4]Consumer Cost'!Q71</f>
        <v>0</v>
      </c>
      <c r="R71" s="92">
        <f>+'[1]Consumer Cost'!R71+'[2]Consumer Cost'!R71+'[3]Consumer Cost'!R71+'[4]Consumer Cost'!R71</f>
        <v>0</v>
      </c>
      <c r="S71" s="92">
        <f>+'[1]Consumer Cost'!S71+'[2]Consumer Cost'!S71+'[3]Consumer Cost'!S71+'[4]Consumer Cost'!S71</f>
        <v>0</v>
      </c>
      <c r="T71" s="92">
        <f>+'[1]Consumer Cost'!T71+'[2]Consumer Cost'!T71+'[3]Consumer Cost'!T71+'[4]Consumer Cost'!T71</f>
        <v>0</v>
      </c>
      <c r="U71" s="92">
        <f>+'[1]Consumer Cost'!U71+'[2]Consumer Cost'!U71+'[3]Consumer Cost'!U71+'[4]Consumer Cost'!U71</f>
        <v>0</v>
      </c>
      <c r="V71" s="92">
        <f>+'[1]Consumer Cost'!V71+'[2]Consumer Cost'!V71+'[3]Consumer Cost'!V71+'[4]Consumer Cost'!V71</f>
        <v>0</v>
      </c>
      <c r="W71" s="92">
        <f>+'[1]Consumer Cost'!W71+'[2]Consumer Cost'!W71+'[3]Consumer Cost'!W71+'[4]Consumer Cost'!W71</f>
        <v>0</v>
      </c>
    </row>
    <row r="72" spans="1:23" x14ac:dyDescent="0.25">
      <c r="A72" s="15" t="str">
        <f>'Water Heater Stock'!A19</f>
        <v>Condensing Gas</v>
      </c>
      <c r="B72" s="92">
        <f>+'[1]Consumer Cost'!B72+'[2]Consumer Cost'!B72+'[3]Consumer Cost'!B72+'[4]Consumer Cost'!B72</f>
        <v>0</v>
      </c>
      <c r="C72" s="92">
        <f>+'[1]Consumer Cost'!C72+'[2]Consumer Cost'!C72+'[3]Consumer Cost'!C72+'[4]Consumer Cost'!C72</f>
        <v>0</v>
      </c>
      <c r="D72" s="92">
        <f>+'[1]Consumer Cost'!D72+'[2]Consumer Cost'!D72+'[3]Consumer Cost'!D72+'[4]Consumer Cost'!D72</f>
        <v>0</v>
      </c>
      <c r="E72" s="92">
        <f>+'[1]Consumer Cost'!E72+'[2]Consumer Cost'!E72+'[3]Consumer Cost'!E72+'[4]Consumer Cost'!E72</f>
        <v>0</v>
      </c>
      <c r="F72" s="92">
        <f>+'[1]Consumer Cost'!F72+'[2]Consumer Cost'!F72+'[3]Consumer Cost'!F72+'[4]Consumer Cost'!F72</f>
        <v>0</v>
      </c>
      <c r="G72" s="92">
        <f>+'[1]Consumer Cost'!G72+'[2]Consumer Cost'!G72+'[3]Consumer Cost'!G72+'[4]Consumer Cost'!G72</f>
        <v>0</v>
      </c>
      <c r="H72" s="92">
        <f>+'[1]Consumer Cost'!H72+'[2]Consumer Cost'!H72+'[3]Consumer Cost'!H72+'[4]Consumer Cost'!H72</f>
        <v>0</v>
      </c>
      <c r="I72" s="92">
        <f>+'[1]Consumer Cost'!I72+'[2]Consumer Cost'!I72+'[3]Consumer Cost'!I72+'[4]Consumer Cost'!I72</f>
        <v>0</v>
      </c>
      <c r="J72" s="92">
        <f>+'[1]Consumer Cost'!J72+'[2]Consumer Cost'!J72+'[3]Consumer Cost'!J72+'[4]Consumer Cost'!J72</f>
        <v>0</v>
      </c>
      <c r="K72" s="92">
        <f>+'[1]Consumer Cost'!K72+'[2]Consumer Cost'!K72+'[3]Consumer Cost'!K72+'[4]Consumer Cost'!K72</f>
        <v>0</v>
      </c>
      <c r="L72" s="92">
        <f>+'[1]Consumer Cost'!L72+'[2]Consumer Cost'!L72+'[3]Consumer Cost'!L72+'[4]Consumer Cost'!L72</f>
        <v>0</v>
      </c>
      <c r="M72" s="92">
        <f>+'[1]Consumer Cost'!M72+'[2]Consumer Cost'!M72+'[3]Consumer Cost'!M72+'[4]Consumer Cost'!M72</f>
        <v>0</v>
      </c>
      <c r="N72" s="92">
        <f>+'[1]Consumer Cost'!N72+'[2]Consumer Cost'!N72+'[3]Consumer Cost'!N72+'[4]Consumer Cost'!N72</f>
        <v>0</v>
      </c>
      <c r="O72" s="92">
        <f>+'[1]Consumer Cost'!O72+'[2]Consumer Cost'!O72+'[3]Consumer Cost'!O72+'[4]Consumer Cost'!O72</f>
        <v>0</v>
      </c>
      <c r="P72" s="92">
        <f>+'[1]Consumer Cost'!P72+'[2]Consumer Cost'!P72+'[3]Consumer Cost'!P72+'[4]Consumer Cost'!P72</f>
        <v>0</v>
      </c>
      <c r="Q72" s="92">
        <f>+'[1]Consumer Cost'!Q72+'[2]Consumer Cost'!Q72+'[3]Consumer Cost'!Q72+'[4]Consumer Cost'!Q72</f>
        <v>0</v>
      </c>
      <c r="R72" s="92">
        <f>+'[1]Consumer Cost'!R72+'[2]Consumer Cost'!R72+'[3]Consumer Cost'!R72+'[4]Consumer Cost'!R72</f>
        <v>0</v>
      </c>
      <c r="S72" s="92">
        <f>+'[1]Consumer Cost'!S72+'[2]Consumer Cost'!S72+'[3]Consumer Cost'!S72+'[4]Consumer Cost'!S72</f>
        <v>0</v>
      </c>
      <c r="T72" s="92">
        <f>+'[1]Consumer Cost'!T72+'[2]Consumer Cost'!T72+'[3]Consumer Cost'!T72+'[4]Consumer Cost'!T72</f>
        <v>0</v>
      </c>
      <c r="U72" s="92">
        <f>+'[1]Consumer Cost'!U72+'[2]Consumer Cost'!U72+'[3]Consumer Cost'!U72+'[4]Consumer Cost'!U72</f>
        <v>0</v>
      </c>
      <c r="V72" s="92">
        <f>+'[1]Consumer Cost'!V72+'[2]Consumer Cost'!V72+'[3]Consumer Cost'!V72+'[4]Consumer Cost'!V72</f>
        <v>0</v>
      </c>
      <c r="W72" s="92">
        <f>+'[1]Consumer Cost'!W72+'[2]Consumer Cost'!W72+'[3]Consumer Cost'!W72+'[4]Consumer Cost'!W72</f>
        <v>0</v>
      </c>
    </row>
    <row r="74" spans="1:23" x14ac:dyDescent="0.25">
      <c r="A74" s="4" t="s">
        <v>95</v>
      </c>
    </row>
    <row r="75" spans="1:23" x14ac:dyDescent="0.25">
      <c r="A75" s="5" t="str">
        <f>'Energy Usage'!A25</f>
        <v>Water Heat Ending</v>
      </c>
      <c r="B75" s="33">
        <f>'Energy Usage'!B25</f>
        <v>2014</v>
      </c>
      <c r="C75" s="33">
        <f>'Energy Usage'!C25</f>
        <v>2015</v>
      </c>
      <c r="D75" s="33">
        <f>'Energy Usage'!D25</f>
        <v>2016</v>
      </c>
      <c r="E75" s="33">
        <f>'Energy Usage'!E25</f>
        <v>2017</v>
      </c>
      <c r="F75" s="33">
        <f>'Energy Usage'!F25</f>
        <v>2018</v>
      </c>
      <c r="G75" s="33">
        <f>'Energy Usage'!G25</f>
        <v>2019</v>
      </c>
      <c r="H75" s="33">
        <f>'Energy Usage'!H25</f>
        <v>2020</v>
      </c>
      <c r="I75" s="33">
        <f>'Energy Usage'!I25</f>
        <v>2021</v>
      </c>
      <c r="J75" s="33">
        <f>'Energy Usage'!J25</f>
        <v>2022</v>
      </c>
      <c r="K75" s="33">
        <f>'Energy Usage'!K25</f>
        <v>2023</v>
      </c>
      <c r="L75" s="33">
        <f>'Energy Usage'!L25</f>
        <v>2024</v>
      </c>
      <c r="M75" s="33">
        <f>'Energy Usage'!M25</f>
        <v>2025</v>
      </c>
      <c r="N75" s="33">
        <f>'Energy Usage'!N25</f>
        <v>2026</v>
      </c>
      <c r="O75" s="33">
        <f>'Energy Usage'!O25</f>
        <v>2027</v>
      </c>
      <c r="P75" s="33">
        <f>'Energy Usage'!P25</f>
        <v>2028</v>
      </c>
      <c r="Q75" s="33">
        <f>'Energy Usage'!Q25</f>
        <v>2029</v>
      </c>
      <c r="R75" s="33">
        <f>'Energy Usage'!R25</f>
        <v>2030</v>
      </c>
      <c r="S75" s="33">
        <f>'Energy Usage'!S25</f>
        <v>2031</v>
      </c>
      <c r="T75" s="33">
        <f>'Energy Usage'!T25</f>
        <v>2032</v>
      </c>
      <c r="U75" s="33">
        <f>'Energy Usage'!U25</f>
        <v>2033</v>
      </c>
      <c r="V75" s="33">
        <f>'Energy Usage'!V25</f>
        <v>2034</v>
      </c>
      <c r="W75" s="33">
        <f>'Energy Usage'!W25</f>
        <v>2035</v>
      </c>
    </row>
    <row r="76" spans="1:23" ht="16.5" thickBot="1" x14ac:dyDescent="0.3">
      <c r="A76" s="26" t="s">
        <v>31</v>
      </c>
      <c r="B76" s="95">
        <f t="shared" ref="B76:W76" si="15">SUM(B77:B81)</f>
        <v>226.56183765285414</v>
      </c>
      <c r="C76" s="95">
        <f t="shared" si="15"/>
        <v>223.09368612824878</v>
      </c>
      <c r="D76" s="95">
        <f t="shared" si="15"/>
        <v>219.99962696871017</v>
      </c>
      <c r="E76" s="95">
        <f t="shared" si="15"/>
        <v>217.25891290026266</v>
      </c>
      <c r="F76" s="95">
        <f t="shared" si="15"/>
        <v>214.8521112929763</v>
      </c>
      <c r="G76" s="95">
        <f t="shared" si="15"/>
        <v>212.76102385111926</v>
      </c>
      <c r="H76" s="95">
        <f t="shared" si="15"/>
        <v>210.96861123873015</v>
      </c>
      <c r="I76" s="95">
        <f t="shared" si="15"/>
        <v>209.45892233853493</v>
      </c>
      <c r="J76" s="95">
        <f t="shared" si="15"/>
        <v>208.21702786059703</v>
      </c>
      <c r="K76" s="95">
        <f t="shared" si="15"/>
        <v>207.22895803442506</v>
      </c>
      <c r="L76" s="95">
        <f t="shared" si="15"/>
        <v>206.48164413454302</v>
      </c>
      <c r="M76" s="95">
        <f t="shared" si="15"/>
        <v>205.96286360481167</v>
      </c>
      <c r="N76" s="95">
        <f t="shared" si="15"/>
        <v>205.6611885611448</v>
      </c>
      <c r="O76" s="95">
        <f t="shared" si="15"/>
        <v>203.04078634820854</v>
      </c>
      <c r="P76" s="95">
        <f t="shared" si="15"/>
        <v>200.70526759186481</v>
      </c>
      <c r="Q76" s="95">
        <f t="shared" si="15"/>
        <v>198.63980401977119</v>
      </c>
      <c r="R76" s="95">
        <f t="shared" si="15"/>
        <v>196.83046164307387</v>
      </c>
      <c r="S76" s="95">
        <f t="shared" si="15"/>
        <v>195.26414875295649</v>
      </c>
      <c r="T76" s="95">
        <f t="shared" si="15"/>
        <v>193.92856696878331</v>
      </c>
      <c r="U76" s="95">
        <f t="shared" si="15"/>
        <v>192.81216515911032</v>
      </c>
      <c r="V76" s="95">
        <f t="shared" si="15"/>
        <v>191.90409606731058</v>
      </c>
      <c r="W76" s="95">
        <f t="shared" si="15"/>
        <v>191.19417548342406</v>
      </c>
    </row>
    <row r="77" spans="1:23" ht="16.5" thickTop="1" x14ac:dyDescent="0.25">
      <c r="A77" s="15" t="str">
        <f>'Energy Usage'!A27</f>
        <v>Electric Resistance</v>
      </c>
      <c r="B77" s="92">
        <f>+'[1]Consumer Cost'!B77+'[2]Consumer Cost'!B77+'[3]Consumer Cost'!B77+'[4]Consumer Cost'!B77</f>
        <v>226.56183765285414</v>
      </c>
      <c r="C77" s="92">
        <f>+'[1]Consumer Cost'!C77+'[2]Consumer Cost'!C77+'[3]Consumer Cost'!C77+'[4]Consumer Cost'!C77</f>
        <v>213.11377428931686</v>
      </c>
      <c r="D77" s="92">
        <f>+'[1]Consumer Cost'!D77+'[2]Consumer Cost'!D77+'[3]Consumer Cost'!D77+'[4]Consumer Cost'!D77</f>
        <v>200.46394954400097</v>
      </c>
      <c r="E77" s="92">
        <f>+'[1]Consumer Cost'!E77+'[2]Consumer Cost'!E77+'[3]Consumer Cost'!E77+'[4]Consumer Cost'!E77</f>
        <v>188.56498225321062</v>
      </c>
      <c r="F77" s="92">
        <f>+'[1]Consumer Cost'!F77+'[2]Consumer Cost'!F77+'[3]Consumer Cost'!F77+'[4]Consumer Cost'!F77</f>
        <v>177.37230366375218</v>
      </c>
      <c r="G77" s="92">
        <f>+'[1]Consumer Cost'!G77+'[2]Consumer Cost'!G77+'[3]Consumer Cost'!G77+'[4]Consumer Cost'!G77</f>
        <v>166.84399049628229</v>
      </c>
      <c r="H77" s="92">
        <f>+'[1]Consumer Cost'!H77+'[2]Consumer Cost'!H77+'[3]Consumer Cost'!H77+'[4]Consumer Cost'!H77</f>
        <v>156.94060791753867</v>
      </c>
      <c r="I77" s="92">
        <f>+'[1]Consumer Cost'!I77+'[2]Consumer Cost'!I77+'[3]Consumer Cost'!I77+'[4]Consumer Cost'!I77</f>
        <v>147.62506183329046</v>
      </c>
      <c r="J77" s="92">
        <f>+'[1]Consumer Cost'!J77+'[2]Consumer Cost'!J77+'[3]Consumer Cost'!J77+'[4]Consumer Cost'!J77</f>
        <v>138.86245994875731</v>
      </c>
      <c r="K77" s="92">
        <f>+'[1]Consumer Cost'!K77+'[2]Consumer Cost'!K77+'[3]Consumer Cost'!K77+'[4]Consumer Cost'!K77</f>
        <v>130.6199810760846</v>
      </c>
      <c r="L77" s="92">
        <f>+'[1]Consumer Cost'!L77+'[2]Consumer Cost'!L77+'[3]Consumer Cost'!L77+'[4]Consumer Cost'!L77</f>
        <v>122.86675219935415</v>
      </c>
      <c r="M77" s="92">
        <f>+'[1]Consumer Cost'!M77+'[2]Consumer Cost'!M77+'[3]Consumer Cost'!M77+'[4]Consumer Cost'!M77</f>
        <v>115.57373283666389</v>
      </c>
      <c r="N77" s="92">
        <f>+'[1]Consumer Cost'!N77+'[2]Consumer Cost'!N77+'[3]Consumer Cost'!N77+'[4]Consumer Cost'!N77</f>
        <v>108.71360626614475</v>
      </c>
      <c r="O77" s="92">
        <f>+'[1]Consumer Cost'!O77+'[2]Consumer Cost'!O77+'[3]Consumer Cost'!O77+'[4]Consumer Cost'!O77</f>
        <v>102.26067720849002</v>
      </c>
      <c r="P77" s="92">
        <f>+'[1]Consumer Cost'!P77+'[2]Consumer Cost'!P77+'[3]Consumer Cost'!P77+'[4]Consumer Cost'!P77</f>
        <v>96.190775582757496</v>
      </c>
      <c r="Q77" s="92">
        <f>+'[1]Consumer Cost'!Q77+'[2]Consumer Cost'!Q77+'[3]Consumer Cost'!Q77+'[4]Consumer Cost'!Q77</f>
        <v>90.481165974952376</v>
      </c>
      <c r="R77" s="92">
        <f>+'[1]Consumer Cost'!R77+'[2]Consumer Cost'!R77+'[3]Consumer Cost'!R77+'[4]Consumer Cost'!R77</f>
        <v>85.110462480296263</v>
      </c>
      <c r="S77" s="92">
        <f>+'[1]Consumer Cost'!S77+'[2]Consumer Cost'!S77+'[3]Consumer Cost'!S77+'[4]Consumer Cost'!S77</f>
        <v>80.058548600215829</v>
      </c>
      <c r="T77" s="92">
        <f>+'[1]Consumer Cost'!T77+'[2]Consumer Cost'!T77+'[3]Consumer Cost'!T77+'[4]Consumer Cost'!T77</f>
        <v>75.306501894017288</v>
      </c>
      <c r="U77" s="92">
        <f>+'[1]Consumer Cost'!U77+'[2]Consumer Cost'!U77+'[3]Consumer Cost'!U77+'[4]Consumer Cost'!U77</f>
        <v>70.836523103022387</v>
      </c>
      <c r="V77" s="92">
        <f>+'[1]Consumer Cost'!V77+'[2]Consumer Cost'!V77+'[3]Consumer Cost'!V77+'[4]Consumer Cost'!V77</f>
        <v>66.631869481692988</v>
      </c>
      <c r="W77" s="92">
        <f>+'[1]Consumer Cost'!W77+'[2]Consumer Cost'!W77+'[3]Consumer Cost'!W77+'[4]Consumer Cost'!W77</f>
        <v>62.676792086029636</v>
      </c>
    </row>
    <row r="78" spans="1:23" x14ac:dyDescent="0.25">
      <c r="A78" s="15" t="str">
        <f>'Energy Usage'!A28</f>
        <v>HPWH</v>
      </c>
      <c r="B78" s="92">
        <f>+'[1]Consumer Cost'!B78+'[2]Consumer Cost'!B78+'[3]Consumer Cost'!B78+'[4]Consumer Cost'!B78</f>
        <v>0</v>
      </c>
      <c r="C78" s="92">
        <f>+'[1]Consumer Cost'!C78+'[2]Consumer Cost'!C78+'[3]Consumer Cost'!C78+'[4]Consumer Cost'!C78</f>
        <v>0</v>
      </c>
      <c r="D78" s="92">
        <f>+'[1]Consumer Cost'!D78+'[2]Consumer Cost'!D78+'[3]Consumer Cost'!D78+'[4]Consumer Cost'!D78</f>
        <v>0</v>
      </c>
      <c r="E78" s="92">
        <f>+'[1]Consumer Cost'!E78+'[2]Consumer Cost'!E78+'[3]Consumer Cost'!E78+'[4]Consumer Cost'!E78</f>
        <v>0</v>
      </c>
      <c r="F78" s="92">
        <f>+'[1]Consumer Cost'!F78+'[2]Consumer Cost'!F78+'[3]Consumer Cost'!F78+'[4]Consumer Cost'!F78</f>
        <v>0</v>
      </c>
      <c r="G78" s="92">
        <f>+'[1]Consumer Cost'!G78+'[2]Consumer Cost'!G78+'[3]Consumer Cost'!G78+'[4]Consumer Cost'!G78</f>
        <v>0</v>
      </c>
      <c r="H78" s="92">
        <f>+'[1]Consumer Cost'!H78+'[2]Consumer Cost'!H78+'[3]Consumer Cost'!H78+'[4]Consumer Cost'!H78</f>
        <v>0</v>
      </c>
      <c r="I78" s="92">
        <f>+'[1]Consumer Cost'!I78+'[2]Consumer Cost'!I78+'[3]Consumer Cost'!I78+'[4]Consumer Cost'!I78</f>
        <v>0</v>
      </c>
      <c r="J78" s="92">
        <f>+'[1]Consumer Cost'!J78+'[2]Consumer Cost'!J78+'[3]Consumer Cost'!J78+'[4]Consumer Cost'!J78</f>
        <v>0</v>
      </c>
      <c r="K78" s="92">
        <f>+'[1]Consumer Cost'!K78+'[2]Consumer Cost'!K78+'[3]Consumer Cost'!K78+'[4]Consumer Cost'!K78</f>
        <v>0</v>
      </c>
      <c r="L78" s="92">
        <f>+'[1]Consumer Cost'!L78+'[2]Consumer Cost'!L78+'[3]Consumer Cost'!L78+'[4]Consumer Cost'!L78</f>
        <v>0</v>
      </c>
      <c r="M78" s="92">
        <f>+'[1]Consumer Cost'!M78+'[2]Consumer Cost'!M78+'[3]Consumer Cost'!M78+'[4]Consumer Cost'!M78</f>
        <v>0</v>
      </c>
      <c r="N78" s="92">
        <f>+'[1]Consumer Cost'!N78+'[2]Consumer Cost'!N78+'[3]Consumer Cost'!N78+'[4]Consumer Cost'!N78</f>
        <v>0</v>
      </c>
      <c r="O78" s="92">
        <f>+'[1]Consumer Cost'!O78+'[2]Consumer Cost'!O78+'[3]Consumer Cost'!O78+'[4]Consumer Cost'!O78</f>
        <v>4.8945229300005622</v>
      </c>
      <c r="P78" s="92">
        <f>+'[1]Consumer Cost'!P78+'[2]Consumer Cost'!P78+'[3]Consumer Cost'!P78+'[4]Consumer Cost'!P78</f>
        <v>9.5621497613175244</v>
      </c>
      <c r="Q78" s="92">
        <f>+'[1]Consumer Cost'!Q78+'[2]Consumer Cost'!Q78+'[3]Consumer Cost'!Q78+'[4]Consumer Cost'!Q78</f>
        <v>14.017175572469352</v>
      </c>
      <c r="R78" s="92">
        <f>+'[1]Consumer Cost'!R78+'[2]Consumer Cost'!R78+'[3]Consumer Cost'!R78+'[4]Consumer Cost'!R78</f>
        <v>18.273057680223602</v>
      </c>
      <c r="S78" s="92">
        <f>+'[1]Consumer Cost'!S78+'[2]Consumer Cost'!S78+'[3]Consumer Cost'!S78+'[4]Consumer Cost'!S78</f>
        <v>22.342465506533344</v>
      </c>
      <c r="T78" s="92">
        <f>+'[1]Consumer Cost'!T78+'[2]Consumer Cost'!T78+'[3]Consumer Cost'!T78+'[4]Consumer Cost'!T78</f>
        <v>26.237327487331974</v>
      </c>
      <c r="U78" s="92">
        <f>+'[1]Consumer Cost'!U78+'[2]Consumer Cost'!U78+'[3]Consumer Cost'!U78+'[4]Consumer Cost'!U78</f>
        <v>29.968875198796948</v>
      </c>
      <c r="V78" s="92">
        <f>+'[1]Consumer Cost'!V78+'[2]Consumer Cost'!V78+'[3]Consumer Cost'!V78+'[4]Consumer Cost'!V78</f>
        <v>33.547684866269407</v>
      </c>
      <c r="W78" s="92">
        <f>+'[1]Consumer Cost'!W78+'[2]Consumer Cost'!W78+'[3]Consumer Cost'!W78+'[4]Consumer Cost'!W78</f>
        <v>36.983716411212072</v>
      </c>
    </row>
    <row r="79" spans="1:23" x14ac:dyDescent="0.25">
      <c r="A79" s="15" t="str">
        <f>'Energy Usage'!A29</f>
        <v>Gas Tank</v>
      </c>
      <c r="B79" s="92">
        <f>+'[1]Consumer Cost'!B79+'[2]Consumer Cost'!B79+'[3]Consumer Cost'!B79+'[4]Consumer Cost'!B79</f>
        <v>0</v>
      </c>
      <c r="C79" s="92">
        <f>+'[1]Consumer Cost'!C79+'[2]Consumer Cost'!C79+'[3]Consumer Cost'!C79+'[4]Consumer Cost'!C79</f>
        <v>9.9799118389319048</v>
      </c>
      <c r="D79" s="92">
        <f>+'[1]Consumer Cost'!D79+'[2]Consumer Cost'!D79+'[3]Consumer Cost'!D79+'[4]Consumer Cost'!D79</f>
        <v>19.535677424709203</v>
      </c>
      <c r="E79" s="92">
        <f>+'[1]Consumer Cost'!E79+'[2]Consumer Cost'!E79+'[3]Consumer Cost'!E79+'[4]Consumer Cost'!E79</f>
        <v>28.693930647052039</v>
      </c>
      <c r="F79" s="92">
        <f>+'[1]Consumer Cost'!F79+'[2]Consumer Cost'!F79+'[3]Consumer Cost'!F79+'[4]Consumer Cost'!F79</f>
        <v>37.479807629224126</v>
      </c>
      <c r="G79" s="92">
        <f>+'[1]Consumer Cost'!G79+'[2]Consumer Cost'!G79+'[3]Consumer Cost'!G79+'[4]Consumer Cost'!G79</f>
        <v>45.917033354836967</v>
      </c>
      <c r="H79" s="92">
        <f>+'[1]Consumer Cost'!H79+'[2]Consumer Cost'!H79+'[3]Consumer Cost'!H79+'[4]Consumer Cost'!H79</f>
        <v>54.02800332119147</v>
      </c>
      <c r="I79" s="92">
        <f>+'[1]Consumer Cost'!I79+'[2]Consumer Cost'!I79+'[3]Consumer Cost'!I79+'[4]Consumer Cost'!I79</f>
        <v>61.833860505244459</v>
      </c>
      <c r="J79" s="92">
        <f>+'[1]Consumer Cost'!J79+'[2]Consumer Cost'!J79+'[3]Consumer Cost'!J79+'[4]Consumer Cost'!J79</f>
        <v>69.354567911839723</v>
      </c>
      <c r="K79" s="92">
        <f>+'[1]Consumer Cost'!K79+'[2]Consumer Cost'!K79+'[3]Consumer Cost'!K79+'[4]Consumer Cost'!K79</f>
        <v>76.608976958340463</v>
      </c>
      <c r="L79" s="92">
        <f>+'[1]Consumer Cost'!L79+'[2]Consumer Cost'!L79+'[3]Consumer Cost'!L79+'[4]Consumer Cost'!L79</f>
        <v>83.614891935188865</v>
      </c>
      <c r="M79" s="92">
        <f>+'[1]Consumer Cost'!M79+'[2]Consumer Cost'!M79+'[3]Consumer Cost'!M79+'[4]Consumer Cost'!M79</f>
        <v>90.389130768147794</v>
      </c>
      <c r="N79" s="92">
        <f>+'[1]Consumer Cost'!N79+'[2]Consumer Cost'!N79+'[3]Consumer Cost'!N79+'[4]Consumer Cost'!N79</f>
        <v>96.947582295000046</v>
      </c>
      <c r="O79" s="92">
        <f>+'[1]Consumer Cost'!O79+'[2]Consumer Cost'!O79+'[3]Consumer Cost'!O79+'[4]Consumer Cost'!O79</f>
        <v>95.885586209717957</v>
      </c>
      <c r="P79" s="92">
        <f>+'[1]Consumer Cost'!P79+'[2]Consumer Cost'!P79+'[3]Consumer Cost'!P79+'[4]Consumer Cost'!P79</f>
        <v>94.952342247789773</v>
      </c>
      <c r="Q79" s="92">
        <f>+'[1]Consumer Cost'!Q79+'[2]Consumer Cost'!Q79+'[3]Consumer Cost'!Q79+'[4]Consumer Cost'!Q79</f>
        <v>94.141462472349446</v>
      </c>
      <c r="R79" s="92">
        <f>+'[1]Consumer Cost'!R79+'[2]Consumer Cost'!R79+'[3]Consumer Cost'!R79+'[4]Consumer Cost'!R79</f>
        <v>93.446941482554024</v>
      </c>
      <c r="S79" s="92">
        <f>+'[1]Consumer Cost'!S79+'[2]Consumer Cost'!S79+'[3]Consumer Cost'!S79+'[4]Consumer Cost'!S79</f>
        <v>92.863134646207314</v>
      </c>
      <c r="T79" s="92">
        <f>+'[1]Consumer Cost'!T79+'[2]Consumer Cost'!T79+'[3]Consumer Cost'!T79+'[4]Consumer Cost'!T79</f>
        <v>92.384737587434046</v>
      </c>
      <c r="U79" s="92">
        <f>+'[1]Consumer Cost'!U79+'[2]Consumer Cost'!U79+'[3]Consumer Cost'!U79+'[4]Consumer Cost'!U79</f>
        <v>92.006766857290984</v>
      </c>
      <c r="V79" s="92">
        <f>+'[1]Consumer Cost'!V79+'[2]Consumer Cost'!V79+'[3]Consumer Cost'!V79+'[4]Consumer Cost'!V79</f>
        <v>91.724541719348181</v>
      </c>
      <c r="W79" s="92">
        <f>+'[1]Consumer Cost'!W79+'[2]Consumer Cost'!W79+'[3]Consumer Cost'!W79+'[4]Consumer Cost'!W79</f>
        <v>91.533666986182354</v>
      </c>
    </row>
    <row r="80" spans="1:23" x14ac:dyDescent="0.25">
      <c r="A80" s="15" t="str">
        <f>'Energy Usage'!A30</f>
        <v>Instant Gas</v>
      </c>
      <c r="B80" s="92">
        <f>+'[1]Consumer Cost'!B80+'[2]Consumer Cost'!B80+'[3]Consumer Cost'!B80+'[4]Consumer Cost'!B80</f>
        <v>0</v>
      </c>
      <c r="C80" s="92">
        <f>+'[1]Consumer Cost'!C80+'[2]Consumer Cost'!C80+'[3]Consumer Cost'!C80+'[4]Consumer Cost'!C80</f>
        <v>0</v>
      </c>
      <c r="D80" s="92">
        <f>+'[1]Consumer Cost'!D80+'[2]Consumer Cost'!D80+'[3]Consumer Cost'!D80+'[4]Consumer Cost'!D80</f>
        <v>0</v>
      </c>
      <c r="E80" s="92">
        <f>+'[1]Consumer Cost'!E80+'[2]Consumer Cost'!E80+'[3]Consumer Cost'!E80+'[4]Consumer Cost'!E80</f>
        <v>0</v>
      </c>
      <c r="F80" s="92">
        <f>+'[1]Consumer Cost'!F80+'[2]Consumer Cost'!F80+'[3]Consumer Cost'!F80+'[4]Consumer Cost'!F80</f>
        <v>0</v>
      </c>
      <c r="G80" s="92">
        <f>+'[1]Consumer Cost'!G80+'[2]Consumer Cost'!G80+'[3]Consumer Cost'!G80+'[4]Consumer Cost'!G80</f>
        <v>0</v>
      </c>
      <c r="H80" s="92">
        <f>+'[1]Consumer Cost'!H80+'[2]Consumer Cost'!H80+'[3]Consumer Cost'!H80+'[4]Consumer Cost'!H80</f>
        <v>0</v>
      </c>
      <c r="I80" s="92">
        <f>+'[1]Consumer Cost'!I80+'[2]Consumer Cost'!I80+'[3]Consumer Cost'!I80+'[4]Consumer Cost'!I80</f>
        <v>0</v>
      </c>
      <c r="J80" s="92">
        <f>+'[1]Consumer Cost'!J80+'[2]Consumer Cost'!J80+'[3]Consumer Cost'!J80+'[4]Consumer Cost'!J80</f>
        <v>0</v>
      </c>
      <c r="K80" s="92">
        <f>+'[1]Consumer Cost'!K80+'[2]Consumer Cost'!K80+'[3]Consumer Cost'!K80+'[4]Consumer Cost'!K80</f>
        <v>0</v>
      </c>
      <c r="L80" s="92">
        <f>+'[1]Consumer Cost'!L80+'[2]Consumer Cost'!L80+'[3]Consumer Cost'!L80+'[4]Consumer Cost'!L80</f>
        <v>0</v>
      </c>
      <c r="M80" s="92">
        <f>+'[1]Consumer Cost'!M80+'[2]Consumer Cost'!M80+'[3]Consumer Cost'!M80+'[4]Consumer Cost'!M80</f>
        <v>0</v>
      </c>
      <c r="N80" s="92">
        <f>+'[1]Consumer Cost'!N80+'[2]Consumer Cost'!N80+'[3]Consumer Cost'!N80+'[4]Consumer Cost'!N80</f>
        <v>0</v>
      </c>
      <c r="O80" s="92">
        <f>+'[1]Consumer Cost'!O80+'[2]Consumer Cost'!O80+'[3]Consumer Cost'!O80+'[4]Consumer Cost'!O80</f>
        <v>0</v>
      </c>
      <c r="P80" s="92">
        <f>+'[1]Consumer Cost'!P80+'[2]Consumer Cost'!P80+'[3]Consumer Cost'!P80+'[4]Consumer Cost'!P80</f>
        <v>0</v>
      </c>
      <c r="Q80" s="92">
        <f>+'[1]Consumer Cost'!Q80+'[2]Consumer Cost'!Q80+'[3]Consumer Cost'!Q80+'[4]Consumer Cost'!Q80</f>
        <v>0</v>
      </c>
      <c r="R80" s="92">
        <f>+'[1]Consumer Cost'!R80+'[2]Consumer Cost'!R80+'[3]Consumer Cost'!R80+'[4]Consumer Cost'!R80</f>
        <v>0</v>
      </c>
      <c r="S80" s="92">
        <f>+'[1]Consumer Cost'!S80+'[2]Consumer Cost'!S80+'[3]Consumer Cost'!S80+'[4]Consumer Cost'!S80</f>
        <v>0</v>
      </c>
      <c r="T80" s="92">
        <f>+'[1]Consumer Cost'!T80+'[2]Consumer Cost'!T80+'[3]Consumer Cost'!T80+'[4]Consumer Cost'!T80</f>
        <v>0</v>
      </c>
      <c r="U80" s="92">
        <f>+'[1]Consumer Cost'!U80+'[2]Consumer Cost'!U80+'[3]Consumer Cost'!U80+'[4]Consumer Cost'!U80</f>
        <v>0</v>
      </c>
      <c r="V80" s="92">
        <f>+'[1]Consumer Cost'!V80+'[2]Consumer Cost'!V80+'[3]Consumer Cost'!V80+'[4]Consumer Cost'!V80</f>
        <v>0</v>
      </c>
      <c r="W80" s="92">
        <f>+'[1]Consumer Cost'!W80+'[2]Consumer Cost'!W80+'[3]Consumer Cost'!W80+'[4]Consumer Cost'!W80</f>
        <v>0</v>
      </c>
    </row>
    <row r="81" spans="1:23" x14ac:dyDescent="0.25">
      <c r="A81" s="15" t="str">
        <f>'Energy Usage'!A31</f>
        <v>Condensing Gas</v>
      </c>
      <c r="B81" s="92">
        <f>+'[1]Consumer Cost'!B81+'[2]Consumer Cost'!B81+'[3]Consumer Cost'!B81+'[4]Consumer Cost'!B81</f>
        <v>0</v>
      </c>
      <c r="C81" s="92">
        <f>+'[1]Consumer Cost'!C81+'[2]Consumer Cost'!C81+'[3]Consumer Cost'!C81+'[4]Consumer Cost'!C81</f>
        <v>0</v>
      </c>
      <c r="D81" s="92">
        <f>+'[1]Consumer Cost'!D81+'[2]Consumer Cost'!D81+'[3]Consumer Cost'!D81+'[4]Consumer Cost'!D81</f>
        <v>0</v>
      </c>
      <c r="E81" s="92">
        <f>+'[1]Consumer Cost'!E81+'[2]Consumer Cost'!E81+'[3]Consumer Cost'!E81+'[4]Consumer Cost'!E81</f>
        <v>0</v>
      </c>
      <c r="F81" s="92">
        <f>+'[1]Consumer Cost'!F81+'[2]Consumer Cost'!F81+'[3]Consumer Cost'!F81+'[4]Consumer Cost'!F81</f>
        <v>0</v>
      </c>
      <c r="G81" s="92">
        <f>+'[1]Consumer Cost'!G81+'[2]Consumer Cost'!G81+'[3]Consumer Cost'!G81+'[4]Consumer Cost'!G81</f>
        <v>0</v>
      </c>
      <c r="H81" s="92">
        <f>+'[1]Consumer Cost'!H81+'[2]Consumer Cost'!H81+'[3]Consumer Cost'!H81+'[4]Consumer Cost'!H81</f>
        <v>0</v>
      </c>
      <c r="I81" s="92">
        <f>+'[1]Consumer Cost'!I81+'[2]Consumer Cost'!I81+'[3]Consumer Cost'!I81+'[4]Consumer Cost'!I81</f>
        <v>0</v>
      </c>
      <c r="J81" s="92">
        <f>+'[1]Consumer Cost'!J81+'[2]Consumer Cost'!J81+'[3]Consumer Cost'!J81+'[4]Consumer Cost'!J81</f>
        <v>0</v>
      </c>
      <c r="K81" s="92">
        <f>+'[1]Consumer Cost'!K81+'[2]Consumer Cost'!K81+'[3]Consumer Cost'!K81+'[4]Consumer Cost'!K81</f>
        <v>0</v>
      </c>
      <c r="L81" s="92">
        <f>+'[1]Consumer Cost'!L81+'[2]Consumer Cost'!L81+'[3]Consumer Cost'!L81+'[4]Consumer Cost'!L81</f>
        <v>0</v>
      </c>
      <c r="M81" s="92">
        <f>+'[1]Consumer Cost'!M81+'[2]Consumer Cost'!M81+'[3]Consumer Cost'!M81+'[4]Consumer Cost'!M81</f>
        <v>0</v>
      </c>
      <c r="N81" s="92">
        <f>+'[1]Consumer Cost'!N81+'[2]Consumer Cost'!N81+'[3]Consumer Cost'!N81+'[4]Consumer Cost'!N81</f>
        <v>0</v>
      </c>
      <c r="O81" s="92">
        <f>+'[1]Consumer Cost'!O81+'[2]Consumer Cost'!O81+'[3]Consumer Cost'!O81+'[4]Consumer Cost'!O81</f>
        <v>0</v>
      </c>
      <c r="P81" s="92">
        <f>+'[1]Consumer Cost'!P81+'[2]Consumer Cost'!P81+'[3]Consumer Cost'!P81+'[4]Consumer Cost'!P81</f>
        <v>0</v>
      </c>
      <c r="Q81" s="92">
        <f>+'[1]Consumer Cost'!Q81+'[2]Consumer Cost'!Q81+'[3]Consumer Cost'!Q81+'[4]Consumer Cost'!Q81</f>
        <v>0</v>
      </c>
      <c r="R81" s="92">
        <f>+'[1]Consumer Cost'!R81+'[2]Consumer Cost'!R81+'[3]Consumer Cost'!R81+'[4]Consumer Cost'!R81</f>
        <v>0</v>
      </c>
      <c r="S81" s="92">
        <f>+'[1]Consumer Cost'!S81+'[2]Consumer Cost'!S81+'[3]Consumer Cost'!S81+'[4]Consumer Cost'!S81</f>
        <v>0</v>
      </c>
      <c r="T81" s="92">
        <f>+'[1]Consumer Cost'!T81+'[2]Consumer Cost'!T81+'[3]Consumer Cost'!T81+'[4]Consumer Cost'!T81</f>
        <v>0</v>
      </c>
      <c r="U81" s="92">
        <f>+'[1]Consumer Cost'!U81+'[2]Consumer Cost'!U81+'[3]Consumer Cost'!U81+'[4]Consumer Cost'!U81</f>
        <v>0</v>
      </c>
      <c r="V81" s="92">
        <f>+'[1]Consumer Cost'!V81+'[2]Consumer Cost'!V81+'[3]Consumer Cost'!V81+'[4]Consumer Cost'!V81</f>
        <v>0</v>
      </c>
      <c r="W81" s="92">
        <f>+'[1]Consumer Cost'!W81+'[2]Consumer Cost'!W81+'[3]Consumer Cost'!W81+'[4]Consumer Cost'!W81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16"/>
  <sheetViews>
    <sheetView workbookViewId="0">
      <selection activeCell="E17" sqref="E17"/>
    </sheetView>
  </sheetViews>
  <sheetFormatPr defaultRowHeight="15.75" x14ac:dyDescent="0.25"/>
  <cols>
    <col min="1" max="1" width="54.5703125" style="3" customWidth="1"/>
    <col min="2" max="2" width="9.42578125" style="3" bestFit="1" customWidth="1"/>
    <col min="3" max="3" width="13.42578125" style="3" customWidth="1"/>
    <col min="4" max="13" width="11" style="3" bestFit="1" customWidth="1"/>
    <col min="14" max="23" width="12.7109375" style="3" bestFit="1" customWidth="1"/>
    <col min="24" max="25" width="9.140625" style="22"/>
    <col min="26" max="16384" width="9.140625" style="3"/>
  </cols>
  <sheetData>
    <row r="1" spans="1:25" x14ac:dyDescent="0.25">
      <c r="A1" s="107" t="str">
        <f>CONCATENATE("Segment:  ",State,", Single Family, ", SpaceHeat, ", ", TankSize,", ", StartWH, " is starting water heater")</f>
        <v>Segment:  Northwest, Single Family, Gas FAF, &lt;=55 Gallons, Electric Resistance is starting water heater</v>
      </c>
    </row>
    <row r="2" spans="1:25" s="108" customFormat="1" x14ac:dyDescent="0.25">
      <c r="X2" s="109"/>
      <c r="Y2" s="109"/>
    </row>
    <row r="3" spans="1:25" x14ac:dyDescent="0.25">
      <c r="A3" s="4" t="s">
        <v>120</v>
      </c>
      <c r="X3" s="3"/>
      <c r="Y3" s="3"/>
    </row>
    <row r="4" spans="1:25" x14ac:dyDescent="0.25">
      <c r="B4" s="3">
        <f>'Energy Usage'!B10</f>
        <v>2014</v>
      </c>
      <c r="C4" s="3">
        <f>'Energy Usage'!C10</f>
        <v>2015</v>
      </c>
      <c r="D4" s="3">
        <f>'Energy Usage'!D10</f>
        <v>2016</v>
      </c>
      <c r="E4" s="3">
        <f>'Energy Usage'!E10</f>
        <v>2017</v>
      </c>
      <c r="F4" s="3">
        <f>'Energy Usage'!F10</f>
        <v>2018</v>
      </c>
      <c r="G4" s="3">
        <f>'Energy Usage'!G10</f>
        <v>2019</v>
      </c>
      <c r="H4" s="3">
        <f>'Energy Usage'!H10</f>
        <v>2020</v>
      </c>
      <c r="I4" s="3">
        <f>'Energy Usage'!I10</f>
        <v>2021</v>
      </c>
      <c r="J4" s="3">
        <f>'Energy Usage'!J10</f>
        <v>2022</v>
      </c>
      <c r="K4" s="3">
        <f>'Energy Usage'!K10</f>
        <v>2023</v>
      </c>
      <c r="L4" s="3">
        <f>'Energy Usage'!L10</f>
        <v>2024</v>
      </c>
      <c r="M4" s="3">
        <f>'Energy Usage'!M10</f>
        <v>2025</v>
      </c>
      <c r="N4" s="3">
        <f>'Energy Usage'!N10</f>
        <v>2026</v>
      </c>
      <c r="O4" s="3">
        <f>'Energy Usage'!O10</f>
        <v>2027</v>
      </c>
      <c r="P4" s="3">
        <f>'Energy Usage'!P10</f>
        <v>2028</v>
      </c>
      <c r="Q4" s="3">
        <f>'Energy Usage'!Q10</f>
        <v>2029</v>
      </c>
      <c r="R4" s="3">
        <f>'Energy Usage'!R10</f>
        <v>2030</v>
      </c>
      <c r="S4" s="3">
        <f>'Energy Usage'!S10</f>
        <v>2031</v>
      </c>
      <c r="T4" s="3">
        <f>'Energy Usage'!T10</f>
        <v>2032</v>
      </c>
      <c r="U4" s="3">
        <f>'Energy Usage'!U10</f>
        <v>2033</v>
      </c>
      <c r="V4" s="3">
        <f>'Energy Usage'!V10</f>
        <v>2034</v>
      </c>
      <c r="W4" s="3">
        <f>'Energy Usage'!W10</f>
        <v>2035</v>
      </c>
      <c r="X4" s="3"/>
      <c r="Y4" s="3"/>
    </row>
    <row r="5" spans="1:25" x14ac:dyDescent="0.25">
      <c r="A5" s="3" t="s">
        <v>114</v>
      </c>
      <c r="B5" s="97">
        <f>+'[1]Net Reduction in Gas'!B5+'[2]Net Reduction in Gas'!B5+'[3]Net Reduction in Gas'!B5+'[4]Net Reduction in Gas'!B5</f>
        <v>0</v>
      </c>
      <c r="C5" s="97">
        <f>+'[1]Net Reduction in Gas'!C5+'[2]Net Reduction in Gas'!C5+'[3]Net Reduction in Gas'!C5+'[4]Net Reduction in Gas'!C5</f>
        <v>0.71064773792904512</v>
      </c>
      <c r="D5" s="97">
        <f>+'[1]Net Reduction in Gas'!D5+'[2]Net Reduction in Gas'!D5+'[3]Net Reduction in Gas'!D5+'[4]Net Reduction in Gas'!D5</f>
        <v>1.3702698692488982</v>
      </c>
      <c r="E5" s="97">
        <f>+'[1]Net Reduction in Gas'!E5+'[2]Net Reduction in Gas'!E5+'[3]Net Reduction in Gas'!E5+'[4]Net Reduction in Gas'!E5</f>
        <v>1.9825019419419529</v>
      </c>
      <c r="F5" s="97">
        <f>+'[1]Net Reduction in Gas'!F5+'[2]Net Reduction in Gas'!F5+'[3]Net Reduction in Gas'!F5+'[4]Net Reduction in Gas'!F5</f>
        <v>2.5507089479234977</v>
      </c>
      <c r="G5" s="97">
        <f>+'[1]Net Reduction in Gas'!G5+'[2]Net Reduction in Gas'!G5+'[3]Net Reduction in Gas'!G5+'[4]Net Reduction in Gas'!G5</f>
        <v>3.078000044038931</v>
      </c>
      <c r="H5" s="97">
        <f>+'[1]Net Reduction in Gas'!H5+'[2]Net Reduction in Gas'!H5+'[3]Net Reduction in Gas'!H5+'[4]Net Reduction in Gas'!H5</f>
        <v>3.5672413889918517</v>
      </c>
      <c r="I5" s="97">
        <f>+'[1]Net Reduction in Gas'!I5+'[2]Net Reduction in Gas'!I5+'[3]Net Reduction in Gas'!I5+'[4]Net Reduction in Gas'!I5</f>
        <v>4.0210675820308861</v>
      </c>
      <c r="J5" s="97">
        <f>+'[1]Net Reduction in Gas'!J5+'[2]Net Reduction in Gas'!J5+'[3]Net Reduction in Gas'!J5+'[4]Net Reduction in Gas'!J5</f>
        <v>4.4418923954995666</v>
      </c>
      <c r="K5" s="97">
        <f>+'[1]Net Reduction in Gas'!K5+'[2]Net Reduction in Gas'!K5+'[3]Net Reduction in Gas'!K5+'[4]Net Reduction in Gas'!K5</f>
        <v>4.8319196751926494</v>
      </c>
      <c r="L5" s="97">
        <f>+'[1]Net Reduction in Gas'!L5+'[2]Net Reduction in Gas'!L5+'[3]Net Reduction in Gas'!L5+'[4]Net Reduction in Gas'!L5</f>
        <v>5.1931553840923623</v>
      </c>
      <c r="M5" s="97">
        <f>+'[1]Net Reduction in Gas'!M5+'[2]Net Reduction in Gas'!M5+'[3]Net Reduction in Gas'!M5+'[4]Net Reduction in Gas'!M5</f>
        <v>5.52742172185682</v>
      </c>
      <c r="N5" s="97">
        <f>+'[1]Net Reduction in Gas'!N5+'[2]Net Reduction in Gas'!N5+'[3]Net Reduction in Gas'!N5+'[4]Net Reduction in Gas'!N5</f>
        <v>5.8363740080205311</v>
      </c>
      <c r="O5" s="97">
        <f>+'[1]Net Reduction in Gas'!O5+'[2]Net Reduction in Gas'!O5+'[3]Net Reduction in Gas'!O5+'[4]Net Reduction in Gas'!O5</f>
        <v>5.6068078487175868</v>
      </c>
      <c r="P5" s="97">
        <f>+'[1]Net Reduction in Gas'!P5+'[2]Net Reduction in Gas'!P5+'[3]Net Reduction in Gas'!P5+'[4]Net Reduction in Gas'!P5</f>
        <v>5.39158486763775</v>
      </c>
      <c r="Q5" s="97">
        <f>+'[1]Net Reduction in Gas'!Q5+'[2]Net Reduction in Gas'!Q5+'[3]Net Reduction in Gas'!Q5+'[4]Net Reduction in Gas'!Q5</f>
        <v>5.1893620065688504</v>
      </c>
      <c r="R5" s="97">
        <f>+'[1]Net Reduction in Gas'!R5+'[2]Net Reduction in Gas'!R5+'[3]Net Reduction in Gas'!R5+'[4]Net Reduction in Gas'!R5</f>
        <v>4.9989067202489501</v>
      </c>
      <c r="S5" s="97">
        <f>+'[1]Net Reduction in Gas'!S5+'[2]Net Reduction in Gas'!S5+'[3]Net Reduction in Gas'!S5+'[4]Net Reduction in Gas'!S5</f>
        <v>4.819105036186393</v>
      </c>
      <c r="T5" s="97">
        <f>+'[1]Net Reduction in Gas'!T5+'[2]Net Reduction in Gas'!T5+'[3]Net Reduction in Gas'!T5+'[4]Net Reduction in Gas'!T5</f>
        <v>4.6489666200969353</v>
      </c>
      <c r="U5" s="97">
        <f>+'[1]Net Reduction in Gas'!U5+'[2]Net Reduction in Gas'!U5+'[3]Net Reduction in Gas'!U5+'[4]Net Reduction in Gas'!U5</f>
        <v>4.4876255673205439</v>
      </c>
      <c r="V5" s="97">
        <f>+'[1]Net Reduction in Gas'!V5+'[2]Net Reduction in Gas'!V5+'[3]Net Reduction in Gas'!V5+'[4]Net Reduction in Gas'!V5</f>
        <v>4.3343364464562821</v>
      </c>
      <c r="W5" s="97">
        <f>+'[1]Net Reduction in Gas'!W5+'[2]Net Reduction in Gas'!W5+'[3]Net Reduction in Gas'!W5+'[4]Net Reduction in Gas'!W5</f>
        <v>4.1884659445415231</v>
      </c>
      <c r="X5" s="3"/>
      <c r="Y5" s="3"/>
    </row>
    <row r="6" spans="1:25" x14ac:dyDescent="0.25">
      <c r="A6" s="19" t="s">
        <v>115</v>
      </c>
      <c r="B6" s="98">
        <f>+'[1]Net Reduction in Gas'!B6+'[2]Net Reduction in Gas'!B6+'[3]Net Reduction in Gas'!B6+'[4]Net Reduction in Gas'!B6</f>
        <v>0</v>
      </c>
      <c r="C6" s="98">
        <f>+'[1]Net Reduction in Gas'!C6+'[2]Net Reduction in Gas'!C6+'[3]Net Reduction in Gas'!C6+'[4]Net Reduction in Gas'!C6</f>
        <v>0.88926460214022107</v>
      </c>
      <c r="D6" s="98">
        <f>+'[1]Net Reduction in Gas'!D6+'[2]Net Reduction in Gas'!D6+'[3]Net Reduction in Gas'!D6+'[4]Net Reduction in Gas'!D6</f>
        <v>1.714550095667555</v>
      </c>
      <c r="E6" s="98">
        <f>+'[1]Net Reduction in Gas'!E6+'[2]Net Reduction in Gas'!E6+'[3]Net Reduction in Gas'!E6+'[4]Net Reduction in Gas'!E6</f>
        <v>2.4803114546768965</v>
      </c>
      <c r="F6" s="98">
        <f>+'[1]Net Reduction in Gas'!F6+'[2]Net Reduction in Gas'!F6+'[3]Net Reduction in Gas'!F6+'[4]Net Reduction in Gas'!F6</f>
        <v>3.1906082571578986</v>
      </c>
      <c r="G6" s="98">
        <f>+'[1]Net Reduction in Gas'!G6+'[2]Net Reduction in Gas'!G6+'[3]Net Reduction in Gas'!G6+'[4]Net Reduction in Gas'!G6</f>
        <v>3.849100784617463</v>
      </c>
      <c r="H6" s="98">
        <f>+'[1]Net Reduction in Gas'!H6+'[2]Net Reduction in Gas'!H6+'[3]Net Reduction in Gas'!H6+'[4]Net Reduction in Gas'!H6</f>
        <v>4.4590409312647301</v>
      </c>
      <c r="I6" s="98">
        <f>+'[1]Net Reduction in Gas'!I6+'[2]Net Reduction in Gas'!I6+'[3]Net Reduction in Gas'!I6+'[4]Net Reduction in Gas'!I6</f>
        <v>5.023260931932592</v>
      </c>
      <c r="J6" s="98">
        <f>+'[1]Net Reduction in Gas'!J6+'[2]Net Reduction in Gas'!J6+'[3]Net Reduction in Gas'!J6+'[4]Net Reduction in Gas'!J6</f>
        <v>5.5441643836219807</v>
      </c>
      <c r="K6" s="98">
        <f>+'[1]Net Reduction in Gas'!K6+'[2]Net Reduction in Gas'!K6+'[3]Net Reduction in Gas'!K6+'[4]Net Reduction in Gas'!K6</f>
        <v>6.0237252858734411</v>
      </c>
      <c r="L6" s="98">
        <f>+'[1]Net Reduction in Gas'!L6+'[2]Net Reduction in Gas'!L6+'[3]Net Reduction in Gas'!L6+'[4]Net Reduction in Gas'!L6</f>
        <v>6.4635014621287521</v>
      </c>
      <c r="M6" s="98">
        <f>+'[1]Net Reduction in Gas'!M6+'[2]Net Reduction in Gas'!M6+'[3]Net Reduction in Gas'!M6+'[4]Net Reduction in Gas'!M6</f>
        <v>6.8646682973214848</v>
      </c>
      <c r="N6" s="98">
        <f>+'[1]Net Reduction in Gas'!N6+'[2]Net Reduction in Gas'!N6+'[3]Net Reduction in Gas'!N6+'[4]Net Reduction in Gas'!N6</f>
        <v>7.2280768595443181</v>
      </c>
      <c r="O6" s="98">
        <f>+'[1]Net Reduction in Gas'!O6+'[2]Net Reduction in Gas'!O6+'[3]Net Reduction in Gas'!O6+'[4]Net Reduction in Gas'!O6</f>
        <v>7.2483537855281162</v>
      </c>
      <c r="P6" s="98">
        <f>+'[1]Net Reduction in Gas'!P6+'[2]Net Reduction in Gas'!P6+'[3]Net Reduction in Gas'!P6+'[4]Net Reduction in Gas'!P6</f>
        <v>7.2538113223559151</v>
      </c>
      <c r="Q6" s="98">
        <f>+'[1]Net Reduction in Gas'!Q6+'[2]Net Reduction in Gas'!Q6+'[3]Net Reduction in Gas'!Q6+'[4]Net Reduction in Gas'!Q6</f>
        <v>7.243341075796903</v>
      </c>
      <c r="R6" s="98">
        <f>+'[1]Net Reduction in Gas'!R6+'[2]Net Reduction in Gas'!R6+'[3]Net Reduction in Gas'!R6+'[4]Net Reduction in Gas'!R6</f>
        <v>7.2160423139425252</v>
      </c>
      <c r="S6" s="98">
        <f>+'[1]Net Reduction in Gas'!S6+'[2]Net Reduction in Gas'!S6+'[3]Net Reduction in Gas'!S6+'[4]Net Reduction in Gas'!S6</f>
        <v>7.1713163216537836</v>
      </c>
      <c r="T6" s="98">
        <f>+'[1]Net Reduction in Gas'!T6+'[2]Net Reduction in Gas'!T6+'[3]Net Reduction in Gas'!T6+'[4]Net Reduction in Gas'!T6</f>
        <v>7.1089348816536546</v>
      </c>
      <c r="U6" s="98">
        <f>+'[1]Net Reduction in Gas'!U6+'[2]Net Reduction in Gas'!U6+'[3]Net Reduction in Gas'!U6+'[4]Net Reduction in Gas'!U6</f>
        <v>7.0290748307816369</v>
      </c>
      <c r="V6" s="98">
        <f>+'[1]Net Reduction in Gas'!V6+'[2]Net Reduction in Gas'!V6+'[3]Net Reduction in Gas'!V6+'[4]Net Reduction in Gas'!V6</f>
        <v>6.9323164847974699</v>
      </c>
      <c r="W6" s="98">
        <f>+'[1]Net Reduction in Gas'!W6+'[2]Net Reduction in Gas'!W6+'[3]Net Reduction in Gas'!W6+'[4]Net Reduction in Gas'!W6</f>
        <v>6.8196094783455683</v>
      </c>
      <c r="X6" s="3"/>
      <c r="Y6" s="3"/>
    </row>
    <row r="7" spans="1:25" x14ac:dyDescent="0.25">
      <c r="A7" s="3" t="s">
        <v>117</v>
      </c>
      <c r="B7" s="97">
        <f>+'[1]Net Reduction in Gas'!B7+'[2]Net Reduction in Gas'!B7+'[3]Net Reduction in Gas'!B7+'[4]Net Reduction in Gas'!B7</f>
        <v>0</v>
      </c>
      <c r="C7" s="97">
        <f>+'[1]Net Reduction in Gas'!C7+'[2]Net Reduction in Gas'!C7+'[3]Net Reduction in Gas'!C7+'[4]Net Reduction in Gas'!C7</f>
        <v>-0.17861686421117598</v>
      </c>
      <c r="D7" s="97">
        <f>+'[1]Net Reduction in Gas'!D7+'[2]Net Reduction in Gas'!D7+'[3]Net Reduction in Gas'!D7+'[4]Net Reduction in Gas'!D7</f>
        <v>-0.34428022641865685</v>
      </c>
      <c r="E7" s="97">
        <f>+'[1]Net Reduction in Gas'!E7+'[2]Net Reduction in Gas'!E7+'[3]Net Reduction in Gas'!E7+'[4]Net Reduction in Gas'!E7</f>
        <v>-0.49780951273494345</v>
      </c>
      <c r="F7" s="97">
        <f>+'[1]Net Reduction in Gas'!F7+'[2]Net Reduction in Gas'!F7+'[3]Net Reduction in Gas'!F7+'[4]Net Reduction in Gas'!F7</f>
        <v>-0.63989930923440097</v>
      </c>
      <c r="G7" s="97">
        <f>+'[1]Net Reduction in Gas'!G7+'[2]Net Reduction in Gas'!G7+'[3]Net Reduction in Gas'!G7+'[4]Net Reduction in Gas'!G7</f>
        <v>-0.77110074057853173</v>
      </c>
      <c r="H7" s="97">
        <f>+'[1]Net Reduction in Gas'!H7+'[2]Net Reduction in Gas'!H7+'[3]Net Reduction in Gas'!H7+'[4]Net Reduction in Gas'!H7</f>
        <v>-0.89179954227287817</v>
      </c>
      <c r="I7" s="97">
        <f>+'[1]Net Reduction in Gas'!I7+'[2]Net Reduction in Gas'!I7+'[3]Net Reduction in Gas'!I7+'[4]Net Reduction in Gas'!I7</f>
        <v>-1.0021933499017057</v>
      </c>
      <c r="J7" s="97">
        <f>+'[1]Net Reduction in Gas'!J7+'[2]Net Reduction in Gas'!J7+'[3]Net Reduction in Gas'!J7+'[4]Net Reduction in Gas'!J7</f>
        <v>-1.1022719881224154</v>
      </c>
      <c r="K7" s="97">
        <f>+'[1]Net Reduction in Gas'!K7+'[2]Net Reduction in Gas'!K7+'[3]Net Reduction in Gas'!K7+'[4]Net Reduction in Gas'!K7</f>
        <v>-1.1918056106807919</v>
      </c>
      <c r="L7" s="97">
        <f>+'[1]Net Reduction in Gas'!L7+'[2]Net Reduction in Gas'!L7+'[3]Net Reduction in Gas'!L7+'[4]Net Reduction in Gas'!L7</f>
        <v>-1.2703460780363907</v>
      </c>
      <c r="M7" s="97">
        <f>+'[1]Net Reduction in Gas'!M7+'[2]Net Reduction in Gas'!M7+'[3]Net Reduction in Gas'!M7+'[4]Net Reduction in Gas'!M7</f>
        <v>-1.3372465754646643</v>
      </c>
      <c r="N7" s="97">
        <f>+'[1]Net Reduction in Gas'!N7+'[2]Net Reduction in Gas'!N7+'[3]Net Reduction in Gas'!N7+'[4]Net Reduction in Gas'!N7</f>
        <v>-1.3917028515237879</v>
      </c>
      <c r="O7" s="97">
        <f>+'[1]Net Reduction in Gas'!O7+'[2]Net Reduction in Gas'!O7+'[3]Net Reduction in Gas'!O7+'[4]Net Reduction in Gas'!O7</f>
        <v>-1.6415459368105303</v>
      </c>
      <c r="P7" s="97">
        <f>+'[1]Net Reduction in Gas'!P7+'[2]Net Reduction in Gas'!P7+'[3]Net Reduction in Gas'!P7+'[4]Net Reduction in Gas'!P7</f>
        <v>-1.8622264547181655</v>
      </c>
      <c r="Q7" s="97">
        <f>+'[1]Net Reduction in Gas'!Q7+'[2]Net Reduction in Gas'!Q7+'[3]Net Reduction in Gas'!Q7+'[4]Net Reduction in Gas'!Q7</f>
        <v>-2.0539790692280526</v>
      </c>
      <c r="R7" s="97">
        <f>+'[1]Net Reduction in Gas'!R7+'[2]Net Reduction in Gas'!R7+'[3]Net Reduction in Gas'!R7+'[4]Net Reduction in Gas'!R7</f>
        <v>-2.2171355936935759</v>
      </c>
      <c r="S7" s="97">
        <f>+'[1]Net Reduction in Gas'!S7+'[2]Net Reduction in Gas'!S7+'[3]Net Reduction in Gas'!S7+'[4]Net Reduction in Gas'!S7</f>
        <v>-2.3522112854673907</v>
      </c>
      <c r="T7" s="97">
        <f>+'[1]Net Reduction in Gas'!T7+'[2]Net Reduction in Gas'!T7+'[3]Net Reduction in Gas'!T7+'[4]Net Reduction in Gas'!T7</f>
        <v>-2.4599682615567193</v>
      </c>
      <c r="U7" s="97">
        <f>+'[1]Net Reduction in Gas'!U7+'[2]Net Reduction in Gas'!U7+'[3]Net Reduction in Gas'!U7+'[4]Net Reduction in Gas'!U7</f>
        <v>-2.541449263461093</v>
      </c>
      <c r="V7" s="97">
        <f>+'[1]Net Reduction in Gas'!V7+'[2]Net Reduction in Gas'!V7+'[3]Net Reduction in Gas'!V7+'[4]Net Reduction in Gas'!V7</f>
        <v>-2.5979800383411877</v>
      </c>
      <c r="W7" s="97">
        <f>+'[1]Net Reduction in Gas'!W7+'[2]Net Reduction in Gas'!W7+'[3]Net Reduction in Gas'!W7+'[4]Net Reduction in Gas'!W7</f>
        <v>-2.6311435338040452</v>
      </c>
      <c r="X7" s="3"/>
      <c r="Y7" s="3"/>
    </row>
    <row r="8" spans="1:25" x14ac:dyDescent="0.25"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3"/>
      <c r="Y8" s="3"/>
    </row>
    <row r="9" spans="1:25" s="108" customFormat="1" ht="23.25" customHeight="1" x14ac:dyDescent="0.25">
      <c r="A9" s="20" t="s">
        <v>118</v>
      </c>
      <c r="X9" s="109"/>
      <c r="Y9" s="109"/>
    </row>
    <row r="10" spans="1:25" s="108" customFormat="1" x14ac:dyDescent="0.25">
      <c r="B10" s="108">
        <f>'Energy Usage'!B5</f>
        <v>2014</v>
      </c>
      <c r="C10" s="108">
        <f>'Energy Usage'!C5</f>
        <v>2015</v>
      </c>
      <c r="D10" s="108">
        <f>'Energy Usage'!D5</f>
        <v>2016</v>
      </c>
      <c r="E10" s="108">
        <f>'Energy Usage'!E5</f>
        <v>2017</v>
      </c>
      <c r="F10" s="108">
        <f>'Energy Usage'!F5</f>
        <v>2018</v>
      </c>
      <c r="G10" s="108">
        <f>'Energy Usage'!G5</f>
        <v>2019</v>
      </c>
      <c r="H10" s="108">
        <f>'Energy Usage'!H5</f>
        <v>2020</v>
      </c>
      <c r="I10" s="108">
        <f>'Energy Usage'!I5</f>
        <v>2021</v>
      </c>
      <c r="J10" s="108">
        <f>'Energy Usage'!J5</f>
        <v>2022</v>
      </c>
      <c r="K10" s="108">
        <f>'Energy Usage'!K5</f>
        <v>2023</v>
      </c>
      <c r="L10" s="108">
        <f>'Energy Usage'!L5</f>
        <v>2024</v>
      </c>
      <c r="M10" s="108">
        <f>'Energy Usage'!M5</f>
        <v>2025</v>
      </c>
      <c r="N10" s="108">
        <f>'Energy Usage'!N5</f>
        <v>2026</v>
      </c>
      <c r="O10" s="108">
        <f>'Energy Usage'!O5</f>
        <v>2027</v>
      </c>
      <c r="P10" s="108">
        <f>'Energy Usage'!P5</f>
        <v>2028</v>
      </c>
      <c r="Q10" s="108">
        <f>'Energy Usage'!Q5</f>
        <v>2029</v>
      </c>
      <c r="R10" s="108">
        <f>'Energy Usage'!R5</f>
        <v>2030</v>
      </c>
      <c r="S10" s="108">
        <f>'Energy Usage'!S5</f>
        <v>2031</v>
      </c>
      <c r="T10" s="108">
        <f>'Energy Usage'!T5</f>
        <v>2032</v>
      </c>
      <c r="U10" s="108">
        <f>'Energy Usage'!U5</f>
        <v>2033</v>
      </c>
      <c r="V10" s="108">
        <f>'Energy Usage'!V5</f>
        <v>2034</v>
      </c>
      <c r="W10" s="108">
        <f>'Energy Usage'!W5</f>
        <v>2035</v>
      </c>
      <c r="X10" s="109"/>
      <c r="Y10" s="109"/>
    </row>
    <row r="11" spans="1:25" s="108" customFormat="1" x14ac:dyDescent="0.25">
      <c r="A11" s="108" t="s">
        <v>131</v>
      </c>
      <c r="B11" s="111">
        <f>+'[1]Net Reduction in Gas'!B11+'[2]Net Reduction in Gas'!B11+'[3]Net Reduction in Gas'!B11+'[4]Net Reduction in Gas'!B11</f>
        <v>0</v>
      </c>
      <c r="C11" s="111">
        <f>+'[1]Net Reduction in Gas'!C11+'[2]Net Reduction in Gas'!C11+'[3]Net Reduction in Gas'!C11+'[4]Net Reduction in Gas'!C11</f>
        <v>137.44429708504191</v>
      </c>
      <c r="D11" s="111">
        <f>+'[1]Net Reduction in Gas'!D11+'[2]Net Reduction in Gas'!D11+'[3]Net Reduction in Gas'!D11+'[4]Net Reduction in Gas'!D11</f>
        <v>265.00001478632998</v>
      </c>
      <c r="E11" s="111">
        <f>+'[1]Net Reduction in Gas'!E11+'[2]Net Reduction in Gas'!E11+'[3]Net Reduction in Gas'!E11+'[4]Net Reduction in Gas'!E11</f>
        <v>383.35571169658368</v>
      </c>
      <c r="F11" s="111">
        <f>+'[1]Net Reduction in Gas'!F11+'[2]Net Reduction in Gas'!F11+'[3]Net Reduction in Gas'!F11+'[4]Net Reduction in Gas'!F11</f>
        <v>493.13883418205546</v>
      </c>
      <c r="G11" s="111">
        <f>+'[1]Net Reduction in Gas'!G11+'[2]Net Reduction in Gas'!G11+'[3]Net Reduction in Gas'!G11+'[4]Net Reduction in Gas'!G11</f>
        <v>594.91511354211173</v>
      </c>
      <c r="H11" s="111">
        <f>+'[1]Net Reduction in Gas'!H11+'[2]Net Reduction in Gas'!H11+'[3]Net Reduction in Gas'!H11+'[4]Net Reduction in Gas'!H11</f>
        <v>689.18716093736157</v>
      </c>
      <c r="I11" s="111">
        <f>+'[1]Net Reduction in Gas'!I11+'[2]Net Reduction in Gas'!I11+'[3]Net Reduction in Gas'!I11+'[4]Net Reduction in Gas'!I11</f>
        <v>776.39272518278085</v>
      </c>
      <c r="J11" s="111">
        <f>+'[1]Net Reduction in Gas'!J11+'[2]Net Reduction in Gas'!J11+'[3]Net Reduction in Gas'!J11+'[4]Net Reduction in Gas'!J11</f>
        <v>856.90330504203735</v>
      </c>
      <c r="K11" s="111">
        <f>+'[1]Net Reduction in Gas'!K11+'[2]Net Reduction in Gas'!K11+'[3]Net Reduction in Gas'!K11+'[4]Net Reduction in Gas'!K11</f>
        <v>931.02400090779611</v>
      </c>
      <c r="L11" s="111">
        <f>+'[1]Net Reduction in Gas'!L11+'[2]Net Reduction in Gas'!L11+'[3]Net Reduction in Gas'!L11+'[4]Net Reduction in Gas'!L11</f>
        <v>998.99558920073457</v>
      </c>
      <c r="M11" s="111">
        <f>+'[1]Net Reduction in Gas'!M11+'[2]Net Reduction in Gas'!M11+'[3]Net Reduction in Gas'!M11+'[4]Net Reduction in Gas'!M11</f>
        <v>1060.9997368348506</v>
      </c>
      <c r="N11" s="111">
        <f>+'[1]Net Reduction in Gas'!N11+'[2]Net Reduction in Gas'!N11+'[3]Net Reduction in Gas'!N11+'[4]Net Reduction in Gas'!N11</f>
        <v>1117.1679844736195</v>
      </c>
      <c r="O11" s="111">
        <f>+'[1]Net Reduction in Gas'!O11+'[2]Net Reduction in Gas'!O11+'[3]Net Reduction in Gas'!O11+'[4]Net Reduction in Gas'!O11</f>
        <v>1120.301976124902</v>
      </c>
      <c r="P11" s="111">
        <f>+'[1]Net Reduction in Gas'!P11+'[2]Net Reduction in Gas'!P11+'[3]Net Reduction in Gas'!P11+'[4]Net Reduction in Gas'!P11</f>
        <v>1121.1454903177612</v>
      </c>
      <c r="Q11" s="111">
        <f>+'[1]Net Reduction in Gas'!Q11+'[2]Net Reduction in Gas'!Q11+'[3]Net Reduction in Gas'!Q11+'[4]Net Reduction in Gas'!Q11</f>
        <v>1119.5272141880839</v>
      </c>
      <c r="R11" s="111">
        <f>+'[1]Net Reduction in Gas'!R11+'[2]Net Reduction in Gas'!R11+'[3]Net Reduction in Gas'!R11+'[4]Net Reduction in Gas'!R11</f>
        <v>1115.3079310575772</v>
      </c>
      <c r="S11" s="111">
        <f>+'[1]Net Reduction in Gas'!S11+'[2]Net Reduction in Gas'!S11+'[3]Net Reduction in Gas'!S11+'[4]Net Reduction in Gas'!S11</f>
        <v>1108.3951038104765</v>
      </c>
      <c r="T11" s="111">
        <f>+'[1]Net Reduction in Gas'!T11+'[2]Net Reduction in Gas'!T11+'[3]Net Reduction in Gas'!T11+'[4]Net Reduction in Gas'!T11</f>
        <v>1098.7534592973193</v>
      </c>
      <c r="U11" s="111">
        <f>+'[1]Net Reduction in Gas'!U11+'[2]Net Reduction in Gas'!U11+'[3]Net Reduction in Gas'!U11+'[4]Net Reduction in Gas'!U11</f>
        <v>1086.4103293325559</v>
      </c>
      <c r="V11" s="111">
        <f>+'[1]Net Reduction in Gas'!V11+'[2]Net Reduction in Gas'!V11+'[3]Net Reduction in Gas'!V11+'[4]Net Reduction in Gas'!V11</f>
        <v>1071.4554072329938</v>
      </c>
      <c r="W11" s="111">
        <f>+'[1]Net Reduction in Gas'!W11+'[2]Net Reduction in Gas'!W11+'[3]Net Reduction in Gas'!W11+'[4]Net Reduction in Gas'!W11</f>
        <v>1054.0354680595933</v>
      </c>
      <c r="X11" s="109"/>
      <c r="Y11" s="109"/>
    </row>
    <row r="12" spans="1:25" s="108" customFormat="1" x14ac:dyDescent="0.25">
      <c r="A12" s="112" t="s">
        <v>137</v>
      </c>
      <c r="B12" s="112" t="s">
        <v>136</v>
      </c>
      <c r="C12" s="112">
        <f>C13/C11*1000000000/1000</f>
        <v>6469.9999999999991</v>
      </c>
      <c r="D12" s="112">
        <f t="shared" ref="D12:W12" si="0">D13/D11*1000000000/1000</f>
        <v>6470</v>
      </c>
      <c r="E12" s="112">
        <f t="shared" si="0"/>
        <v>6470</v>
      </c>
      <c r="F12" s="112">
        <f t="shared" si="0"/>
        <v>6469.9999999999991</v>
      </c>
      <c r="G12" s="112">
        <f t="shared" si="0"/>
        <v>6470</v>
      </c>
      <c r="H12" s="112">
        <f t="shared" si="0"/>
        <v>6470.0000000000009</v>
      </c>
      <c r="I12" s="112">
        <f t="shared" si="0"/>
        <v>6470</v>
      </c>
      <c r="J12" s="112">
        <f t="shared" si="0"/>
        <v>6469.9999999999991</v>
      </c>
      <c r="K12" s="112">
        <f t="shared" si="0"/>
        <v>6470</v>
      </c>
      <c r="L12" s="112">
        <f t="shared" si="0"/>
        <v>6469.9999999999991</v>
      </c>
      <c r="M12" s="112">
        <f t="shared" si="0"/>
        <v>6470.0000000000009</v>
      </c>
      <c r="N12" s="112">
        <f t="shared" si="0"/>
        <v>6470</v>
      </c>
      <c r="O12" s="112">
        <f t="shared" si="0"/>
        <v>6470</v>
      </c>
      <c r="P12" s="112">
        <f t="shared" si="0"/>
        <v>6470</v>
      </c>
      <c r="Q12" s="112">
        <f t="shared" si="0"/>
        <v>6470</v>
      </c>
      <c r="R12" s="112">
        <f t="shared" si="0"/>
        <v>6470.0000000000009</v>
      </c>
      <c r="S12" s="112">
        <f t="shared" si="0"/>
        <v>6470.0000000000009</v>
      </c>
      <c r="T12" s="112">
        <f t="shared" si="0"/>
        <v>6469.9999999999991</v>
      </c>
      <c r="U12" s="112">
        <f t="shared" si="0"/>
        <v>6470</v>
      </c>
      <c r="V12" s="112">
        <f t="shared" si="0"/>
        <v>6470</v>
      </c>
      <c r="W12" s="112">
        <f t="shared" si="0"/>
        <v>6469.9999999999991</v>
      </c>
      <c r="X12" s="109"/>
      <c r="Y12" s="109"/>
    </row>
    <row r="13" spans="1:25" s="108" customFormat="1" x14ac:dyDescent="0.25">
      <c r="A13" s="108" t="s">
        <v>132</v>
      </c>
      <c r="B13" s="110">
        <f>+'[1]Net Reduction in Gas'!B13+'[2]Net Reduction in Gas'!B13+'[3]Net Reduction in Gas'!B13+'[4]Net Reduction in Gas'!B13</f>
        <v>0</v>
      </c>
      <c r="C13" s="110">
        <f>+'[1]Net Reduction in Gas'!C13+'[2]Net Reduction in Gas'!C13+'[3]Net Reduction in Gas'!C13+'[4]Net Reduction in Gas'!C13</f>
        <v>0.88926460214022107</v>
      </c>
      <c r="D13" s="110">
        <f>+'[1]Net Reduction in Gas'!D13+'[2]Net Reduction in Gas'!D13+'[3]Net Reduction in Gas'!D13+'[4]Net Reduction in Gas'!D13</f>
        <v>1.714550095667555</v>
      </c>
      <c r="E13" s="110">
        <f>+'[1]Net Reduction in Gas'!E13+'[2]Net Reduction in Gas'!E13+'[3]Net Reduction in Gas'!E13+'[4]Net Reduction in Gas'!E13</f>
        <v>2.4803114546768965</v>
      </c>
      <c r="F13" s="110">
        <f>+'[1]Net Reduction in Gas'!F13+'[2]Net Reduction in Gas'!F13+'[3]Net Reduction in Gas'!F13+'[4]Net Reduction in Gas'!F13</f>
        <v>3.1906082571578986</v>
      </c>
      <c r="G13" s="110">
        <f>+'[1]Net Reduction in Gas'!G13+'[2]Net Reduction in Gas'!G13+'[3]Net Reduction in Gas'!G13+'[4]Net Reduction in Gas'!G13</f>
        <v>3.849100784617463</v>
      </c>
      <c r="H13" s="110">
        <f>+'[1]Net Reduction in Gas'!H13+'[2]Net Reduction in Gas'!H13+'[3]Net Reduction in Gas'!H13+'[4]Net Reduction in Gas'!H13</f>
        <v>4.4590409312647301</v>
      </c>
      <c r="I13" s="110">
        <f>+'[1]Net Reduction in Gas'!I13+'[2]Net Reduction in Gas'!I13+'[3]Net Reduction in Gas'!I13+'[4]Net Reduction in Gas'!I13</f>
        <v>5.023260931932592</v>
      </c>
      <c r="J13" s="110">
        <f>+'[1]Net Reduction in Gas'!J13+'[2]Net Reduction in Gas'!J13+'[3]Net Reduction in Gas'!J13+'[4]Net Reduction in Gas'!J13</f>
        <v>5.5441643836219807</v>
      </c>
      <c r="K13" s="110">
        <f>+'[1]Net Reduction in Gas'!K13+'[2]Net Reduction in Gas'!K13+'[3]Net Reduction in Gas'!K13+'[4]Net Reduction in Gas'!K13</f>
        <v>6.0237252858734411</v>
      </c>
      <c r="L13" s="110">
        <f>+'[1]Net Reduction in Gas'!L13+'[2]Net Reduction in Gas'!L13+'[3]Net Reduction in Gas'!L13+'[4]Net Reduction in Gas'!L13</f>
        <v>6.4635014621287521</v>
      </c>
      <c r="M13" s="110">
        <f>+'[1]Net Reduction in Gas'!M13+'[2]Net Reduction in Gas'!M13+'[3]Net Reduction in Gas'!M13+'[4]Net Reduction in Gas'!M13</f>
        <v>6.8646682973214848</v>
      </c>
      <c r="N13" s="110">
        <f>+'[1]Net Reduction in Gas'!N13+'[2]Net Reduction in Gas'!N13+'[3]Net Reduction in Gas'!N13+'[4]Net Reduction in Gas'!N13</f>
        <v>7.2280768595443181</v>
      </c>
      <c r="O13" s="110">
        <f>+'[1]Net Reduction in Gas'!O13+'[2]Net Reduction in Gas'!O13+'[3]Net Reduction in Gas'!O13+'[4]Net Reduction in Gas'!O13</f>
        <v>7.2483537855281162</v>
      </c>
      <c r="P13" s="110">
        <f>+'[1]Net Reduction in Gas'!P13+'[2]Net Reduction in Gas'!P13+'[3]Net Reduction in Gas'!P13+'[4]Net Reduction in Gas'!P13</f>
        <v>7.2538113223559151</v>
      </c>
      <c r="Q13" s="110">
        <f>+'[1]Net Reduction in Gas'!Q13+'[2]Net Reduction in Gas'!Q13+'[3]Net Reduction in Gas'!Q13+'[4]Net Reduction in Gas'!Q13</f>
        <v>7.243341075796903</v>
      </c>
      <c r="R13" s="110">
        <f>+'[1]Net Reduction in Gas'!R13+'[2]Net Reduction in Gas'!R13+'[3]Net Reduction in Gas'!R13+'[4]Net Reduction in Gas'!R13</f>
        <v>7.2160423139425252</v>
      </c>
      <c r="S13" s="110">
        <f>+'[1]Net Reduction in Gas'!S13+'[2]Net Reduction in Gas'!S13+'[3]Net Reduction in Gas'!S13+'[4]Net Reduction in Gas'!S13</f>
        <v>7.1713163216537836</v>
      </c>
      <c r="T13" s="110">
        <f>+'[1]Net Reduction in Gas'!T13+'[2]Net Reduction in Gas'!T13+'[3]Net Reduction in Gas'!T13+'[4]Net Reduction in Gas'!T13</f>
        <v>7.1089348816536546</v>
      </c>
      <c r="U13" s="110">
        <f>+'[1]Net Reduction in Gas'!U13+'[2]Net Reduction in Gas'!U13+'[3]Net Reduction in Gas'!U13+'[4]Net Reduction in Gas'!U13</f>
        <v>7.0290748307816369</v>
      </c>
      <c r="V13" s="110">
        <f>+'[1]Net Reduction in Gas'!V13+'[2]Net Reduction in Gas'!V13+'[3]Net Reduction in Gas'!V13+'[4]Net Reduction in Gas'!V13</f>
        <v>6.9323164847974699</v>
      </c>
      <c r="W13" s="110">
        <f>+'[1]Net Reduction in Gas'!W13+'[2]Net Reduction in Gas'!W13+'[3]Net Reduction in Gas'!W13+'[4]Net Reduction in Gas'!W13</f>
        <v>6.8196094783455683</v>
      </c>
      <c r="X13" s="109"/>
      <c r="Y13" s="109"/>
    </row>
    <row r="14" spans="1:25" s="108" customFormat="1" x14ac:dyDescent="0.25">
      <c r="X14" s="109"/>
      <c r="Y14" s="109"/>
    </row>
    <row r="16" spans="1:25" x14ac:dyDescent="0.25">
      <c r="B16" s="131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G69"/>
  <sheetViews>
    <sheetView workbookViewId="0">
      <selection activeCell="B7" sqref="B7"/>
    </sheetView>
  </sheetViews>
  <sheetFormatPr defaultColWidth="9.140625" defaultRowHeight="15.75" x14ac:dyDescent="0.25"/>
  <cols>
    <col min="1" max="1" width="35.7109375" style="3" customWidth="1"/>
    <col min="2" max="9" width="11.7109375" style="3" customWidth="1"/>
    <col min="10" max="11" width="11" style="3" bestFit="1" customWidth="1"/>
    <col min="12" max="12" width="12" style="3" bestFit="1" customWidth="1"/>
    <col min="13" max="28" width="11" style="3" bestFit="1" customWidth="1"/>
    <col min="29" max="29" width="14.28515625" style="3" bestFit="1" customWidth="1"/>
    <col min="30" max="31" width="11" style="3" bestFit="1" customWidth="1"/>
    <col min="32" max="16384" width="9.140625" style="3"/>
  </cols>
  <sheetData>
    <row r="1" spans="1:33" x14ac:dyDescent="0.25">
      <c r="A1" s="107" t="str">
        <f>CONCATENATE("Segment:  ",State,", Single Family, ", SpaceHeat, ", ", TankSize,", ", StartWH, " is starting water heater")</f>
        <v>Segment:  Northwest, Single Family, Gas FAF, &lt;=55 Gallons, Electric Resistance is starting water heater</v>
      </c>
    </row>
    <row r="3" spans="1:33" ht="24" customHeight="1" x14ac:dyDescent="0.25">
      <c r="A3" s="9" t="s">
        <v>34</v>
      </c>
      <c r="AG3" s="4"/>
    </row>
    <row r="4" spans="1:33" x14ac:dyDescent="0.25">
      <c r="A4" s="19"/>
      <c r="B4" s="19">
        <f t="shared" ref="B4:W4" si="0">B16</f>
        <v>2014</v>
      </c>
      <c r="C4" s="19">
        <f t="shared" si="0"/>
        <v>2015</v>
      </c>
      <c r="D4" s="19">
        <f t="shared" si="0"/>
        <v>2016</v>
      </c>
      <c r="E4" s="19">
        <f t="shared" si="0"/>
        <v>2017</v>
      </c>
      <c r="F4" s="19">
        <f t="shared" si="0"/>
        <v>2018</v>
      </c>
      <c r="G4" s="19">
        <f t="shared" si="0"/>
        <v>2019</v>
      </c>
      <c r="H4" s="19">
        <f t="shared" si="0"/>
        <v>2020</v>
      </c>
      <c r="I4" s="19">
        <f t="shared" si="0"/>
        <v>2021</v>
      </c>
      <c r="J4" s="19">
        <f t="shared" si="0"/>
        <v>2022</v>
      </c>
      <c r="K4" s="19">
        <f t="shared" si="0"/>
        <v>2023</v>
      </c>
      <c r="L4" s="19">
        <f t="shared" si="0"/>
        <v>2024</v>
      </c>
      <c r="M4" s="19">
        <f t="shared" si="0"/>
        <v>2025</v>
      </c>
      <c r="N4" s="19">
        <f t="shared" si="0"/>
        <v>2026</v>
      </c>
      <c r="O4" s="19">
        <f t="shared" si="0"/>
        <v>2027</v>
      </c>
      <c r="P4" s="19">
        <f t="shared" si="0"/>
        <v>2028</v>
      </c>
      <c r="Q4" s="19">
        <f t="shared" si="0"/>
        <v>2029</v>
      </c>
      <c r="R4" s="19">
        <f t="shared" si="0"/>
        <v>2030</v>
      </c>
      <c r="S4" s="19">
        <f t="shared" si="0"/>
        <v>2031</v>
      </c>
      <c r="T4" s="19">
        <f t="shared" si="0"/>
        <v>2032</v>
      </c>
      <c r="U4" s="19">
        <f t="shared" si="0"/>
        <v>2033</v>
      </c>
      <c r="V4" s="19">
        <f t="shared" si="0"/>
        <v>2034</v>
      </c>
      <c r="W4" s="19">
        <f t="shared" si="0"/>
        <v>2035</v>
      </c>
      <c r="X4" s="22"/>
    </row>
    <row r="5" spans="1:33" x14ac:dyDescent="0.25">
      <c r="A5" s="47" t="s">
        <v>56</v>
      </c>
      <c r="B5" s="63">
        <f t="shared" ref="B5:W5" si="1">B4</f>
        <v>2014</v>
      </c>
      <c r="C5" s="63">
        <f t="shared" si="1"/>
        <v>2015</v>
      </c>
      <c r="D5" s="63">
        <f t="shared" si="1"/>
        <v>2016</v>
      </c>
      <c r="E5" s="63">
        <f t="shared" si="1"/>
        <v>2017</v>
      </c>
      <c r="F5" s="63">
        <f t="shared" si="1"/>
        <v>2018</v>
      </c>
      <c r="G5" s="63">
        <f t="shared" si="1"/>
        <v>2019</v>
      </c>
      <c r="H5" s="63">
        <f t="shared" si="1"/>
        <v>2020</v>
      </c>
      <c r="I5" s="63">
        <f t="shared" si="1"/>
        <v>2021</v>
      </c>
      <c r="J5" s="63">
        <f t="shared" si="1"/>
        <v>2022</v>
      </c>
      <c r="K5" s="63">
        <f t="shared" si="1"/>
        <v>2023</v>
      </c>
      <c r="L5" s="63">
        <f t="shared" si="1"/>
        <v>2024</v>
      </c>
      <c r="M5" s="63">
        <f t="shared" si="1"/>
        <v>2025</v>
      </c>
      <c r="N5" s="63">
        <f t="shared" si="1"/>
        <v>2026</v>
      </c>
      <c r="O5" s="63">
        <f t="shared" si="1"/>
        <v>2027</v>
      </c>
      <c r="P5" s="63">
        <f t="shared" si="1"/>
        <v>2028</v>
      </c>
      <c r="Q5" s="63">
        <f t="shared" si="1"/>
        <v>2029</v>
      </c>
      <c r="R5" s="63">
        <f t="shared" si="1"/>
        <v>2030</v>
      </c>
      <c r="S5" s="63">
        <f t="shared" si="1"/>
        <v>2031</v>
      </c>
      <c r="T5" s="63">
        <f t="shared" si="1"/>
        <v>2032</v>
      </c>
      <c r="U5" s="63">
        <f t="shared" si="1"/>
        <v>2033</v>
      </c>
      <c r="V5" s="63">
        <f t="shared" si="1"/>
        <v>2034</v>
      </c>
      <c r="W5" s="63">
        <f t="shared" si="1"/>
        <v>2035</v>
      </c>
      <c r="X5" s="22"/>
      <c r="Y5" s="22"/>
    </row>
    <row r="6" spans="1:33" x14ac:dyDescent="0.25">
      <c r="A6" s="28" t="s">
        <v>63</v>
      </c>
      <c r="B6" s="62">
        <f>+'[1]Energy Usage'!B6+'[2]Energy Usage'!B6+'[3]Energy Usage'!B6+'[4]Energy Usage'!B6</f>
        <v>8.4067797829008288</v>
      </c>
      <c r="C6" s="62">
        <f>+'[1]Energy Usage'!C6+'[2]Energy Usage'!C6+'[3]Energy Usage'!C6+'[4]Energy Usage'!C6</f>
        <v>8.275255454347791</v>
      </c>
      <c r="D6" s="62">
        <f>+'[1]Energy Usage'!D6+'[2]Energy Usage'!D6+'[3]Energy Usage'!D6+'[4]Energy Usage'!D6</f>
        <v>8.152883026523611</v>
      </c>
      <c r="E6" s="62">
        <f>+'[1]Energy Usage'!E6+'[2]Energy Usage'!E6+'[3]Energy Usage'!E6+'[4]Energy Usage'!E6</f>
        <v>8.038948166090492</v>
      </c>
      <c r="F6" s="62">
        <f>+'[1]Energy Usage'!F6+'[2]Energy Usage'!F6+'[3]Energy Usage'!F6+'[4]Energy Usage'!F6</f>
        <v>7.9327468601693703</v>
      </c>
      <c r="G6" s="62">
        <f>+'[1]Energy Usage'!G6+'[2]Energy Usage'!G6+'[3]Energy Usage'!G6+'[4]Energy Usage'!G6</f>
        <v>7.8335677283501539</v>
      </c>
      <c r="H6" s="62">
        <f>+'[1]Energy Usage'!H6+'[2]Energy Usage'!H6+'[3]Energy Usage'!H6+'[4]Energy Usage'!H6</f>
        <v>7.7406727139952842</v>
      </c>
      <c r="I6" s="62">
        <f>+'[1]Energy Usage'!I6+'[2]Energy Usage'!I6+'[3]Energy Usage'!I6+'[4]Energy Usage'!I6</f>
        <v>7.6532776619951548</v>
      </c>
      <c r="J6" s="62">
        <f>+'[1]Energy Usage'!J6+'[2]Energy Usage'!J6+'[3]Energy Usage'!J6+'[4]Energy Usage'!J6</f>
        <v>7.5705350687841149</v>
      </c>
      <c r="K6" s="62">
        <f>+'[1]Energy Usage'!K6+'[2]Energy Usage'!K6+'[3]Energy Usage'!K6+'[4]Energy Usage'!K6</f>
        <v>7.4915219550794649</v>
      </c>
      <c r="L6" s="62">
        <f>+'[1]Energy Usage'!L6+'[2]Energy Usage'!L6+'[3]Energy Usage'!L6+'[4]Energy Usage'!L6</f>
        <v>7.415236152621965</v>
      </c>
      <c r="M6" s="62">
        <f>+'[1]Energy Usage'!M6+'[2]Energy Usage'!M6+'[3]Energy Usage'!M6+'[4]Energy Usage'!M6</f>
        <v>7.3406040756160653</v>
      </c>
      <c r="N6" s="62">
        <f>+'[1]Energy Usage'!N6+'[2]Energy Usage'!N6+'[3]Energy Usage'!N6+'[4]Energy Usage'!N6</f>
        <v>7.2665020670212908</v>
      </c>
      <c r="O6" s="62">
        <f>+'[1]Energy Usage'!O6+'[2]Energy Usage'!O6+'[3]Energy Usage'!O6+'[4]Energy Usage'!O6</f>
        <v>7.1917916140085403</v>
      </c>
      <c r="P6" s="62">
        <f>+'[1]Energy Usage'!P6+'[2]Energy Usage'!P6+'[3]Energy Usage'!P6+'[4]Energy Usage'!P6</f>
        <v>7.1153663113738572</v>
      </c>
      <c r="Q6" s="62">
        <f>+'[1]Energy Usage'!Q6+'[2]Energy Usage'!Q6+'[3]Energy Usage'!Q6+'[4]Energy Usage'!Q6</f>
        <v>7.0362059068058747</v>
      </c>
      <c r="R6" s="62">
        <f>+'[1]Energy Usage'!R6+'[2]Energy Usage'!R6+'[3]Energy Usage'!R6+'[4]Energy Usage'!R6</f>
        <v>6.9534307839520286</v>
      </c>
      <c r="S6" s="62">
        <f>+'[1]Energy Usage'!S6+'[2]Energy Usage'!S6+'[3]Energy Usage'!S6+'[4]Energy Usage'!S6</f>
        <v>6.8663494977732604</v>
      </c>
      <c r="T6" s="62">
        <f>+'[1]Energy Usage'!T6+'[2]Energy Usage'!T6+'[3]Energy Usage'!T6+'[4]Energy Usage'!T6</f>
        <v>6.7744928241978251</v>
      </c>
      <c r="U6" s="62">
        <f>+'[1]Energy Usage'!U6+'[2]Energy Usage'!U6+'[3]Energy Usage'!U6+'[4]Energy Usage'!U6</f>
        <v>6.6776300667255493</v>
      </c>
      <c r="V6" s="62">
        <f>+'[1]Energy Usage'!V6+'[2]Energy Usage'!V6+'[3]Energy Usage'!V6+'[4]Energy Usage'!V6</f>
        <v>6.5757664457773766</v>
      </c>
      <c r="W6" s="62">
        <f>+'[1]Energy Usage'!W6+'[2]Energy Usage'!W6+'[3]Energy Usage'!W6+'[4]Energy Usage'!W6</f>
        <v>6.4691234313407282</v>
      </c>
      <c r="X6" s="22"/>
    </row>
    <row r="7" spans="1:33" x14ac:dyDescent="0.25">
      <c r="A7" s="30" t="s">
        <v>72</v>
      </c>
      <c r="B7" s="64">
        <f>+'[1]Energy Usage'!B7+'[2]Energy Usage'!B7+'[3]Energy Usage'!B7+'[4]Energy Usage'!B7</f>
        <v>8.4067797829008288</v>
      </c>
      <c r="C7" s="64">
        <f>+'[1]Energy Usage'!C7+'[2]Energy Usage'!C7+'[3]Energy Usage'!C7+'[4]Energy Usage'!C7</f>
        <v>7.8062955126936284</v>
      </c>
      <c r="D7" s="64">
        <f>+'[1]Energy Usage'!D7+'[2]Energy Usage'!D7+'[3]Energy Usage'!D7+'[4]Energy Usage'!D7</f>
        <v>7.2487029760726536</v>
      </c>
      <c r="E7" s="64">
        <f>+'[1]Energy Usage'!E7+'[2]Energy Usage'!E7+'[3]Energy Usage'!E7+'[4]Energy Usage'!E7</f>
        <v>6.7309384777817503</v>
      </c>
      <c r="F7" s="64">
        <f>+'[1]Energy Usage'!F7+'[2]Energy Usage'!F7+'[3]Energy Usage'!F7+'[4]Energy Usage'!F7</f>
        <v>6.2501571579401967</v>
      </c>
      <c r="G7" s="64">
        <f>+'[1]Energy Usage'!G7+'[2]Energy Usage'!G7+'[3]Energy Usage'!G7+'[4]Energy Usage'!G7</f>
        <v>5.8037173609444679</v>
      </c>
      <c r="H7" s="64">
        <f>+'[1]Energy Usage'!H7+'[2]Energy Usage'!H7+'[3]Energy Usage'!H7+'[4]Energy Usage'!H7</f>
        <v>5.3891661208770056</v>
      </c>
      <c r="I7" s="64">
        <f>+'[1]Energy Usage'!I7+'[2]Energy Usage'!I7+'[3]Energy Usage'!I7+'[4]Energy Usage'!I7</f>
        <v>5.0042256836715051</v>
      </c>
      <c r="J7" s="64">
        <f>+'[1]Energy Usage'!J7+'[2]Energy Usage'!J7+'[3]Energy Usage'!J7+'[4]Energy Usage'!J7</f>
        <v>4.646780991980684</v>
      </c>
      <c r="K7" s="64">
        <f>+'[1]Energy Usage'!K7+'[2]Energy Usage'!K7+'[3]Energy Usage'!K7+'[4]Energy Usage'!K7</f>
        <v>4.3148680639820638</v>
      </c>
      <c r="L7" s="64">
        <f>+'[1]Energy Usage'!L7+'[2]Energy Usage'!L7+'[3]Energy Usage'!L7+'[4]Energy Usage'!L7</f>
        <v>4.0066632022690589</v>
      </c>
      <c r="M7" s="64">
        <f>+'[1]Energy Usage'!M7+'[2]Energy Usage'!M7+'[3]Energy Usage'!M7+'[4]Energy Usage'!M7</f>
        <v>3.7204729735355544</v>
      </c>
      <c r="N7" s="64">
        <f>+'[1]Energy Usage'!N7+'[2]Energy Usage'!N7+'[3]Energy Usage'!N7+'[4]Energy Usage'!N7</f>
        <v>3.4547249039973007</v>
      </c>
      <c r="O7" s="64">
        <f>+'[1]Energy Usage'!O7+'[2]Energy Usage'!O7+'[3]Energy Usage'!O7+'[4]Energy Usage'!O7</f>
        <v>3.3693212714703744</v>
      </c>
      <c r="P7" s="64">
        <f>+'[1]Energy Usage'!P7+'[2]Energy Usage'!P7+'[3]Energy Usage'!P7+'[4]Energy Usage'!P7</f>
        <v>3.2900178984096557</v>
      </c>
      <c r="Q7" s="64">
        <f>+'[1]Energy Usage'!Q7+'[2]Energy Usage'!Q7+'[3]Energy Usage'!Q7+'[4]Energy Usage'!Q7</f>
        <v>3.2163790519961326</v>
      </c>
      <c r="R7" s="64">
        <f>+'[1]Energy Usage'!R7+'[2]Energy Usage'!R7+'[3]Energy Usage'!R7+'[4]Energy Usage'!R7</f>
        <v>3.148000123183575</v>
      </c>
      <c r="S7" s="64">
        <f>+'[1]Energy Usage'!S7+'[2]Energy Usage'!S7+'[3]Energy Usage'!S7+'[4]Energy Usage'!S7</f>
        <v>3.0845054035719146</v>
      </c>
      <c r="T7" s="64">
        <f>+'[1]Energy Usage'!T7+'[2]Energy Usage'!T7+'[3]Energy Usage'!T7+'[4]Energy Usage'!T7</f>
        <v>3.025546021075372</v>
      </c>
      <c r="U7" s="64">
        <f>+'[1]Energy Usage'!U7+'[2]Energy Usage'!U7+'[3]Energy Usage'!U7+'[4]Energy Usage'!U7</f>
        <v>2.9707980230428688</v>
      </c>
      <c r="V7" s="64">
        <f>+'[1]Energy Usage'!V7+'[2]Energy Usage'!V7+'[3]Energy Usage'!V7+'[4]Energy Usage'!V7</f>
        <v>2.9199605962984014</v>
      </c>
      <c r="W7" s="64">
        <f>+'[1]Energy Usage'!W7+'[2]Energy Usage'!W7+'[3]Energy Usage'!W7+'[4]Energy Usage'!W7</f>
        <v>2.8727544143213963</v>
      </c>
      <c r="X7" s="22"/>
    </row>
    <row r="8" spans="1:33" x14ac:dyDescent="0.25">
      <c r="A8" s="14" t="s">
        <v>58</v>
      </c>
      <c r="B8" s="62">
        <f t="shared" ref="B8:W8" si="2">B7-B6</f>
        <v>0</v>
      </c>
      <c r="C8" s="62">
        <f t="shared" si="2"/>
        <v>-0.46895994165416255</v>
      </c>
      <c r="D8" s="62">
        <f t="shared" si="2"/>
        <v>-0.9041800504509574</v>
      </c>
      <c r="E8" s="62">
        <f t="shared" si="2"/>
        <v>-1.3080096883087418</v>
      </c>
      <c r="F8" s="62">
        <f t="shared" si="2"/>
        <v>-1.6825897022291736</v>
      </c>
      <c r="G8" s="62">
        <f t="shared" si="2"/>
        <v>-2.029850367405686</v>
      </c>
      <c r="H8" s="62">
        <f t="shared" si="2"/>
        <v>-2.3515065931182786</v>
      </c>
      <c r="I8" s="62">
        <f t="shared" si="2"/>
        <v>-2.6490519783236497</v>
      </c>
      <c r="J8" s="62">
        <f t="shared" si="2"/>
        <v>-2.9237540768034309</v>
      </c>
      <c r="K8" s="62">
        <f t="shared" si="2"/>
        <v>-3.1766538910974012</v>
      </c>
      <c r="L8" s="62">
        <f t="shared" si="2"/>
        <v>-3.4085729503529061</v>
      </c>
      <c r="M8" s="62">
        <f t="shared" si="2"/>
        <v>-3.6201311020805109</v>
      </c>
      <c r="N8" s="62">
        <f t="shared" si="2"/>
        <v>-3.8117771630239901</v>
      </c>
      <c r="O8" s="62">
        <f t="shared" si="2"/>
        <v>-3.8224703425381659</v>
      </c>
      <c r="P8" s="62">
        <f t="shared" si="2"/>
        <v>-3.8253484129642015</v>
      </c>
      <c r="Q8" s="62">
        <f t="shared" si="2"/>
        <v>-3.819826854809742</v>
      </c>
      <c r="R8" s="62">
        <f t="shared" si="2"/>
        <v>-3.8054306607684536</v>
      </c>
      <c r="S8" s="62">
        <f t="shared" si="2"/>
        <v>-3.7818440942013458</v>
      </c>
      <c r="T8" s="62">
        <f t="shared" si="2"/>
        <v>-3.7489468031224531</v>
      </c>
      <c r="U8" s="62">
        <f t="shared" si="2"/>
        <v>-3.7068320436826805</v>
      </c>
      <c r="V8" s="62">
        <f t="shared" si="2"/>
        <v>-3.6558058494789751</v>
      </c>
      <c r="W8" s="62">
        <f t="shared" si="2"/>
        <v>-3.5963690170193319</v>
      </c>
      <c r="X8" s="22"/>
    </row>
    <row r="9" spans="1:33" x14ac:dyDescent="0.25">
      <c r="A9" s="28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2"/>
    </row>
    <row r="10" spans="1:33" x14ac:dyDescent="0.25">
      <c r="A10" s="47" t="s">
        <v>57</v>
      </c>
      <c r="B10" s="22">
        <f t="shared" ref="B10:W10" si="3">B4</f>
        <v>2014</v>
      </c>
      <c r="C10" s="22">
        <f t="shared" si="3"/>
        <v>2015</v>
      </c>
      <c r="D10" s="22">
        <f t="shared" si="3"/>
        <v>2016</v>
      </c>
      <c r="E10" s="22">
        <f t="shared" si="3"/>
        <v>2017</v>
      </c>
      <c r="F10" s="22">
        <f t="shared" si="3"/>
        <v>2018</v>
      </c>
      <c r="G10" s="22">
        <f t="shared" si="3"/>
        <v>2019</v>
      </c>
      <c r="H10" s="22">
        <f t="shared" si="3"/>
        <v>2020</v>
      </c>
      <c r="I10" s="22">
        <f t="shared" si="3"/>
        <v>2021</v>
      </c>
      <c r="J10" s="22">
        <f t="shared" si="3"/>
        <v>2022</v>
      </c>
      <c r="K10" s="22">
        <f t="shared" si="3"/>
        <v>2023</v>
      </c>
      <c r="L10" s="22">
        <f t="shared" si="3"/>
        <v>2024</v>
      </c>
      <c r="M10" s="22">
        <f t="shared" si="3"/>
        <v>2025</v>
      </c>
      <c r="N10" s="22">
        <f t="shared" si="3"/>
        <v>2026</v>
      </c>
      <c r="O10" s="22">
        <f t="shared" si="3"/>
        <v>2027</v>
      </c>
      <c r="P10" s="22">
        <f t="shared" si="3"/>
        <v>2028</v>
      </c>
      <c r="Q10" s="22">
        <f t="shared" si="3"/>
        <v>2029</v>
      </c>
      <c r="R10" s="22">
        <f t="shared" si="3"/>
        <v>2030</v>
      </c>
      <c r="S10" s="22">
        <f t="shared" si="3"/>
        <v>2031</v>
      </c>
      <c r="T10" s="22">
        <f t="shared" si="3"/>
        <v>2032</v>
      </c>
      <c r="U10" s="22">
        <f t="shared" si="3"/>
        <v>2033</v>
      </c>
      <c r="V10" s="22">
        <f t="shared" si="3"/>
        <v>2034</v>
      </c>
      <c r="W10" s="22">
        <f t="shared" si="3"/>
        <v>2035</v>
      </c>
      <c r="X10" s="22"/>
    </row>
    <row r="11" spans="1:33" x14ac:dyDescent="0.25">
      <c r="A11" s="28" t="s">
        <v>64</v>
      </c>
      <c r="B11" s="62">
        <f t="shared" ref="B11:W11" si="4">B54/1000000</f>
        <v>0</v>
      </c>
      <c r="C11" s="62">
        <f t="shared" si="4"/>
        <v>0.19917691390004866</v>
      </c>
      <c r="D11" s="62">
        <f t="shared" si="4"/>
        <v>0.38439195927863984</v>
      </c>
      <c r="E11" s="62">
        <f t="shared" si="4"/>
        <v>0.55665155066271166</v>
      </c>
      <c r="F11" s="62">
        <f t="shared" si="4"/>
        <v>0.71690108989564216</v>
      </c>
      <c r="G11" s="62">
        <f t="shared" si="4"/>
        <v>0.86603392862222095</v>
      </c>
      <c r="H11" s="62">
        <f t="shared" si="4"/>
        <v>1.0049005231654544</v>
      </c>
      <c r="I11" s="62">
        <f t="shared" si="4"/>
        <v>1.1343174168014207</v>
      </c>
      <c r="J11" s="62">
        <f t="shared" si="4"/>
        <v>1.2550754695309563</v>
      </c>
      <c r="K11" s="62">
        <f t="shared" si="4"/>
        <v>1.3679465655933591</v>
      </c>
      <c r="L11" s="62">
        <f t="shared" si="4"/>
        <v>1.473687919895168</v>
      </c>
      <c r="M11" s="62">
        <f t="shared" si="4"/>
        <v>1.5730431408178382</v>
      </c>
      <c r="N11" s="62">
        <f t="shared" si="4"/>
        <v>1.6667394448636033</v>
      </c>
      <c r="O11" s="62">
        <f t="shared" si="4"/>
        <v>1.7554808788939091</v>
      </c>
      <c r="P11" s="62">
        <f t="shared" si="4"/>
        <v>1.8399380436491528</v>
      </c>
      <c r="Q11" s="62">
        <f t="shared" si="4"/>
        <v>1.9207355038452161</v>
      </c>
      <c r="R11" s="62">
        <f t="shared" si="4"/>
        <v>1.9984386322117691</v>
      </c>
      <c r="S11" s="62">
        <f t="shared" si="4"/>
        <v>2.0735418838890745</v>
      </c>
      <c r="T11" s="62">
        <f t="shared" si="4"/>
        <v>2.1464603270493696</v>
      </c>
      <c r="U11" s="62">
        <f t="shared" si="4"/>
        <v>2.2175256906772538</v>
      </c>
      <c r="V11" s="62">
        <f t="shared" si="4"/>
        <v>2.2869873859036138</v>
      </c>
      <c r="W11" s="62">
        <f t="shared" si="4"/>
        <v>2.3550181354403237</v>
      </c>
      <c r="X11" s="22"/>
    </row>
    <row r="12" spans="1:33" x14ac:dyDescent="0.25">
      <c r="A12" s="30" t="s">
        <v>74</v>
      </c>
      <c r="B12" s="64">
        <f t="shared" ref="B12:W12" si="5">B63/1000000</f>
        <v>0</v>
      </c>
      <c r="C12" s="64">
        <f t="shared" si="5"/>
        <v>0.90982465182909378</v>
      </c>
      <c r="D12" s="64">
        <f t="shared" si="5"/>
        <v>1.7546618285275382</v>
      </c>
      <c r="E12" s="64">
        <f t="shared" si="5"/>
        <v>2.5391534926046644</v>
      </c>
      <c r="F12" s="64">
        <f t="shared" si="5"/>
        <v>3.2676100378191397</v>
      </c>
      <c r="G12" s="64">
        <f t="shared" si="5"/>
        <v>3.9440339726611526</v>
      </c>
      <c r="H12" s="64">
        <f t="shared" si="5"/>
        <v>4.5721419121573064</v>
      </c>
      <c r="I12" s="64">
        <f t="shared" si="5"/>
        <v>5.1553849988323082</v>
      </c>
      <c r="J12" s="64">
        <f t="shared" si="5"/>
        <v>5.6969678650305227</v>
      </c>
      <c r="K12" s="64">
        <f t="shared" si="5"/>
        <v>6.1998662407860081</v>
      </c>
      <c r="L12" s="64">
        <f t="shared" si="5"/>
        <v>6.6668433039875294</v>
      </c>
      <c r="M12" s="64">
        <f t="shared" si="5"/>
        <v>7.1004648626746576</v>
      </c>
      <c r="N12" s="64">
        <f t="shared" si="5"/>
        <v>7.5031134528841337</v>
      </c>
      <c r="O12" s="64">
        <f t="shared" si="5"/>
        <v>7.362288727611495</v>
      </c>
      <c r="P12" s="64">
        <f t="shared" si="5"/>
        <v>7.2315229112869019</v>
      </c>
      <c r="Q12" s="64">
        <f t="shared" si="5"/>
        <v>7.1100975104140671</v>
      </c>
      <c r="R12" s="64">
        <f t="shared" si="5"/>
        <v>6.9973453524607185</v>
      </c>
      <c r="S12" s="64">
        <f t="shared" si="5"/>
        <v>6.8926469200754674</v>
      </c>
      <c r="T12" s="64">
        <f t="shared" si="5"/>
        <v>6.7954269471463062</v>
      </c>
      <c r="U12" s="64">
        <f t="shared" si="5"/>
        <v>6.7051512579977981</v>
      </c>
      <c r="V12" s="64">
        <f t="shared" si="5"/>
        <v>6.6213238323598969</v>
      </c>
      <c r="W12" s="64">
        <f t="shared" si="5"/>
        <v>6.5434840799818472</v>
      </c>
      <c r="X12" s="22"/>
    </row>
    <row r="13" spans="1:33" x14ac:dyDescent="0.25">
      <c r="A13" s="14" t="s">
        <v>58</v>
      </c>
      <c r="B13" s="62">
        <f t="shared" ref="B13:W13" si="6">B12-B11</f>
        <v>0</v>
      </c>
      <c r="C13" s="62">
        <f t="shared" si="6"/>
        <v>0.71064773792904512</v>
      </c>
      <c r="D13" s="62">
        <f t="shared" si="6"/>
        <v>1.3702698692488984</v>
      </c>
      <c r="E13" s="62">
        <f t="shared" si="6"/>
        <v>1.9825019419419527</v>
      </c>
      <c r="F13" s="62">
        <f t="shared" si="6"/>
        <v>2.5507089479234977</v>
      </c>
      <c r="G13" s="62">
        <f t="shared" si="6"/>
        <v>3.0780000440389319</v>
      </c>
      <c r="H13" s="62">
        <f t="shared" si="6"/>
        <v>3.5672413889918522</v>
      </c>
      <c r="I13" s="62">
        <f t="shared" si="6"/>
        <v>4.0210675820308879</v>
      </c>
      <c r="J13" s="62">
        <f t="shared" si="6"/>
        <v>4.4418923954995666</v>
      </c>
      <c r="K13" s="62">
        <f t="shared" si="6"/>
        <v>4.8319196751926494</v>
      </c>
      <c r="L13" s="62">
        <f t="shared" si="6"/>
        <v>5.1931553840923614</v>
      </c>
      <c r="M13" s="62">
        <f t="shared" si="6"/>
        <v>5.5274217218568191</v>
      </c>
      <c r="N13" s="62">
        <f t="shared" si="6"/>
        <v>5.8363740080205302</v>
      </c>
      <c r="O13" s="62">
        <f t="shared" si="6"/>
        <v>5.6068078487175859</v>
      </c>
      <c r="P13" s="62">
        <f t="shared" si="6"/>
        <v>5.3915848676377491</v>
      </c>
      <c r="Q13" s="62">
        <f t="shared" si="6"/>
        <v>5.1893620065688513</v>
      </c>
      <c r="R13" s="62">
        <f t="shared" si="6"/>
        <v>4.9989067202489492</v>
      </c>
      <c r="S13" s="62">
        <f t="shared" si="6"/>
        <v>4.819105036186393</v>
      </c>
      <c r="T13" s="62">
        <f t="shared" si="6"/>
        <v>4.6489666200969371</v>
      </c>
      <c r="U13" s="62">
        <f t="shared" si="6"/>
        <v>4.4876255673205439</v>
      </c>
      <c r="V13" s="62">
        <f t="shared" si="6"/>
        <v>4.334336446456283</v>
      </c>
      <c r="W13" s="62">
        <f t="shared" si="6"/>
        <v>4.1884659445415231</v>
      </c>
      <c r="X13" s="22"/>
    </row>
    <row r="14" spans="1:33" x14ac:dyDescent="0.25">
      <c r="A14" s="29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1:33" x14ac:dyDescent="0.25">
      <c r="A15" s="4" t="s">
        <v>30</v>
      </c>
    </row>
    <row r="16" spans="1:33" x14ac:dyDescent="0.25">
      <c r="A16" s="16" t="s">
        <v>0</v>
      </c>
      <c r="B16" s="17">
        <v>2014</v>
      </c>
      <c r="C16" s="17">
        <v>2015</v>
      </c>
      <c r="D16" s="17">
        <v>2016</v>
      </c>
      <c r="E16" s="17">
        <v>2017</v>
      </c>
      <c r="F16" s="17">
        <v>2018</v>
      </c>
      <c r="G16" s="17">
        <v>2019</v>
      </c>
      <c r="H16" s="17">
        <v>2020</v>
      </c>
      <c r="I16" s="17">
        <v>2021</v>
      </c>
      <c r="J16" s="17">
        <v>2022</v>
      </c>
      <c r="K16" s="17">
        <v>2023</v>
      </c>
      <c r="L16" s="17">
        <v>2024</v>
      </c>
      <c r="M16" s="17">
        <v>2025</v>
      </c>
      <c r="N16" s="17">
        <v>2026</v>
      </c>
      <c r="O16" s="17">
        <v>2027</v>
      </c>
      <c r="P16" s="17">
        <v>2028</v>
      </c>
      <c r="Q16" s="17">
        <v>2029</v>
      </c>
      <c r="R16" s="17">
        <v>2030</v>
      </c>
      <c r="S16" s="17">
        <v>2031</v>
      </c>
      <c r="T16" s="17">
        <v>2032</v>
      </c>
      <c r="U16" s="17">
        <v>2033</v>
      </c>
      <c r="V16" s="17">
        <v>2034</v>
      </c>
      <c r="W16" s="17">
        <v>2035</v>
      </c>
    </row>
    <row r="17" spans="1:23" ht="16.5" thickBot="1" x14ac:dyDescent="0.3">
      <c r="A17" s="26" t="s">
        <v>31</v>
      </c>
      <c r="B17" s="27">
        <f t="shared" ref="B17:W17" si="7">SUM(B18:B22)</f>
        <v>8406779.7829008289</v>
      </c>
      <c r="C17" s="27">
        <f t="shared" si="7"/>
        <v>8474432.3682478387</v>
      </c>
      <c r="D17" s="27">
        <f t="shared" si="7"/>
        <v>8537274.9858022518</v>
      </c>
      <c r="E17" s="27">
        <f t="shared" si="7"/>
        <v>8595599.7167532053</v>
      </c>
      <c r="F17" s="27">
        <f t="shared" si="7"/>
        <v>8649647.9500650112</v>
      </c>
      <c r="G17" s="27">
        <f t="shared" si="7"/>
        <v>8699601.6569723729</v>
      </c>
      <c r="H17" s="27">
        <f t="shared" si="7"/>
        <v>8745573.2371607386</v>
      </c>
      <c r="I17" s="27">
        <f t="shared" si="7"/>
        <v>8787595.0787965748</v>
      </c>
      <c r="J17" s="27">
        <f t="shared" si="7"/>
        <v>8825610.5383150727</v>
      </c>
      <c r="K17" s="27">
        <f t="shared" si="7"/>
        <v>8859468.5206728224</v>
      </c>
      <c r="L17" s="27">
        <f t="shared" si="7"/>
        <v>8888924.0725171342</v>
      </c>
      <c r="M17" s="27">
        <f t="shared" si="7"/>
        <v>8913647.2164339032</v>
      </c>
      <c r="N17" s="27">
        <f t="shared" si="7"/>
        <v>8933241.5118848942</v>
      </c>
      <c r="O17" s="27">
        <f t="shared" si="7"/>
        <v>8947272.4929024484</v>
      </c>
      <c r="P17" s="27">
        <f t="shared" si="7"/>
        <v>8955304.3550230097</v>
      </c>
      <c r="Q17" s="27">
        <f t="shared" si="7"/>
        <v>8956941.4106510915</v>
      </c>
      <c r="R17" s="27">
        <f t="shared" si="7"/>
        <v>8951869.4161637984</v>
      </c>
      <c r="S17" s="27">
        <f t="shared" si="7"/>
        <v>8939891.3816623352</v>
      </c>
      <c r="T17" s="27">
        <f t="shared" si="7"/>
        <v>8920953.151247194</v>
      </c>
      <c r="U17" s="27">
        <f t="shared" si="7"/>
        <v>8895155.7574028037</v>
      </c>
      <c r="V17" s="27">
        <f t="shared" si="7"/>
        <v>8862753.8316809889</v>
      </c>
      <c r="W17" s="27">
        <f t="shared" si="7"/>
        <v>8824141.5667810515</v>
      </c>
    </row>
    <row r="18" spans="1:23" ht="16.5" thickTop="1" x14ac:dyDescent="0.25">
      <c r="A18" s="3" t="str">
        <f>'Input Assumptions'!D45</f>
        <v>Electric Resistance</v>
      </c>
      <c r="B18" s="13">
        <f>+'[1]Energy Usage'!B18+'[2]Energy Usage'!B18+'[3]Energy Usage'!B18+'[4]Energy Usage'!B18</f>
        <v>8406779.7829008289</v>
      </c>
      <c r="C18" s="13">
        <f>+'[1]Energy Usage'!C18+'[2]Energy Usage'!C18+'[3]Energy Usage'!C18+'[4]Energy Usage'!C18</f>
        <v>8275225.0054477062</v>
      </c>
      <c r="D18" s="13">
        <f>+'[1]Energy Usage'!D18+'[2]Energy Usage'!D18+'[3]Energy Usage'!D18+'[4]Energy Usage'!D18</f>
        <v>8152793.8712455994</v>
      </c>
      <c r="E18" s="13">
        <f>+'[1]Energy Usage'!E18+'[2]Energy Usage'!E18+'[3]Energy Usage'!E18+'[4]Energy Usage'!E18</f>
        <v>8038749.6482871277</v>
      </c>
      <c r="F18" s="13">
        <f>+'[1]Energy Usage'!F18+'[2]Energy Usage'!F18+'[3]Energy Usage'!F18+'[4]Energy Usage'!F18</f>
        <v>7932352.6164017096</v>
      </c>
      <c r="G18" s="13">
        <f>+'[1]Energy Usage'!G18+'[2]Energy Usage'!G18+'[3]Energy Usage'!G18+'[4]Energy Usage'!G18</f>
        <v>7832837.2027831441</v>
      </c>
      <c r="H18" s="13">
        <f>+'[1]Energy Usage'!H18+'[2]Energy Usage'!H18+'[3]Energy Usage'!H18+'[4]Energy Usage'!H18</f>
        <v>7739386.8737623487</v>
      </c>
      <c r="I18" s="13">
        <f>+'[1]Energy Usage'!I18+'[2]Energy Usage'!I18+'[3]Energy Usage'!I18+'[4]Energy Usage'!I18</f>
        <v>7651108.8605046868</v>
      </c>
      <c r="J18" s="13">
        <f>+'[1]Energy Usage'!J18+'[2]Energy Usage'!J18+'[3]Energy Usage'!J18+'[4]Energy Usage'!J18</f>
        <v>7567011.8511238741</v>
      </c>
      <c r="K18" s="13">
        <f>+'[1]Energy Usage'!K18+'[2]Energy Usage'!K18+'[3]Energy Usage'!K18+'[4]Energy Usage'!K18</f>
        <v>7485990.675413915</v>
      </c>
      <c r="L18" s="13">
        <f>+'[1]Energy Usage'!L18+'[2]Energy Usage'!L18+'[3]Energy Usage'!L18+'[4]Energy Usage'!L18</f>
        <v>7406822.4554252587</v>
      </c>
      <c r="M18" s="13">
        <f>+'[1]Energy Usage'!M18+'[2]Energy Usage'!M18+'[3]Energy Usage'!M18+'[4]Energy Usage'!M18</f>
        <v>7328178.3739062566</v>
      </c>
      <c r="N18" s="13">
        <f>+'[1]Energy Usage'!N18+'[2]Energy Usage'!N18+'[3]Energy Usage'!N18+'[4]Energy Usage'!N18</f>
        <v>7248653.8568770336</v>
      </c>
      <c r="O18" s="13">
        <f>+'[1]Energy Usage'!O18+'[2]Energy Usage'!O18+'[3]Energy Usage'!O18+'[4]Energy Usage'!O18</f>
        <v>7166817.5068271048</v>
      </c>
      <c r="P18" s="13">
        <f>+'[1]Energy Usage'!P18+'[2]Energy Usage'!P18+'[3]Energy Usage'!P18+'[4]Energy Usage'!P18</f>
        <v>7081275.8318024911</v>
      </c>
      <c r="Q18" s="13">
        <f>+'[1]Energy Usage'!Q18+'[2]Energy Usage'!Q18+'[3]Energy Usage'!Q18+'[4]Energy Usage'!Q18</f>
        <v>6990747.3647452686</v>
      </c>
      <c r="R18" s="13">
        <f>+'[1]Energy Usage'!R18+'[2]Energy Usage'!R18+'[3]Energy Usage'!R18+'[4]Energy Usage'!R18</f>
        <v>6894137.1045333222</v>
      </c>
      <c r="S18" s="13">
        <f>+'[1]Energy Usage'!S18+'[2]Energy Usage'!S18+'[3]Energy Usage'!S18+'[4]Energy Usage'!S18</f>
        <v>6790601.2406900274</v>
      </c>
      <c r="T18" s="13">
        <f>+'[1]Energy Usage'!T18+'[2]Energy Usage'!T18+'[3]Energy Usage'!T18+'[4]Energy Usage'!T18</f>
        <v>6679593.3171009142</v>
      </c>
      <c r="U18" s="13">
        <f>+'[1]Energy Usage'!U18+'[2]Energy Usage'!U18+'[3]Energy Usage'!U18+'[4]Energy Usage'!U18</f>
        <v>6560886.1230602041</v>
      </c>
      <c r="V18" s="13">
        <f>+'[1]Energy Usage'!V18+'[2]Energy Usage'!V18+'[3]Energy Usage'!V18+'[4]Energy Usage'!V18</f>
        <v>6434567.8068173919</v>
      </c>
      <c r="W18" s="13">
        <f>+'[1]Energy Usage'!W18+'[2]Energy Usage'!W18+'[3]Energy Usage'!W18+'[4]Energy Usage'!W18</f>
        <v>6301014.8282999145</v>
      </c>
    </row>
    <row r="19" spans="1:23" x14ac:dyDescent="0.25">
      <c r="A19" s="3" t="str">
        <f>'Input Assumptions'!D46</f>
        <v>HPWH</v>
      </c>
      <c r="B19" s="13">
        <f>+'[1]Energy Usage'!B19+'[2]Energy Usage'!B19+'[3]Energy Usage'!B19+'[4]Energy Usage'!B19</f>
        <v>0</v>
      </c>
      <c r="C19" s="13">
        <f>+'[1]Energy Usage'!C19+'[2]Energy Usage'!C19+'[3]Energy Usage'!C19+'[4]Energy Usage'!C19</f>
        <v>30.448900084175794</v>
      </c>
      <c r="D19" s="13">
        <f>+'[1]Energy Usage'!D19+'[2]Energy Usage'!D19+'[3]Energy Usage'!D19+'[4]Energy Usage'!D19</f>
        <v>89.155278012487571</v>
      </c>
      <c r="E19" s="13">
        <f>+'[1]Energy Usage'!E19+'[2]Energy Usage'!E19+'[3]Energy Usage'!E19+'[4]Energy Usage'!E19</f>
        <v>198.51780336570664</v>
      </c>
      <c r="F19" s="13">
        <f>+'[1]Energy Usage'!F19+'[2]Energy Usage'!F19+'[3]Energy Usage'!F19+'[4]Energy Usage'!F19</f>
        <v>394.24376765959335</v>
      </c>
      <c r="G19" s="13">
        <f>+'[1]Energy Usage'!G19+'[2]Energy Usage'!G19+'[3]Energy Usage'!G19+'[4]Energy Usage'!G19</f>
        <v>730.52556700810101</v>
      </c>
      <c r="H19" s="13">
        <f>+'[1]Energy Usage'!H19+'[2]Energy Usage'!H19+'[3]Energy Usage'!H19+'[4]Energy Usage'!H19</f>
        <v>1285.840232935479</v>
      </c>
      <c r="I19" s="13">
        <f>+'[1]Energy Usage'!I19+'[2]Energy Usage'!I19+'[3]Energy Usage'!I19+'[4]Energy Usage'!I19</f>
        <v>2168.8014904680067</v>
      </c>
      <c r="J19" s="13">
        <f>+'[1]Energy Usage'!J19+'[2]Energy Usage'!J19+'[3]Energy Usage'!J19+'[4]Energy Usage'!J19</f>
        <v>3523.2176602406726</v>
      </c>
      <c r="K19" s="13">
        <f>+'[1]Energy Usage'!K19+'[2]Energy Usage'!K19+'[3]Energy Usage'!K19+'[4]Energy Usage'!K19</f>
        <v>5531.2796655489456</v>
      </c>
      <c r="L19" s="13">
        <f>+'[1]Energy Usage'!L19+'[2]Energy Usage'!L19+'[3]Energy Usage'!L19+'[4]Energy Usage'!L19</f>
        <v>8413.6971967062964</v>
      </c>
      <c r="M19" s="13">
        <f>+'[1]Energy Usage'!M19+'[2]Energy Usage'!M19+'[3]Energy Usage'!M19+'[4]Energy Usage'!M19</f>
        <v>12425.701709808196</v>
      </c>
      <c r="N19" s="13">
        <f>+'[1]Energy Usage'!N19+'[2]Energy Usage'!N19+'[3]Energy Usage'!N19+'[4]Energy Usage'!N19</f>
        <v>17848.210144257217</v>
      </c>
      <c r="O19" s="13">
        <f>+'[1]Energy Usage'!O19+'[2]Energy Usage'!O19+'[3]Energy Usage'!O19+'[4]Energy Usage'!O19</f>
        <v>24974.107181434651</v>
      </c>
      <c r="P19" s="13">
        <f>+'[1]Energy Usage'!P19+'[2]Energy Usage'!P19+'[3]Energy Usage'!P19+'[4]Energy Usage'!P19</f>
        <v>34090.479571366232</v>
      </c>
      <c r="Q19" s="13">
        <f>+'[1]Energy Usage'!Q19+'[2]Energy Usage'!Q19+'[3]Energy Usage'!Q19+'[4]Energy Usage'!Q19</f>
        <v>45458.542060607317</v>
      </c>
      <c r="R19" s="13">
        <f>+'[1]Energy Usage'!R19+'[2]Energy Usage'!R19+'[3]Energy Usage'!R19+'[4]Energy Usage'!R19</f>
        <v>59293.679418706422</v>
      </c>
      <c r="S19" s="13">
        <f>+'[1]Energy Usage'!S19+'[2]Energy Usage'!S19+'[3]Energy Usage'!S19+'[4]Energy Usage'!S19</f>
        <v>75748.25708323365</v>
      </c>
      <c r="T19" s="13">
        <f>+'[1]Energy Usage'!T19+'[2]Energy Usage'!T19+'[3]Energy Usage'!T19+'[4]Energy Usage'!T19</f>
        <v>94899.507096911737</v>
      </c>
      <c r="U19" s="13">
        <f>+'[1]Energy Usage'!U19+'[2]Energy Usage'!U19+'[3]Energy Usage'!U19+'[4]Energy Usage'!U19</f>
        <v>116743.94366534484</v>
      </c>
      <c r="V19" s="13">
        <f>+'[1]Energy Usage'!V19+'[2]Energy Usage'!V19+'[3]Energy Usage'!V19+'[4]Energy Usage'!V19</f>
        <v>141198.63895998517</v>
      </c>
      <c r="W19" s="13">
        <f>+'[1]Energy Usage'!W19+'[2]Energy Usage'!W19+'[3]Energy Usage'!W19+'[4]Energy Usage'!W19</f>
        <v>168108.60304081393</v>
      </c>
    </row>
    <row r="20" spans="1:23" x14ac:dyDescent="0.25">
      <c r="A20" s="3" t="str">
        <f>'Input Assumptions'!D47</f>
        <v>Gas Tank</v>
      </c>
      <c r="B20" s="13">
        <f>+'[1]Energy Usage'!B20+'[2]Energy Usage'!B20+'[3]Energy Usage'!B20+'[4]Energy Usage'!B20</f>
        <v>0</v>
      </c>
      <c r="C20" s="13">
        <f>+'[1]Energy Usage'!C20+'[2]Energy Usage'!C20+'[3]Energy Usage'!C20+'[4]Energy Usage'!C20</f>
        <v>199107.04398255789</v>
      </c>
      <c r="D20" s="13">
        <f>+'[1]Energy Usage'!D20+'[2]Energy Usage'!D20+'[3]Energy Usage'!D20+'[4]Energy Usage'!D20</f>
        <v>384186.85837233509</v>
      </c>
      <c r="E20" s="13">
        <f>+'[1]Energy Usage'!E20+'[2]Energy Usage'!E20+'[3]Energy Usage'!E20+'[4]Energy Usage'!E20</f>
        <v>556193.55980231147</v>
      </c>
      <c r="F20" s="13">
        <f>+'[1]Energy Usage'!F20+'[2]Energy Usage'!F20+'[3]Energy Usage'!F20+'[4]Energy Usage'!F20</f>
        <v>715988.7685676557</v>
      </c>
      <c r="G20" s="13">
        <f>+'[1]Energy Usage'!G20+'[2]Energy Usage'!G20+'[3]Energy Usage'!G20+'[4]Energy Usage'!G20</f>
        <v>864338.04123448138</v>
      </c>
      <c r="H20" s="13">
        <f>+'[1]Energy Usage'!H20+'[2]Energy Usage'!H20+'[3]Energy Usage'!H20+'[4]Energy Usage'!H20</f>
        <v>1001905.8109605839</v>
      </c>
      <c r="I20" s="13">
        <f>+'[1]Energy Usage'!I20+'[2]Energy Usage'!I20+'[3]Energy Usage'!I20+'[4]Energy Usage'!I20</f>
        <v>1129249.7786332681</v>
      </c>
      <c r="J20" s="13">
        <f>+'[1]Energy Usage'!J20+'[2]Energy Usage'!J20+'[3]Energy Usage'!J20+'[4]Energy Usage'!J20</f>
        <v>1246816.1708453489</v>
      </c>
      <c r="K20" s="13">
        <f>+'[1]Energy Usage'!K20+'[2]Energy Usage'!K20+'[3]Energy Usage'!K20+'[4]Energy Usage'!K20</f>
        <v>1354937.6869645994</v>
      </c>
      <c r="L20" s="13">
        <f>+'[1]Energy Usage'!L20+'[2]Energy Usage'!L20+'[3]Energy Usage'!L20+'[4]Energy Usage'!L20</f>
        <v>1453836.1679865206</v>
      </c>
      <c r="M20" s="13">
        <f>+'[1]Energy Usage'!M20+'[2]Energy Usage'!M20+'[3]Energy Usage'!M20+'[4]Energy Usage'!M20</f>
        <v>1543631.8871911308</v>
      </c>
      <c r="N20" s="13">
        <f>+'[1]Energy Usage'!N20+'[2]Energy Usage'!N20+'[3]Energy Usage'!N20+'[4]Energy Usage'!N20</f>
        <v>1624360.7627867176</v>
      </c>
      <c r="O20" s="13">
        <f>+'[1]Energy Usage'!O20+'[2]Energy Usage'!O20+'[3]Energy Usage'!O20+'[4]Energy Usage'!O20</f>
        <v>1695999.6901458562</v>
      </c>
      <c r="P20" s="13">
        <f>+'[1]Energy Usage'!P20+'[2]Energy Usage'!P20+'[3]Energy Usage'!P20+'[4]Energy Usage'!P20</f>
        <v>1758498.7065332576</v>
      </c>
      <c r="Q20" s="13">
        <f>+'[1]Energy Usage'!Q20+'[2]Energy Usage'!Q20+'[3]Energy Usage'!Q20+'[4]Energy Usage'!Q20</f>
        <v>1811817.1387875092</v>
      </c>
      <c r="R20" s="13">
        <f>+'[1]Energy Usage'!R20+'[2]Energy Usage'!R20+'[3]Energy Usage'!R20+'[4]Energy Usage'!R20</f>
        <v>1855959.676602507</v>
      </c>
      <c r="S20" s="13">
        <f>+'[1]Energy Usage'!S20+'[2]Energy Usage'!S20+'[3]Energy Usage'!S20+'[4]Energy Usage'!S20</f>
        <v>1891007.8747722595</v>
      </c>
      <c r="T20" s="13">
        <f>+'[1]Energy Usage'!T20+'[2]Energy Usage'!T20+'[3]Energy Usage'!T20+'[4]Energy Usage'!T20</f>
        <v>1917143.1307777725</v>
      </c>
      <c r="U20" s="13">
        <f>+'[1]Energy Usage'!U20+'[2]Energy Usage'!U20+'[3]Energy Usage'!U20+'[4]Energy Usage'!U20</f>
        <v>1934658.6051790593</v>
      </c>
      <c r="V20" s="13">
        <f>+'[1]Energy Usage'!V20+'[2]Energy Usage'!V20+'[3]Energy Usage'!V20+'[4]Energy Usage'!V20</f>
        <v>1943959.4537473232</v>
      </c>
      <c r="W20" s="13">
        <f>+'[1]Energy Usage'!W20+'[2]Energy Usage'!W20+'[3]Energy Usage'!W20+'[4]Energy Usage'!W20</f>
        <v>1945552.5932516558</v>
      </c>
    </row>
    <row r="21" spans="1:23" x14ac:dyDescent="0.25">
      <c r="A21" s="3" t="str">
        <f>'Input Assumptions'!D48</f>
        <v>Instant Gas</v>
      </c>
      <c r="B21" s="13">
        <f>+'[1]Energy Usage'!B21+'[2]Energy Usage'!B21+'[3]Energy Usage'!B21+'[4]Energy Usage'!B21</f>
        <v>0</v>
      </c>
      <c r="C21" s="13">
        <f>+'[1]Energy Usage'!C21+'[2]Energy Usage'!C21+'[3]Energy Usage'!C21+'[4]Energy Usage'!C21</f>
        <v>18.697754509371933</v>
      </c>
      <c r="D21" s="13">
        <f>+'[1]Energy Usage'!D21+'[2]Energy Usage'!D21+'[3]Energy Usage'!D21+'[4]Energy Usage'!D21</f>
        <v>54.946242518829649</v>
      </c>
      <c r="E21" s="13">
        <f>+'[1]Energy Usage'!E21+'[2]Energy Usage'!E21+'[3]Energy Usage'!E21+'[4]Energy Usage'!E21</f>
        <v>122.84560177851978</v>
      </c>
      <c r="F21" s="13">
        <f>+'[1]Energy Usage'!F21+'[2]Energy Usage'!F21+'[3]Energy Usage'!F21+'[4]Energy Usage'!F21</f>
        <v>245.03338794283815</v>
      </c>
      <c r="G21" s="13">
        <f>+'[1]Energy Usage'!G21+'[2]Energy Usage'!G21+'[3]Energy Usage'!G21+'[4]Energy Usage'!G21</f>
        <v>456.11738885978366</v>
      </c>
      <c r="H21" s="13">
        <f>+'[1]Energy Usage'!H21+'[2]Energy Usage'!H21+'[3]Energy Usage'!H21+'[4]Energy Usage'!H21</f>
        <v>806.59266023422447</v>
      </c>
      <c r="I21" s="13">
        <f>+'[1]Energy Usage'!I21+'[2]Energy Usage'!I21+'[3]Energy Usage'!I21+'[4]Energy Usage'!I21</f>
        <v>1366.8948557865351</v>
      </c>
      <c r="J21" s="13">
        <f>+'[1]Energy Usage'!J21+'[2]Energy Usage'!J21+'[3]Energy Usage'!J21+'[4]Energy Usage'!J21</f>
        <v>2231.0518630938946</v>
      </c>
      <c r="K21" s="13">
        <f>+'[1]Energy Usage'!K21+'[2]Energy Usage'!K21+'[3]Energy Usage'!K21+'[4]Energy Usage'!K21</f>
        <v>3519.2279262773136</v>
      </c>
      <c r="L21" s="13">
        <f>+'[1]Energy Usage'!L21+'[2]Energy Usage'!L21+'[3]Energy Usage'!L21+'[4]Energy Usage'!L21</f>
        <v>5378.3592807252762</v>
      </c>
      <c r="M21" s="13">
        <f>+'[1]Energy Usage'!M21+'[2]Energy Usage'!M21+'[3]Energy Usage'!M21+'[4]Energy Usage'!M21</f>
        <v>7980.116485243334</v>
      </c>
      <c r="N21" s="13">
        <f>+'[1]Energy Usage'!N21+'[2]Energy Usage'!N21+'[3]Energy Usage'!N21+'[4]Energy Usage'!N21</f>
        <v>11515.647200438652</v>
      </c>
      <c r="O21" s="13">
        <f>+'[1]Energy Usage'!O21+'[2]Energy Usage'!O21+'[3]Energy Usage'!O21+'[4]Energy Usage'!O21</f>
        <v>16186.972257535974</v>
      </c>
      <c r="P21" s="13">
        <f>+'[1]Energy Usage'!P21+'[2]Energy Usage'!P21+'[3]Energy Usage'!P21+'[4]Energy Usage'!P21</f>
        <v>22195.485522809387</v>
      </c>
      <c r="Q21" s="13">
        <f>+'[1]Energy Usage'!Q21+'[2]Energy Usage'!Q21+'[3]Energy Usage'!Q21+'[4]Energy Usage'!Q21</f>
        <v>29728.629704676365</v>
      </c>
      <c r="R21" s="13">
        <f>+'[1]Energy Usage'!R21+'[2]Energy Usage'!R21+'[3]Energy Usage'!R21+'[4]Energy Usage'!R21</f>
        <v>38946.318053945593</v>
      </c>
      <c r="S21" s="13">
        <f>+'[1]Energy Usage'!S21+'[2]Energy Usage'!S21+'[3]Energy Usage'!S21+'[4]Energy Usage'!S21</f>
        <v>49968.88010058392</v>
      </c>
      <c r="T21" s="13">
        <f>+'[1]Energy Usage'!T21+'[2]Energy Usage'!T21+'[3]Energy Usage'!T21+'[4]Energy Usage'!T21</f>
        <v>62868.135563196425</v>
      </c>
      <c r="U21" s="13">
        <f>+'[1]Energy Usage'!U21+'[2]Energy Usage'!U21+'[3]Energy Usage'!U21+'[4]Energy Usage'!U21</f>
        <v>77662.673899719652</v>
      </c>
      <c r="V21" s="13">
        <f>+'[1]Energy Usage'!V21+'[2]Energy Usage'!V21+'[3]Energy Usage'!V21+'[4]Energy Usage'!V21</f>
        <v>94317.684304644266</v>
      </c>
      <c r="W21" s="13">
        <f>+'[1]Energy Usage'!W21+'[2]Energy Usage'!W21+'[3]Energy Usage'!W21+'[4]Energy Usage'!W21</f>
        <v>112748.94645820974</v>
      </c>
    </row>
    <row r="22" spans="1:23" x14ac:dyDescent="0.25">
      <c r="A22" s="3" t="str">
        <f>'Input Assumptions'!D49</f>
        <v>Condensing Gas</v>
      </c>
      <c r="B22" s="13">
        <f>+'[1]Energy Usage'!B22+'[2]Energy Usage'!B22+'[3]Energy Usage'!B22+'[4]Energy Usage'!B22</f>
        <v>0</v>
      </c>
      <c r="C22" s="13">
        <f>+'[1]Energy Usage'!C22+'[2]Energy Usage'!C22+'[3]Energy Usage'!C22+'[4]Energy Usage'!C22</f>
        <v>51.172162981386137</v>
      </c>
      <c r="D22" s="13">
        <f>+'[1]Energy Usage'!D22+'[2]Energy Usage'!D22+'[3]Energy Usage'!D22+'[4]Energy Usage'!D22</f>
        <v>150.15466378591253</v>
      </c>
      <c r="E22" s="13">
        <f>+'[1]Energy Usage'!E22+'[2]Energy Usage'!E22+'[3]Energy Usage'!E22+'[4]Energy Usage'!E22</f>
        <v>335.14525862163578</v>
      </c>
      <c r="F22" s="13">
        <f>+'[1]Energy Usage'!F22+'[2]Energy Usage'!F22+'[3]Energy Usage'!F22+'[4]Energy Usage'!F22</f>
        <v>667.2879400436093</v>
      </c>
      <c r="G22" s="13">
        <f>+'[1]Energy Usage'!G22+'[2]Energy Usage'!G22+'[3]Energy Usage'!G22+'[4]Energy Usage'!G22</f>
        <v>1239.7699988798543</v>
      </c>
      <c r="H22" s="13">
        <f>+'[1]Energy Usage'!H22+'[2]Energy Usage'!H22+'[3]Energy Usage'!H22+'[4]Energy Usage'!H22</f>
        <v>2188.1195446364063</v>
      </c>
      <c r="I22" s="13">
        <f>+'[1]Energy Usage'!I22+'[2]Energy Usage'!I22+'[3]Energy Usage'!I22+'[4]Energy Usage'!I22</f>
        <v>3700.7433123660567</v>
      </c>
      <c r="J22" s="13">
        <f>+'[1]Energy Usage'!J22+'[2]Energy Usage'!J22+'[3]Energy Usage'!J22+'[4]Energy Usage'!J22</f>
        <v>6028.2468225137</v>
      </c>
      <c r="K22" s="13">
        <f>+'[1]Energy Usage'!K22+'[2]Energy Usage'!K22+'[3]Energy Usage'!K22+'[4]Energy Usage'!K22</f>
        <v>9489.6507024823677</v>
      </c>
      <c r="L22" s="13">
        <f>+'[1]Energy Usage'!L22+'[2]Energy Usage'!L22+'[3]Energy Usage'!L22+'[4]Energy Usage'!L22</f>
        <v>14473.392627922134</v>
      </c>
      <c r="M22" s="13">
        <f>+'[1]Energy Usage'!M22+'[2]Energy Usage'!M22+'[3]Energy Usage'!M22+'[4]Energy Usage'!M22</f>
        <v>21431.137141464056</v>
      </c>
      <c r="N22" s="13">
        <f>+'[1]Energy Usage'!N22+'[2]Energy Usage'!N22+'[3]Energy Usage'!N22+'[4]Energy Usage'!N22</f>
        <v>30863.034876446858</v>
      </c>
      <c r="O22" s="13">
        <f>+'[1]Energy Usage'!O22+'[2]Energy Usage'!O22+'[3]Energy Usage'!O22+'[4]Energy Usage'!O22</f>
        <v>43294.216490516963</v>
      </c>
      <c r="P22" s="13">
        <f>+'[1]Energy Usage'!P22+'[2]Energy Usage'!P22+'[3]Energy Usage'!P22+'[4]Energy Usage'!P22</f>
        <v>59243.851593085681</v>
      </c>
      <c r="Q22" s="13">
        <f>+'[1]Energy Usage'!Q22+'[2]Energy Usage'!Q22+'[3]Energy Usage'!Q22+'[4]Energy Usage'!Q22</f>
        <v>79189.73535303057</v>
      </c>
      <c r="R22" s="13">
        <f>+'[1]Energy Usage'!R22+'[2]Energy Usage'!R22+'[3]Energy Usage'!R22+'[4]Energy Usage'!R22</f>
        <v>103532.63755531621</v>
      </c>
      <c r="S22" s="13">
        <f>+'[1]Energy Usage'!S22+'[2]Energy Usage'!S22+'[3]Energy Usage'!S22+'[4]Energy Usage'!S22</f>
        <v>132565.12901623134</v>
      </c>
      <c r="T22" s="13">
        <f>+'[1]Energy Usage'!T22+'[2]Energy Usage'!T22+'[3]Energy Usage'!T22+'[4]Energy Usage'!T22</f>
        <v>166449.06070840059</v>
      </c>
      <c r="U22" s="13">
        <f>+'[1]Energy Usage'!U22+'[2]Energy Usage'!U22+'[3]Energy Usage'!U22+'[4]Energy Usage'!U22</f>
        <v>205204.41159847478</v>
      </c>
      <c r="V22" s="13">
        <f>+'[1]Energy Usage'!V22+'[2]Energy Usage'!V22+'[3]Energy Usage'!V22+'[4]Energy Usage'!V22</f>
        <v>248710.24785164624</v>
      </c>
      <c r="W22" s="13">
        <f>+'[1]Energy Usage'!W22+'[2]Energy Usage'!W22+'[3]Energy Usage'!W22+'[4]Energy Usage'!W22</f>
        <v>296716.59573045792</v>
      </c>
    </row>
    <row r="24" spans="1:23" x14ac:dyDescent="0.25">
      <c r="A24" s="4" t="s">
        <v>75</v>
      </c>
    </row>
    <row r="25" spans="1:23" x14ac:dyDescent="0.25">
      <c r="A25" s="16" t="s">
        <v>0</v>
      </c>
      <c r="B25" s="17">
        <v>2014</v>
      </c>
      <c r="C25" s="17">
        <v>2015</v>
      </c>
      <c r="D25" s="17">
        <v>2016</v>
      </c>
      <c r="E25" s="17">
        <v>2017</v>
      </c>
      <c r="F25" s="17">
        <v>2018</v>
      </c>
      <c r="G25" s="17">
        <v>2019</v>
      </c>
      <c r="H25" s="17">
        <v>2020</v>
      </c>
      <c r="I25" s="17">
        <v>2021</v>
      </c>
      <c r="J25" s="17">
        <v>2022</v>
      </c>
      <c r="K25" s="17">
        <v>2023</v>
      </c>
      <c r="L25" s="17">
        <v>2024</v>
      </c>
      <c r="M25" s="17">
        <v>2025</v>
      </c>
      <c r="N25" s="17">
        <v>2026</v>
      </c>
      <c r="O25" s="17">
        <v>2027</v>
      </c>
      <c r="P25" s="17">
        <v>2028</v>
      </c>
      <c r="Q25" s="17">
        <v>2029</v>
      </c>
      <c r="R25" s="17">
        <v>2030</v>
      </c>
      <c r="S25" s="17">
        <v>2031</v>
      </c>
      <c r="T25" s="17">
        <v>2032</v>
      </c>
      <c r="U25" s="17">
        <v>2033</v>
      </c>
      <c r="V25" s="17">
        <v>2034</v>
      </c>
      <c r="W25" s="17">
        <v>2035</v>
      </c>
    </row>
    <row r="26" spans="1:23" ht="16.5" thickBot="1" x14ac:dyDescent="0.3">
      <c r="A26" s="26" t="s">
        <v>31</v>
      </c>
      <c r="B26" s="27">
        <f t="shared" ref="B26:W26" si="8">SUM(B27:B31)</f>
        <v>8406779.7829008289</v>
      </c>
      <c r="C26" s="27">
        <f t="shared" si="8"/>
        <v>8716120.1645227224</v>
      </c>
      <c r="D26" s="27">
        <f t="shared" si="8"/>
        <v>9003364.8046001922</v>
      </c>
      <c r="E26" s="27">
        <f t="shared" si="8"/>
        <v>9270091.9703864157</v>
      </c>
      <c r="F26" s="27">
        <f t="shared" si="8"/>
        <v>9517767.1957593355</v>
      </c>
      <c r="G26" s="27">
        <f t="shared" si="8"/>
        <v>9747751.333605621</v>
      </c>
      <c r="H26" s="27">
        <f t="shared" si="8"/>
        <v>9961308.0330343135</v>
      </c>
      <c r="I26" s="27">
        <f t="shared" si="8"/>
        <v>10159610.682503814</v>
      </c>
      <c r="J26" s="27">
        <f t="shared" si="8"/>
        <v>10343748.857011206</v>
      </c>
      <c r="K26" s="27">
        <f t="shared" si="8"/>
        <v>10514734.304768072</v>
      </c>
      <c r="L26" s="27">
        <f t="shared" si="8"/>
        <v>10673506.506256588</v>
      </c>
      <c r="M26" s="27">
        <f t="shared" si="8"/>
        <v>10820937.836210212</v>
      </c>
      <c r="N26" s="27">
        <f t="shared" si="8"/>
        <v>10957838.356881434</v>
      </c>
      <c r="O26" s="27">
        <f t="shared" si="8"/>
        <v>10731609.999081869</v>
      </c>
      <c r="P26" s="27">
        <f t="shared" si="8"/>
        <v>10521540.809696557</v>
      </c>
      <c r="Q26" s="27">
        <f t="shared" si="8"/>
        <v>10326476.5624102</v>
      </c>
      <c r="R26" s="27">
        <f t="shared" si="8"/>
        <v>10145345.475644294</v>
      </c>
      <c r="S26" s="27">
        <f t="shared" si="8"/>
        <v>9977152.3236473817</v>
      </c>
      <c r="T26" s="27">
        <f t="shared" si="8"/>
        <v>9820972.9682216793</v>
      </c>
      <c r="U26" s="27">
        <f t="shared" si="8"/>
        <v>9675949.2810406666</v>
      </c>
      <c r="V26" s="27">
        <f t="shared" si="8"/>
        <v>9541284.4286582991</v>
      </c>
      <c r="W26" s="27">
        <f t="shared" si="8"/>
        <v>9416238.4943032432</v>
      </c>
    </row>
    <row r="27" spans="1:23" ht="16.5" thickTop="1" x14ac:dyDescent="0.25">
      <c r="A27" s="5" t="str">
        <f>'Input Assumptions'!D45</f>
        <v>Electric Resistance</v>
      </c>
      <c r="B27" s="13">
        <f>+'[1]Energy Usage'!B27+'[2]Energy Usage'!B27+'[3]Energy Usage'!B27+'[4]Energy Usage'!B27</f>
        <v>8406779.7829008289</v>
      </c>
      <c r="C27" s="13">
        <f>+'[1]Energy Usage'!C27+'[2]Energy Usage'!C27+'[3]Energy Usage'!C27+'[4]Energy Usage'!C27</f>
        <v>7806295.5126936277</v>
      </c>
      <c r="D27" s="13">
        <f>+'[1]Energy Usage'!D27+'[2]Energy Usage'!D27+'[3]Energy Usage'!D27+'[4]Energy Usage'!D27</f>
        <v>7248702.9760726541</v>
      </c>
      <c r="E27" s="13">
        <f>+'[1]Energy Usage'!E27+'[2]Energy Usage'!E27+'[3]Energy Usage'!E27+'[4]Energy Usage'!E27</f>
        <v>6730938.4777817503</v>
      </c>
      <c r="F27" s="13">
        <f>+'[1]Energy Usage'!F27+'[2]Energy Usage'!F27+'[3]Energy Usage'!F27+'[4]Energy Usage'!F27</f>
        <v>6250157.1579401959</v>
      </c>
      <c r="G27" s="13">
        <f>+'[1]Energy Usage'!G27+'[2]Energy Usage'!G27+'[3]Energy Usage'!G27+'[4]Energy Usage'!G27</f>
        <v>5803717.3609444685</v>
      </c>
      <c r="H27" s="13">
        <f>+'[1]Energy Usage'!H27+'[2]Energy Usage'!H27+'[3]Energy Usage'!H27+'[4]Energy Usage'!H27</f>
        <v>5389166.120877007</v>
      </c>
      <c r="I27" s="13">
        <f>+'[1]Energy Usage'!I27+'[2]Energy Usage'!I27+'[3]Energy Usage'!I27+'[4]Energy Usage'!I27</f>
        <v>5004225.6836715061</v>
      </c>
      <c r="J27" s="13">
        <f>+'[1]Energy Usage'!J27+'[2]Energy Usage'!J27+'[3]Energy Usage'!J27+'[4]Energy Usage'!J27</f>
        <v>4646780.991980684</v>
      </c>
      <c r="K27" s="13">
        <f>+'[1]Energy Usage'!K27+'[2]Energy Usage'!K27+'[3]Energy Usage'!K27+'[4]Energy Usage'!K27</f>
        <v>4314868.0639820639</v>
      </c>
      <c r="L27" s="13">
        <f>+'[1]Energy Usage'!L27+'[2]Energy Usage'!L27+'[3]Energy Usage'!L27+'[4]Energy Usage'!L27</f>
        <v>4006663.2022690587</v>
      </c>
      <c r="M27" s="13">
        <f>+'[1]Energy Usage'!M27+'[2]Energy Usage'!M27+'[3]Energy Usage'!M27+'[4]Energy Usage'!M27</f>
        <v>3720472.9735355545</v>
      </c>
      <c r="N27" s="13">
        <f>+'[1]Energy Usage'!N27+'[2]Energy Usage'!N27+'[3]Energy Usage'!N27+'[4]Energy Usage'!N27</f>
        <v>3454724.9039973007</v>
      </c>
      <c r="O27" s="13">
        <f>+'[1]Energy Usage'!O27+'[2]Energy Usage'!O27+'[3]Energy Usage'!O27+'[4]Energy Usage'!O27</f>
        <v>3207958.8394260649</v>
      </c>
      <c r="P27" s="13">
        <f>+'[1]Energy Usage'!P27+'[2]Energy Usage'!P27+'[3]Energy Usage'!P27+'[4]Energy Usage'!P27</f>
        <v>2978818.922324203</v>
      </c>
      <c r="Q27" s="13">
        <f>+'[1]Energy Usage'!Q27+'[2]Energy Usage'!Q27+'[3]Energy Usage'!Q27+'[4]Energy Usage'!Q27</f>
        <v>2766046.1421581889</v>
      </c>
      <c r="R27" s="13">
        <f>+'[1]Energy Usage'!R27+'[2]Energy Usage'!R27+'[3]Energy Usage'!R27+'[4]Energy Usage'!R27</f>
        <v>2568471.4177183178</v>
      </c>
      <c r="S27" s="13">
        <f>+'[1]Energy Usage'!S27+'[2]Energy Usage'!S27+'[3]Energy Usage'!S27+'[4]Energy Usage'!S27</f>
        <v>2385009.1735955812</v>
      </c>
      <c r="T27" s="13">
        <f>+'[1]Energy Usage'!T27+'[2]Energy Usage'!T27+'[3]Energy Usage'!T27+'[4]Energy Usage'!T27</f>
        <v>2214651.3754816111</v>
      </c>
      <c r="U27" s="13">
        <f>+'[1]Energy Usage'!U27+'[2]Energy Usage'!U27+'[3]Energy Usage'!U27+'[4]Energy Usage'!U27</f>
        <v>2056461.9915186386</v>
      </c>
      <c r="V27" s="13">
        <f>+'[1]Energy Usage'!V27+'[2]Energy Usage'!V27+'[3]Energy Usage'!V27+'[4]Energy Usage'!V27</f>
        <v>1909571.8492673072</v>
      </c>
      <c r="W27" s="13">
        <f>+'[1]Energy Usage'!W27+'[2]Energy Usage'!W27+'[3]Energy Usage'!W27+'[4]Energy Usage'!W27</f>
        <v>1773173.8600339284</v>
      </c>
    </row>
    <row r="28" spans="1:23" x14ac:dyDescent="0.25">
      <c r="A28" s="5" t="str">
        <f>'Input Assumptions'!D46</f>
        <v>HPWH</v>
      </c>
      <c r="B28" s="13">
        <f>+'[1]Energy Usage'!B28+'[2]Energy Usage'!B28+'[3]Energy Usage'!B28+'[4]Energy Usage'!B28</f>
        <v>0</v>
      </c>
      <c r="C28" s="13">
        <f>+'[1]Energy Usage'!C28+'[2]Energy Usage'!C28+'[3]Energy Usage'!C28+'[4]Energy Usage'!C28</f>
        <v>0</v>
      </c>
      <c r="D28" s="13">
        <f>+'[1]Energy Usage'!D28+'[2]Energy Usage'!D28+'[3]Energy Usage'!D28+'[4]Energy Usage'!D28</f>
        <v>0</v>
      </c>
      <c r="E28" s="13">
        <f>+'[1]Energy Usage'!E28+'[2]Energy Usage'!E28+'[3]Energy Usage'!E28+'[4]Energy Usage'!E28</f>
        <v>0</v>
      </c>
      <c r="F28" s="13">
        <f>+'[1]Energy Usage'!F28+'[2]Energy Usage'!F28+'[3]Energy Usage'!F28+'[4]Energy Usage'!F28</f>
        <v>0</v>
      </c>
      <c r="G28" s="13">
        <f>+'[1]Energy Usage'!G28+'[2]Energy Usage'!G28+'[3]Energy Usage'!G28+'[4]Energy Usage'!G28</f>
        <v>0</v>
      </c>
      <c r="H28" s="13">
        <f>+'[1]Energy Usage'!H28+'[2]Energy Usage'!H28+'[3]Energy Usage'!H28+'[4]Energy Usage'!H28</f>
        <v>0</v>
      </c>
      <c r="I28" s="13">
        <f>+'[1]Energy Usage'!I28+'[2]Energy Usage'!I28+'[3]Energy Usage'!I28+'[4]Energy Usage'!I28</f>
        <v>0</v>
      </c>
      <c r="J28" s="13">
        <f>+'[1]Energy Usage'!J28+'[2]Energy Usage'!J28+'[3]Energy Usage'!J28+'[4]Energy Usage'!J28</f>
        <v>0</v>
      </c>
      <c r="K28" s="13">
        <f>+'[1]Energy Usage'!K28+'[2]Energy Usage'!K28+'[3]Energy Usage'!K28+'[4]Energy Usage'!K28</f>
        <v>0</v>
      </c>
      <c r="L28" s="13">
        <f>+'[1]Energy Usage'!L28+'[2]Energy Usage'!L28+'[3]Energy Usage'!L28+'[4]Energy Usage'!L28</f>
        <v>0</v>
      </c>
      <c r="M28" s="13">
        <f>+'[1]Energy Usage'!M28+'[2]Energy Usage'!M28+'[3]Energy Usage'!M28+'[4]Energy Usage'!M28</f>
        <v>0</v>
      </c>
      <c r="N28" s="13">
        <f>+'[1]Energy Usage'!N28+'[2]Energy Usage'!N28+'[3]Energy Usage'!N28+'[4]Energy Usage'!N28</f>
        <v>0</v>
      </c>
      <c r="O28" s="13">
        <f>+'[1]Energy Usage'!O28+'[2]Energy Usage'!O28+'[3]Energy Usage'!O28+'[4]Energy Usage'!O28</f>
        <v>161362.43204430898</v>
      </c>
      <c r="P28" s="13">
        <f>+'[1]Energy Usage'!P28+'[2]Energy Usage'!P28+'[3]Energy Usage'!P28+'[4]Energy Usage'!P28</f>
        <v>311198.976085453</v>
      </c>
      <c r="Q28" s="13">
        <f>+'[1]Energy Usage'!Q28+'[2]Energy Usage'!Q28+'[3]Energy Usage'!Q28+'[4]Energy Usage'!Q28</f>
        <v>450332.90983794397</v>
      </c>
      <c r="R28" s="13">
        <f>+'[1]Energy Usage'!R28+'[2]Energy Usage'!R28+'[3]Energy Usage'!R28+'[4]Energy Usage'!R28</f>
        <v>579528.70546525693</v>
      </c>
      <c r="S28" s="13">
        <f>+'[1]Energy Usage'!S28+'[2]Energy Usage'!S28+'[3]Energy Usage'!S28+'[4]Energy Usage'!S28</f>
        <v>699496.22997633321</v>
      </c>
      <c r="T28" s="13">
        <f>+'[1]Energy Usage'!T28+'[2]Energy Usage'!T28+'[3]Energy Usage'!T28+'[4]Energy Usage'!T28</f>
        <v>810894.64559376123</v>
      </c>
      <c r="U28" s="13">
        <f>+'[1]Energy Usage'!U28+'[2]Energy Usage'!U28+'[3]Energy Usage'!U28+'[4]Energy Usage'!U28</f>
        <v>914336.03152423014</v>
      </c>
      <c r="V28" s="13">
        <f>+'[1]Energy Usage'!V28+'[2]Energy Usage'!V28+'[3]Energy Usage'!V28+'[4]Energy Usage'!V28</f>
        <v>1010388.7470310942</v>
      </c>
      <c r="W28" s="13">
        <f>+'[1]Energy Usage'!W28+'[2]Energy Usage'!W28+'[3]Energy Usage'!W28+'[4]Energy Usage'!W28</f>
        <v>1099580.5542874676</v>
      </c>
    </row>
    <row r="29" spans="1:23" x14ac:dyDescent="0.25">
      <c r="A29" s="5" t="str">
        <f>'Input Assumptions'!D47</f>
        <v>Gas Tank</v>
      </c>
      <c r="B29" s="13">
        <f>+'[1]Energy Usage'!B29+'[2]Energy Usage'!B29+'[3]Energy Usage'!B29+'[4]Energy Usage'!B29</f>
        <v>0</v>
      </c>
      <c r="C29" s="13">
        <f>+'[1]Energy Usage'!C29+'[2]Energy Usage'!C29+'[3]Energy Usage'!C29+'[4]Energy Usage'!C29</f>
        <v>909824.65182909381</v>
      </c>
      <c r="D29" s="13">
        <f>+'[1]Energy Usage'!D29+'[2]Energy Usage'!D29+'[3]Energy Usage'!D29+'[4]Energy Usage'!D29</f>
        <v>1754661.8285275381</v>
      </c>
      <c r="E29" s="13">
        <f>+'[1]Energy Usage'!E29+'[2]Energy Usage'!E29+'[3]Energy Usage'!E29+'[4]Energy Usage'!E29</f>
        <v>2539153.4926046645</v>
      </c>
      <c r="F29" s="13">
        <f>+'[1]Energy Usage'!F29+'[2]Energy Usage'!F29+'[3]Energy Usage'!F29+'[4]Energy Usage'!F29</f>
        <v>3267610.0378191397</v>
      </c>
      <c r="G29" s="13">
        <f>+'[1]Energy Usage'!G29+'[2]Energy Usage'!G29+'[3]Energy Usage'!G29+'[4]Energy Usage'!G29</f>
        <v>3944033.9726611525</v>
      </c>
      <c r="H29" s="13">
        <f>+'[1]Energy Usage'!H29+'[2]Energy Usage'!H29+'[3]Energy Usage'!H29+'[4]Energy Usage'!H29</f>
        <v>4572141.9121573064</v>
      </c>
      <c r="I29" s="13">
        <f>+'[1]Energy Usage'!I29+'[2]Energy Usage'!I29+'[3]Energy Usage'!I29+'[4]Energy Usage'!I29</f>
        <v>5155384.9988323078</v>
      </c>
      <c r="J29" s="13">
        <f>+'[1]Energy Usage'!J29+'[2]Energy Usage'!J29+'[3]Energy Usage'!J29+'[4]Energy Usage'!J29</f>
        <v>5696967.8650305225</v>
      </c>
      <c r="K29" s="13">
        <f>+'[1]Energy Usage'!K29+'[2]Energy Usage'!K29+'[3]Energy Usage'!K29+'[4]Energy Usage'!K29</f>
        <v>6199866.2407860085</v>
      </c>
      <c r="L29" s="13">
        <f>+'[1]Energy Usage'!L29+'[2]Energy Usage'!L29+'[3]Energy Usage'!L29+'[4]Energy Usage'!L29</f>
        <v>6666843.3039875291</v>
      </c>
      <c r="M29" s="13">
        <f>+'[1]Energy Usage'!M29+'[2]Energy Usage'!M29+'[3]Energy Usage'!M29+'[4]Energy Usage'!M29</f>
        <v>7100464.8626746573</v>
      </c>
      <c r="N29" s="13">
        <f>+'[1]Energy Usage'!N29+'[2]Energy Usage'!N29+'[3]Energy Usage'!N29+'[4]Energy Usage'!N29</f>
        <v>7503113.4528841339</v>
      </c>
      <c r="O29" s="13">
        <f>+'[1]Energy Usage'!O29+'[2]Energy Usage'!O29+'[3]Energy Usage'!O29+'[4]Energy Usage'!O29</f>
        <v>7362288.7276114952</v>
      </c>
      <c r="P29" s="13">
        <f>+'[1]Energy Usage'!P29+'[2]Energy Usage'!P29+'[3]Energy Usage'!P29+'[4]Energy Usage'!P29</f>
        <v>7231522.9112869017</v>
      </c>
      <c r="Q29" s="13">
        <f>+'[1]Energy Usage'!Q29+'[2]Energy Usage'!Q29+'[3]Energy Usage'!Q29+'[4]Energy Usage'!Q29</f>
        <v>7110097.5104140667</v>
      </c>
      <c r="R29" s="13">
        <f>+'[1]Energy Usage'!R29+'[2]Energy Usage'!R29+'[3]Energy Usage'!R29+'[4]Energy Usage'!R29</f>
        <v>6997345.3524607187</v>
      </c>
      <c r="S29" s="13">
        <f>+'[1]Energy Usage'!S29+'[2]Energy Usage'!S29+'[3]Energy Usage'!S29+'[4]Energy Usage'!S29</f>
        <v>6892646.9200754678</v>
      </c>
      <c r="T29" s="13">
        <f>+'[1]Energy Usage'!T29+'[2]Energy Usage'!T29+'[3]Energy Usage'!T29+'[4]Energy Usage'!T29</f>
        <v>6795426.9471463058</v>
      </c>
      <c r="U29" s="13">
        <f>+'[1]Energy Usage'!U29+'[2]Energy Usage'!U29+'[3]Energy Usage'!U29+'[4]Energy Usage'!U29</f>
        <v>6705151.2579977978</v>
      </c>
      <c r="V29" s="13">
        <f>+'[1]Energy Usage'!V29+'[2]Energy Usage'!V29+'[3]Energy Usage'!V29+'[4]Energy Usage'!V29</f>
        <v>6621323.832359897</v>
      </c>
      <c r="W29" s="13">
        <f>+'[1]Energy Usage'!W29+'[2]Energy Usage'!W29+'[3]Energy Usage'!W29+'[4]Energy Usage'!W29</f>
        <v>6543484.0799818477</v>
      </c>
    </row>
    <row r="30" spans="1:23" x14ac:dyDescent="0.25">
      <c r="A30" s="5" t="str">
        <f>'Input Assumptions'!D48</f>
        <v>Instant Gas</v>
      </c>
      <c r="B30" s="13">
        <f>+'[1]Energy Usage'!B30+'[2]Energy Usage'!B30+'[3]Energy Usage'!B30+'[4]Energy Usage'!B30</f>
        <v>0</v>
      </c>
      <c r="C30" s="13">
        <f>+'[1]Energy Usage'!C30+'[2]Energy Usage'!C30+'[3]Energy Usage'!C30+'[4]Energy Usage'!C30</f>
        <v>0</v>
      </c>
      <c r="D30" s="13">
        <f>+'[1]Energy Usage'!D30+'[2]Energy Usage'!D30+'[3]Energy Usage'!D30+'[4]Energy Usage'!D30</f>
        <v>0</v>
      </c>
      <c r="E30" s="13">
        <f>+'[1]Energy Usage'!E30+'[2]Energy Usage'!E30+'[3]Energy Usage'!E30+'[4]Energy Usage'!E30</f>
        <v>0</v>
      </c>
      <c r="F30" s="13">
        <f>+'[1]Energy Usage'!F30+'[2]Energy Usage'!F30+'[3]Energy Usage'!F30+'[4]Energy Usage'!F30</f>
        <v>0</v>
      </c>
      <c r="G30" s="13">
        <f>+'[1]Energy Usage'!G30+'[2]Energy Usage'!G30+'[3]Energy Usage'!G30+'[4]Energy Usage'!G30</f>
        <v>0</v>
      </c>
      <c r="H30" s="13">
        <f>+'[1]Energy Usage'!H30+'[2]Energy Usage'!H30+'[3]Energy Usage'!H30+'[4]Energy Usage'!H30</f>
        <v>0</v>
      </c>
      <c r="I30" s="13">
        <f>+'[1]Energy Usage'!I30+'[2]Energy Usage'!I30+'[3]Energy Usage'!I30+'[4]Energy Usage'!I30</f>
        <v>0</v>
      </c>
      <c r="J30" s="13">
        <f>+'[1]Energy Usage'!J30+'[2]Energy Usage'!J30+'[3]Energy Usage'!J30+'[4]Energy Usage'!J30</f>
        <v>0</v>
      </c>
      <c r="K30" s="13">
        <f>+'[1]Energy Usage'!K30+'[2]Energy Usage'!K30+'[3]Energy Usage'!K30+'[4]Energy Usage'!K30</f>
        <v>0</v>
      </c>
      <c r="L30" s="13">
        <f>+'[1]Energy Usage'!L30+'[2]Energy Usage'!L30+'[3]Energy Usage'!L30+'[4]Energy Usage'!L30</f>
        <v>0</v>
      </c>
      <c r="M30" s="13">
        <f>+'[1]Energy Usage'!M30+'[2]Energy Usage'!M30+'[3]Energy Usage'!M30+'[4]Energy Usage'!M30</f>
        <v>0</v>
      </c>
      <c r="N30" s="13">
        <f>+'[1]Energy Usage'!N30+'[2]Energy Usage'!N30+'[3]Energy Usage'!N30+'[4]Energy Usage'!N30</f>
        <v>0</v>
      </c>
      <c r="O30" s="13">
        <f>+'[1]Energy Usage'!O30+'[2]Energy Usage'!O30+'[3]Energy Usage'!O30+'[4]Energy Usage'!O30</f>
        <v>0</v>
      </c>
      <c r="P30" s="13">
        <f>+'[1]Energy Usage'!P30+'[2]Energy Usage'!P30+'[3]Energy Usage'!P30+'[4]Energy Usage'!P30</f>
        <v>0</v>
      </c>
      <c r="Q30" s="13">
        <f>+'[1]Energy Usage'!Q30+'[2]Energy Usage'!Q30+'[3]Energy Usage'!Q30+'[4]Energy Usage'!Q30</f>
        <v>0</v>
      </c>
      <c r="R30" s="13">
        <f>+'[1]Energy Usage'!R30+'[2]Energy Usage'!R30+'[3]Energy Usage'!R30+'[4]Energy Usage'!R30</f>
        <v>0</v>
      </c>
      <c r="S30" s="13">
        <f>+'[1]Energy Usage'!S30+'[2]Energy Usage'!S30+'[3]Energy Usage'!S30+'[4]Energy Usage'!S30</f>
        <v>0</v>
      </c>
      <c r="T30" s="13">
        <f>+'[1]Energy Usage'!T30+'[2]Energy Usage'!T30+'[3]Energy Usage'!T30+'[4]Energy Usage'!T30</f>
        <v>0</v>
      </c>
      <c r="U30" s="13">
        <f>+'[1]Energy Usage'!U30+'[2]Energy Usage'!U30+'[3]Energy Usage'!U30+'[4]Energy Usage'!U30</f>
        <v>0</v>
      </c>
      <c r="V30" s="13">
        <f>+'[1]Energy Usage'!V30+'[2]Energy Usage'!V30+'[3]Energy Usage'!V30+'[4]Energy Usage'!V30</f>
        <v>0</v>
      </c>
      <c r="W30" s="13">
        <f>+'[1]Energy Usage'!W30+'[2]Energy Usage'!W30+'[3]Energy Usage'!W30+'[4]Energy Usage'!W30</f>
        <v>0</v>
      </c>
    </row>
    <row r="31" spans="1:23" x14ac:dyDescent="0.25">
      <c r="A31" s="5" t="str">
        <f>'Input Assumptions'!D49</f>
        <v>Condensing Gas</v>
      </c>
      <c r="B31" s="13">
        <f>+'[1]Energy Usage'!B31+'[2]Energy Usage'!B31+'[3]Energy Usage'!B31+'[4]Energy Usage'!B31</f>
        <v>0</v>
      </c>
      <c r="C31" s="13">
        <f>+'[1]Energy Usage'!C31+'[2]Energy Usage'!C31+'[3]Energy Usage'!C31+'[4]Energy Usage'!C31</f>
        <v>0</v>
      </c>
      <c r="D31" s="13">
        <f>+'[1]Energy Usage'!D31+'[2]Energy Usage'!D31+'[3]Energy Usage'!D31+'[4]Energy Usage'!D31</f>
        <v>0</v>
      </c>
      <c r="E31" s="13">
        <f>+'[1]Energy Usage'!E31+'[2]Energy Usage'!E31+'[3]Energy Usage'!E31+'[4]Energy Usage'!E31</f>
        <v>0</v>
      </c>
      <c r="F31" s="13">
        <f>+'[1]Energy Usage'!F31+'[2]Energy Usage'!F31+'[3]Energy Usage'!F31+'[4]Energy Usage'!F31</f>
        <v>0</v>
      </c>
      <c r="G31" s="13">
        <f>+'[1]Energy Usage'!G31+'[2]Energy Usage'!G31+'[3]Energy Usage'!G31+'[4]Energy Usage'!G31</f>
        <v>0</v>
      </c>
      <c r="H31" s="13">
        <f>+'[1]Energy Usage'!H31+'[2]Energy Usage'!H31+'[3]Energy Usage'!H31+'[4]Energy Usage'!H31</f>
        <v>0</v>
      </c>
      <c r="I31" s="13">
        <f>+'[1]Energy Usage'!I31+'[2]Energy Usage'!I31+'[3]Energy Usage'!I31+'[4]Energy Usage'!I31</f>
        <v>0</v>
      </c>
      <c r="J31" s="13">
        <f>+'[1]Energy Usage'!J31+'[2]Energy Usage'!J31+'[3]Energy Usage'!J31+'[4]Energy Usage'!J31</f>
        <v>0</v>
      </c>
      <c r="K31" s="13">
        <f>+'[1]Energy Usage'!K31+'[2]Energy Usage'!K31+'[3]Energy Usage'!K31+'[4]Energy Usage'!K31</f>
        <v>0</v>
      </c>
      <c r="L31" s="13">
        <f>+'[1]Energy Usage'!L31+'[2]Energy Usage'!L31+'[3]Energy Usage'!L31+'[4]Energy Usage'!L31</f>
        <v>0</v>
      </c>
      <c r="M31" s="13">
        <f>+'[1]Energy Usage'!M31+'[2]Energy Usage'!M31+'[3]Energy Usage'!M31+'[4]Energy Usage'!M31</f>
        <v>0</v>
      </c>
      <c r="N31" s="13">
        <f>+'[1]Energy Usage'!N31+'[2]Energy Usage'!N31+'[3]Energy Usage'!N31+'[4]Energy Usage'!N31</f>
        <v>0</v>
      </c>
      <c r="O31" s="13">
        <f>+'[1]Energy Usage'!O31+'[2]Energy Usage'!O31+'[3]Energy Usage'!O31+'[4]Energy Usage'!O31</f>
        <v>0</v>
      </c>
      <c r="P31" s="13">
        <f>+'[1]Energy Usage'!P31+'[2]Energy Usage'!P31+'[3]Energy Usage'!P31+'[4]Energy Usage'!P31</f>
        <v>0</v>
      </c>
      <c r="Q31" s="13">
        <f>+'[1]Energy Usage'!Q31+'[2]Energy Usage'!Q31+'[3]Energy Usage'!Q31+'[4]Energy Usage'!Q31</f>
        <v>0</v>
      </c>
      <c r="R31" s="13">
        <f>+'[1]Energy Usage'!R31+'[2]Energy Usage'!R31+'[3]Energy Usage'!R31+'[4]Energy Usage'!R31</f>
        <v>0</v>
      </c>
      <c r="S31" s="13">
        <f>+'[1]Energy Usage'!S31+'[2]Energy Usage'!S31+'[3]Energy Usage'!S31+'[4]Energy Usage'!S31</f>
        <v>0</v>
      </c>
      <c r="T31" s="13">
        <f>+'[1]Energy Usage'!T31+'[2]Energy Usage'!T31+'[3]Energy Usage'!T31+'[4]Energy Usage'!T31</f>
        <v>0</v>
      </c>
      <c r="U31" s="13">
        <f>+'[1]Energy Usage'!U31+'[2]Energy Usage'!U31+'[3]Energy Usage'!U31+'[4]Energy Usage'!U31</f>
        <v>0</v>
      </c>
      <c r="V31" s="13">
        <f>+'[1]Energy Usage'!V31+'[2]Energy Usage'!V31+'[3]Energy Usage'!V31+'[4]Energy Usage'!V31</f>
        <v>0</v>
      </c>
      <c r="W31" s="13">
        <f>+'[1]Energy Usage'!W31+'[2]Energy Usage'!W31+'[3]Energy Usage'!W31+'[4]Energy Usage'!W31</f>
        <v>0</v>
      </c>
    </row>
    <row r="34" spans="1:23" x14ac:dyDescent="0.25">
      <c r="A34" s="4" t="s">
        <v>32</v>
      </c>
    </row>
    <row r="35" spans="1:23" x14ac:dyDescent="0.25">
      <c r="A35" s="16" t="s">
        <v>0</v>
      </c>
      <c r="B35" s="17">
        <v>2014</v>
      </c>
      <c r="C35" s="17">
        <v>2015</v>
      </c>
      <c r="D35" s="17">
        <v>2016</v>
      </c>
      <c r="E35" s="17">
        <v>2017</v>
      </c>
      <c r="F35" s="17">
        <v>2018</v>
      </c>
      <c r="G35" s="17">
        <v>2019</v>
      </c>
      <c r="H35" s="17">
        <v>2020</v>
      </c>
      <c r="I35" s="17">
        <v>2021</v>
      </c>
      <c r="J35" s="17">
        <v>2022</v>
      </c>
      <c r="K35" s="17">
        <v>2023</v>
      </c>
      <c r="L35" s="17">
        <v>2024</v>
      </c>
      <c r="M35" s="17">
        <v>2025</v>
      </c>
      <c r="N35" s="17">
        <v>2026</v>
      </c>
      <c r="O35" s="17">
        <v>2027</v>
      </c>
      <c r="P35" s="17">
        <v>2028</v>
      </c>
      <c r="Q35" s="17">
        <v>2029</v>
      </c>
      <c r="R35" s="17">
        <v>2030</v>
      </c>
      <c r="S35" s="17">
        <v>2031</v>
      </c>
      <c r="T35" s="17">
        <v>2032</v>
      </c>
      <c r="U35" s="17">
        <v>2033</v>
      </c>
      <c r="V35" s="17">
        <v>2034</v>
      </c>
      <c r="W35" s="17">
        <v>2035</v>
      </c>
    </row>
    <row r="36" spans="1:23" ht="16.5" thickBot="1" x14ac:dyDescent="0.3">
      <c r="A36" s="26" t="s">
        <v>31</v>
      </c>
      <c r="B36" s="27">
        <f t="shared" ref="B36:W36" si="9">SUM(B37:B41)</f>
        <v>2463886.2200764446</v>
      </c>
      <c r="C36" s="27">
        <f t="shared" si="9"/>
        <v>2425338.6442988836</v>
      </c>
      <c r="D36" s="27">
        <f t="shared" si="9"/>
        <v>2389473.3371991832</v>
      </c>
      <c r="E36" s="27">
        <f t="shared" si="9"/>
        <v>2356080.9396513761</v>
      </c>
      <c r="F36" s="27">
        <f t="shared" si="9"/>
        <v>2324955.1172829336</v>
      </c>
      <c r="G36" s="27">
        <f t="shared" si="9"/>
        <v>2295887.3764214986</v>
      </c>
      <c r="H36" s="27">
        <f t="shared" si="9"/>
        <v>2268661.4050396495</v>
      </c>
      <c r="I36" s="27">
        <f t="shared" si="9"/>
        <v>2243047.3804206196</v>
      </c>
      <c r="J36" s="27">
        <f t="shared" si="9"/>
        <v>2218796.9134771731</v>
      </c>
      <c r="K36" s="27">
        <f t="shared" si="9"/>
        <v>2195639.4944547084</v>
      </c>
      <c r="L36" s="27">
        <f t="shared" si="9"/>
        <v>2173281.4046371523</v>
      </c>
      <c r="M36" s="27">
        <f t="shared" si="9"/>
        <v>2151407.9940258102</v>
      </c>
      <c r="N36" s="27">
        <f t="shared" si="9"/>
        <v>2129689.9375795107</v>
      </c>
      <c r="O36" s="27">
        <f t="shared" si="9"/>
        <v>2107793.5562744839</v>
      </c>
      <c r="P36" s="27">
        <f t="shared" si="9"/>
        <v>2085394.5812936276</v>
      </c>
      <c r="Q36" s="27">
        <f t="shared" si="9"/>
        <v>2062193.9937883571</v>
      </c>
      <c r="R36" s="27">
        <f t="shared" si="9"/>
        <v>2037933.9929519426</v>
      </c>
      <c r="S36" s="27">
        <f t="shared" si="9"/>
        <v>2012411.9278350705</v>
      </c>
      <c r="T36" s="27">
        <f t="shared" si="9"/>
        <v>1985490.2767285539</v>
      </c>
      <c r="U36" s="27">
        <f t="shared" si="9"/>
        <v>1957101.4263556711</v>
      </c>
      <c r="V36" s="27">
        <f t="shared" si="9"/>
        <v>1927246.9067342838</v>
      </c>
      <c r="W36" s="27">
        <f t="shared" si="9"/>
        <v>1895991.6270049028</v>
      </c>
    </row>
    <row r="37" spans="1:23" ht="16.5" thickTop="1" x14ac:dyDescent="0.25">
      <c r="A37" s="15" t="str">
        <f>'Input Assumptions'!D45</f>
        <v>Electric Resistance</v>
      </c>
      <c r="B37" s="13">
        <f>+'[1]Energy Usage'!B37+'[2]Energy Usage'!B37+'[3]Energy Usage'!B37+'[4]Energy Usage'!B37</f>
        <v>2463886.2200764446</v>
      </c>
      <c r="C37" s="13">
        <f>+'[1]Energy Usage'!C37+'[2]Energy Usage'!C37+'[3]Energy Usage'!C37+'[4]Energy Usage'!C37</f>
        <v>2425329.7202367252</v>
      </c>
      <c r="D37" s="13">
        <f>+'[1]Energy Usage'!D37+'[2]Energy Usage'!D37+'[3]Energy Usage'!D37+'[4]Energy Usage'!D37</f>
        <v>2389447.2072818289</v>
      </c>
      <c r="E37" s="13">
        <f>+'[1]Energy Usage'!E37+'[2]Energy Usage'!E37+'[3]Energy Usage'!E37+'[4]Energy Usage'!E37</f>
        <v>2356022.7574112336</v>
      </c>
      <c r="F37" s="13">
        <f>+'[1]Energy Usage'!F37+'[2]Energy Usage'!F37+'[3]Energy Usage'!F37+'[4]Energy Usage'!F37</f>
        <v>2324839.5710438774</v>
      </c>
      <c r="G37" s="13">
        <f>+'[1]Energy Usage'!G37+'[2]Energy Usage'!G37+'[3]Energy Usage'!G37+'[4]Energy Usage'!G37</f>
        <v>2295673.2716246028</v>
      </c>
      <c r="H37" s="13">
        <f>+'[1]Energy Usage'!H37+'[2]Energy Usage'!H37+'[3]Energy Usage'!H37+'[4]Energy Usage'!H37</f>
        <v>2268284.546823666</v>
      </c>
      <c r="I37" s="13">
        <f>+'[1]Energy Usage'!I37+'[2]Energy Usage'!I37+'[3]Energy Usage'!I37+'[4]Energy Usage'!I37</f>
        <v>2242411.7410623347</v>
      </c>
      <c r="J37" s="13">
        <f>+'[1]Energy Usage'!J37+'[2]Energy Usage'!J37+'[3]Energy Usage'!J37+'[4]Energy Usage'!J37</f>
        <v>2217764.3174454495</v>
      </c>
      <c r="K37" s="13">
        <f>+'[1]Energy Usage'!K37+'[2]Energy Usage'!K37+'[3]Energy Usage'!K37+'[4]Energy Usage'!K37</f>
        <v>2194018.3691131053</v>
      </c>
      <c r="L37" s="13">
        <f>+'[1]Energy Usage'!L37+'[2]Energy Usage'!L37+'[3]Energy Usage'!L37+'[4]Energy Usage'!L37</f>
        <v>2170815.4910390554</v>
      </c>
      <c r="M37" s="13">
        <f>+'[1]Energy Usage'!M37+'[2]Energy Usage'!M37+'[3]Energy Usage'!M37+'[4]Energy Usage'!M37</f>
        <v>2147766.2291636155</v>
      </c>
      <c r="N37" s="13">
        <f>+'[1]Energy Usage'!N37+'[2]Energy Usage'!N37+'[3]Energy Usage'!N37+'[4]Energy Usage'!N37</f>
        <v>2124458.9264000682</v>
      </c>
      <c r="O37" s="13">
        <f>+'[1]Energy Usage'!O37+'[2]Energy Usage'!O37+'[3]Energy Usage'!O37+'[4]Energy Usage'!O37</f>
        <v>2100474.0641345559</v>
      </c>
      <c r="P37" s="13">
        <f>+'[1]Energy Usage'!P37+'[2]Energy Usage'!P37+'[3]Energy Usage'!P37+'[4]Energy Usage'!P37</f>
        <v>2075403.233236369</v>
      </c>
      <c r="Q37" s="13">
        <f>+'[1]Energy Usage'!Q37+'[2]Energy Usage'!Q37+'[3]Energy Usage'!Q37+'[4]Energy Usage'!Q37</f>
        <v>2048870.8571938064</v>
      </c>
      <c r="R37" s="13">
        <f>+'[1]Energy Usage'!R37+'[2]Energy Usage'!R37+'[3]Energy Usage'!R37+'[4]Energy Usage'!R37</f>
        <v>2020556.0095349713</v>
      </c>
      <c r="S37" s="13">
        <f>+'[1]Energy Usage'!S37+'[2]Energy Usage'!S37+'[3]Energy Usage'!S37+'[4]Energy Usage'!S37</f>
        <v>1990211.3835551075</v>
      </c>
      <c r="T37" s="13">
        <f>+'[1]Energy Usage'!T37+'[2]Energy Usage'!T37+'[3]Energy Usage'!T37+'[4]Energy Usage'!T37</f>
        <v>1957676.8221280524</v>
      </c>
      <c r="U37" s="13">
        <f>+'[1]Energy Usage'!U37+'[2]Energy Usage'!U37+'[3]Energy Usage'!U37+'[4]Energy Usage'!U37</f>
        <v>1922885.7336049839</v>
      </c>
      <c r="V37" s="13">
        <f>+'[1]Energy Usage'!V37+'[2]Energy Usage'!V37+'[3]Energy Usage'!V37+'[4]Energy Usage'!V37</f>
        <v>1885863.9527600794</v>
      </c>
      <c r="W37" s="13">
        <f>+'[1]Energy Usage'!W37+'[2]Energy Usage'!W37+'[3]Energy Usage'!W37+'[4]Energy Usage'!W37</f>
        <v>1846721.813686962</v>
      </c>
    </row>
    <row r="38" spans="1:23" x14ac:dyDescent="0.25">
      <c r="A38" s="15" t="str">
        <f>'Input Assumptions'!D46</f>
        <v>HPWH</v>
      </c>
      <c r="B38" s="13">
        <f>+'[1]Energy Usage'!B38+'[2]Energy Usage'!B38+'[3]Energy Usage'!B38+'[4]Energy Usage'!B38</f>
        <v>0</v>
      </c>
      <c r="C38" s="13">
        <f>+'[1]Energy Usage'!C38+'[2]Energy Usage'!C38+'[3]Energy Usage'!C38+'[4]Energy Usage'!C38</f>
        <v>8.9240621583164703</v>
      </c>
      <c r="D38" s="13">
        <f>+'[1]Energy Usage'!D38+'[2]Energy Usage'!D38+'[3]Energy Usage'!D38+'[4]Energy Usage'!D38</f>
        <v>26.129917354187448</v>
      </c>
      <c r="E38" s="13">
        <f>+'[1]Energy Usage'!E38+'[2]Energy Usage'!E38+'[3]Energy Usage'!E38+'[4]Energy Usage'!E38</f>
        <v>58.182240142352477</v>
      </c>
      <c r="F38" s="13">
        <f>+'[1]Energy Usage'!F38+'[2]Energy Usage'!F38+'[3]Energy Usage'!F38+'[4]Energy Usage'!F38</f>
        <v>115.54623905615281</v>
      </c>
      <c r="G38" s="13">
        <f>+'[1]Energy Usage'!G38+'[2]Energy Usage'!G38+'[3]Energy Usage'!G38+'[4]Energy Usage'!G38</f>
        <v>214.104796895692</v>
      </c>
      <c r="H38" s="13">
        <f>+'[1]Energy Usage'!H38+'[2]Energy Usage'!H38+'[3]Energy Usage'!H38+'[4]Energy Usage'!H38</f>
        <v>376.85821598343472</v>
      </c>
      <c r="I38" s="13">
        <f>+'[1]Energy Usage'!I38+'[2]Energy Usage'!I38+'[3]Energy Usage'!I38+'[4]Energy Usage'!I38</f>
        <v>635.63935828487899</v>
      </c>
      <c r="J38" s="13">
        <f>+'[1]Energy Usage'!J38+'[2]Energy Usage'!J38+'[3]Energy Usage'!J38+'[4]Energy Usage'!J38</f>
        <v>1032.5960317235267</v>
      </c>
      <c r="K38" s="13">
        <f>+'[1]Energy Usage'!K38+'[2]Energy Usage'!K38+'[3]Energy Usage'!K38+'[4]Energy Usage'!K38</f>
        <v>1621.1253416028562</v>
      </c>
      <c r="L38" s="13">
        <f>+'[1]Energy Usage'!L38+'[2]Energy Usage'!L38+'[3]Energy Usage'!L38+'[4]Energy Usage'!L38</f>
        <v>2465.9135980968044</v>
      </c>
      <c r="M38" s="13">
        <f>+'[1]Energy Usage'!M38+'[2]Energy Usage'!M38+'[3]Energy Usage'!M38+'[4]Energy Usage'!M38</f>
        <v>3641.7648621946655</v>
      </c>
      <c r="N38" s="13">
        <f>+'[1]Energy Usage'!N38+'[2]Energy Usage'!N38+'[3]Energy Usage'!N38+'[4]Energy Usage'!N38</f>
        <v>5231.0111794423265</v>
      </c>
      <c r="O38" s="13">
        <f>+'[1]Energy Usage'!O38+'[2]Energy Usage'!O38+'[3]Energy Usage'!O38+'[4]Energy Usage'!O38</f>
        <v>7319.492139928092</v>
      </c>
      <c r="P38" s="13">
        <f>+'[1]Energy Usage'!P38+'[2]Energy Usage'!P38+'[3]Energy Usage'!P38+'[4]Energy Usage'!P38</f>
        <v>9991.3480572585668</v>
      </c>
      <c r="Q38" s="13">
        <f>+'[1]Energy Usage'!Q38+'[2]Energy Usage'!Q38+'[3]Energy Usage'!Q38+'[4]Energy Usage'!Q38</f>
        <v>13323.136594550797</v>
      </c>
      <c r="R38" s="13">
        <f>+'[1]Energy Usage'!R38+'[2]Energy Usage'!R38+'[3]Energy Usage'!R38+'[4]Energy Usage'!R38</f>
        <v>17377.983416971401</v>
      </c>
      <c r="S38" s="13">
        <f>+'[1]Energy Usage'!S38+'[2]Energy Usage'!S38+'[3]Energy Usage'!S38+'[4]Energy Usage'!S38</f>
        <v>22200.544279962967</v>
      </c>
      <c r="T38" s="13">
        <f>+'[1]Energy Usage'!T38+'[2]Energy Usage'!T38+'[3]Energy Usage'!T38+'[4]Energy Usage'!T38</f>
        <v>27813.454600501682</v>
      </c>
      <c r="U38" s="13">
        <f>+'[1]Energy Usage'!U38+'[2]Energy Usage'!U38+'[3]Energy Usage'!U38+'[4]Energy Usage'!U38</f>
        <v>34215.692750687231</v>
      </c>
      <c r="V38" s="13">
        <f>+'[1]Energy Usage'!V38+'[2]Energy Usage'!V38+'[3]Energy Usage'!V38+'[4]Energy Usage'!V38</f>
        <v>41382.953974204327</v>
      </c>
      <c r="W38" s="13">
        <f>+'[1]Energy Usage'!W38+'[2]Energy Usage'!W38+'[3]Energy Usage'!W38+'[4]Energy Usage'!W38</f>
        <v>49269.813317940774</v>
      </c>
    </row>
    <row r="39" spans="1:23" x14ac:dyDescent="0.25">
      <c r="A39" s="15" t="str">
        <f>'Input Assumptions'!D47</f>
        <v>Gas Tank</v>
      </c>
      <c r="B39" s="13">
        <f>+'[1]Energy Usage'!B39+'[2]Energy Usage'!B39+'[3]Energy Usage'!B39+'[4]Energy Usage'!B39</f>
        <v>0</v>
      </c>
      <c r="C39" s="13">
        <f>+'[1]Energy Usage'!C39+'[2]Energy Usage'!C39+'[3]Energy Usage'!C39+'[4]Energy Usage'!C39</f>
        <v>0</v>
      </c>
      <c r="D39" s="13">
        <f>+'[1]Energy Usage'!D39+'[2]Energy Usage'!D39+'[3]Energy Usage'!D39+'[4]Energy Usage'!D39</f>
        <v>0</v>
      </c>
      <c r="E39" s="13">
        <f>+'[1]Energy Usage'!E39+'[2]Energy Usage'!E39+'[3]Energy Usage'!E39+'[4]Energy Usage'!E39</f>
        <v>0</v>
      </c>
      <c r="F39" s="13">
        <f>+'[1]Energy Usage'!F39+'[2]Energy Usage'!F39+'[3]Energy Usage'!F39+'[4]Energy Usage'!F39</f>
        <v>0</v>
      </c>
      <c r="G39" s="13">
        <f>+'[1]Energy Usage'!G39+'[2]Energy Usage'!G39+'[3]Energy Usage'!G39+'[4]Energy Usage'!G39</f>
        <v>0</v>
      </c>
      <c r="H39" s="13">
        <f>+'[1]Energy Usage'!H39+'[2]Energy Usage'!H39+'[3]Energy Usage'!H39+'[4]Energy Usage'!H39</f>
        <v>0</v>
      </c>
      <c r="I39" s="13">
        <f>+'[1]Energy Usage'!I39+'[2]Energy Usage'!I39+'[3]Energy Usage'!I39+'[4]Energy Usage'!I39</f>
        <v>0</v>
      </c>
      <c r="J39" s="13">
        <f>+'[1]Energy Usage'!J39+'[2]Energy Usage'!J39+'[3]Energy Usage'!J39+'[4]Energy Usage'!J39</f>
        <v>0</v>
      </c>
      <c r="K39" s="13">
        <f>+'[1]Energy Usage'!K39+'[2]Energy Usage'!K39+'[3]Energy Usage'!K39+'[4]Energy Usage'!K39</f>
        <v>0</v>
      </c>
      <c r="L39" s="13">
        <f>+'[1]Energy Usage'!L39+'[2]Energy Usage'!L39+'[3]Energy Usage'!L39+'[4]Energy Usage'!L39</f>
        <v>0</v>
      </c>
      <c r="M39" s="13">
        <f>+'[1]Energy Usage'!M39+'[2]Energy Usage'!M39+'[3]Energy Usage'!M39+'[4]Energy Usage'!M39</f>
        <v>0</v>
      </c>
      <c r="N39" s="13">
        <f>+'[1]Energy Usage'!N39+'[2]Energy Usage'!N39+'[3]Energy Usage'!N39+'[4]Energy Usage'!N39</f>
        <v>0</v>
      </c>
      <c r="O39" s="13">
        <f>+'[1]Energy Usage'!O39+'[2]Energy Usage'!O39+'[3]Energy Usage'!O39+'[4]Energy Usage'!O39</f>
        <v>0</v>
      </c>
      <c r="P39" s="13">
        <f>+'[1]Energy Usage'!P39+'[2]Energy Usage'!P39+'[3]Energy Usage'!P39+'[4]Energy Usage'!P39</f>
        <v>0</v>
      </c>
      <c r="Q39" s="13">
        <f>+'[1]Energy Usage'!Q39+'[2]Energy Usage'!Q39+'[3]Energy Usage'!Q39+'[4]Energy Usage'!Q39</f>
        <v>0</v>
      </c>
      <c r="R39" s="13">
        <f>+'[1]Energy Usage'!R39+'[2]Energy Usage'!R39+'[3]Energy Usage'!R39+'[4]Energy Usage'!R39</f>
        <v>0</v>
      </c>
      <c r="S39" s="13">
        <f>+'[1]Energy Usage'!S39+'[2]Energy Usage'!S39+'[3]Energy Usage'!S39+'[4]Energy Usage'!S39</f>
        <v>0</v>
      </c>
      <c r="T39" s="13">
        <f>+'[1]Energy Usage'!T39+'[2]Energy Usage'!T39+'[3]Energy Usage'!T39+'[4]Energy Usage'!T39</f>
        <v>0</v>
      </c>
      <c r="U39" s="13">
        <f>+'[1]Energy Usage'!U39+'[2]Energy Usage'!U39+'[3]Energy Usage'!U39+'[4]Energy Usage'!U39</f>
        <v>0</v>
      </c>
      <c r="V39" s="13">
        <f>+'[1]Energy Usage'!V39+'[2]Energy Usage'!V39+'[3]Energy Usage'!V39+'[4]Energy Usage'!V39</f>
        <v>0</v>
      </c>
      <c r="W39" s="13">
        <f>+'[1]Energy Usage'!W39+'[2]Energy Usage'!W39+'[3]Energy Usage'!W39+'[4]Energy Usage'!W39</f>
        <v>0</v>
      </c>
    </row>
    <row r="40" spans="1:23" x14ac:dyDescent="0.25">
      <c r="A40" s="15" t="str">
        <f>'Input Assumptions'!D48</f>
        <v>Instant Gas</v>
      </c>
      <c r="B40" s="13">
        <f>+'[1]Energy Usage'!B40+'[2]Energy Usage'!B40+'[3]Energy Usage'!B40+'[4]Energy Usage'!B40</f>
        <v>0</v>
      </c>
      <c r="C40" s="13">
        <f>+'[1]Energy Usage'!C40+'[2]Energy Usage'!C40+'[3]Energy Usage'!C40+'[4]Energy Usage'!C40</f>
        <v>0</v>
      </c>
      <c r="D40" s="13">
        <f>+'[1]Energy Usage'!D40+'[2]Energy Usage'!D40+'[3]Energy Usage'!D40+'[4]Energy Usage'!D40</f>
        <v>0</v>
      </c>
      <c r="E40" s="13">
        <f>+'[1]Energy Usage'!E40+'[2]Energy Usage'!E40+'[3]Energy Usage'!E40+'[4]Energy Usage'!E40</f>
        <v>0</v>
      </c>
      <c r="F40" s="13">
        <f>+'[1]Energy Usage'!F40+'[2]Energy Usage'!F40+'[3]Energy Usage'!F40+'[4]Energy Usage'!F40</f>
        <v>0</v>
      </c>
      <c r="G40" s="13">
        <f>+'[1]Energy Usage'!G40+'[2]Energy Usage'!G40+'[3]Energy Usage'!G40+'[4]Energy Usage'!G40</f>
        <v>0</v>
      </c>
      <c r="H40" s="13">
        <f>+'[1]Energy Usage'!H40+'[2]Energy Usage'!H40+'[3]Energy Usage'!H40+'[4]Energy Usage'!H40</f>
        <v>0</v>
      </c>
      <c r="I40" s="13">
        <f>+'[1]Energy Usage'!I40+'[2]Energy Usage'!I40+'[3]Energy Usage'!I40+'[4]Energy Usage'!I40</f>
        <v>0</v>
      </c>
      <c r="J40" s="13">
        <f>+'[1]Energy Usage'!J40+'[2]Energy Usage'!J40+'[3]Energy Usage'!J40+'[4]Energy Usage'!J40</f>
        <v>0</v>
      </c>
      <c r="K40" s="13">
        <f>+'[1]Energy Usage'!K40+'[2]Energy Usage'!K40+'[3]Energy Usage'!K40+'[4]Energy Usage'!K40</f>
        <v>0</v>
      </c>
      <c r="L40" s="13">
        <f>+'[1]Energy Usage'!L40+'[2]Energy Usage'!L40+'[3]Energy Usage'!L40+'[4]Energy Usage'!L40</f>
        <v>0</v>
      </c>
      <c r="M40" s="13">
        <f>+'[1]Energy Usage'!M40+'[2]Energy Usage'!M40+'[3]Energy Usage'!M40+'[4]Energy Usage'!M40</f>
        <v>0</v>
      </c>
      <c r="N40" s="13">
        <f>+'[1]Energy Usage'!N40+'[2]Energy Usage'!N40+'[3]Energy Usage'!N40+'[4]Energy Usage'!N40</f>
        <v>0</v>
      </c>
      <c r="O40" s="13">
        <f>+'[1]Energy Usage'!O40+'[2]Energy Usage'!O40+'[3]Energy Usage'!O40+'[4]Energy Usage'!O40</f>
        <v>0</v>
      </c>
      <c r="P40" s="13">
        <f>+'[1]Energy Usage'!P40+'[2]Energy Usage'!P40+'[3]Energy Usage'!P40+'[4]Energy Usage'!P40</f>
        <v>0</v>
      </c>
      <c r="Q40" s="13">
        <f>+'[1]Energy Usage'!Q40+'[2]Energy Usage'!Q40+'[3]Energy Usage'!Q40+'[4]Energy Usage'!Q40</f>
        <v>0</v>
      </c>
      <c r="R40" s="13">
        <f>+'[1]Energy Usage'!R40+'[2]Energy Usage'!R40+'[3]Energy Usage'!R40+'[4]Energy Usage'!R40</f>
        <v>0</v>
      </c>
      <c r="S40" s="13">
        <f>+'[1]Energy Usage'!S40+'[2]Energy Usage'!S40+'[3]Energy Usage'!S40+'[4]Energy Usage'!S40</f>
        <v>0</v>
      </c>
      <c r="T40" s="13">
        <f>+'[1]Energy Usage'!T40+'[2]Energy Usage'!T40+'[3]Energy Usage'!T40+'[4]Energy Usage'!T40</f>
        <v>0</v>
      </c>
      <c r="U40" s="13">
        <f>+'[1]Energy Usage'!U40+'[2]Energy Usage'!U40+'[3]Energy Usage'!U40+'[4]Energy Usage'!U40</f>
        <v>0</v>
      </c>
      <c r="V40" s="13">
        <f>+'[1]Energy Usage'!V40+'[2]Energy Usage'!V40+'[3]Energy Usage'!V40+'[4]Energy Usage'!V40</f>
        <v>0</v>
      </c>
      <c r="W40" s="13">
        <f>+'[1]Energy Usage'!W40+'[2]Energy Usage'!W40+'[3]Energy Usage'!W40+'[4]Energy Usage'!W40</f>
        <v>0</v>
      </c>
    </row>
    <row r="41" spans="1:23" x14ac:dyDescent="0.25">
      <c r="A41" s="15" t="str">
        <f>'Input Assumptions'!D49</f>
        <v>Condensing Gas</v>
      </c>
      <c r="B41" s="13">
        <f>+'[1]Energy Usage'!B41+'[2]Energy Usage'!B41+'[3]Energy Usage'!B41+'[4]Energy Usage'!B41</f>
        <v>0</v>
      </c>
      <c r="C41" s="13">
        <f>+'[1]Energy Usage'!C41+'[2]Energy Usage'!C41+'[3]Energy Usage'!C41+'[4]Energy Usage'!C41</f>
        <v>0</v>
      </c>
      <c r="D41" s="13">
        <f>+'[1]Energy Usage'!D41+'[2]Energy Usage'!D41+'[3]Energy Usage'!D41+'[4]Energy Usage'!D41</f>
        <v>0</v>
      </c>
      <c r="E41" s="13">
        <f>+'[1]Energy Usage'!E41+'[2]Energy Usage'!E41+'[3]Energy Usage'!E41+'[4]Energy Usage'!E41</f>
        <v>0</v>
      </c>
      <c r="F41" s="13">
        <f>+'[1]Energy Usage'!F41+'[2]Energy Usage'!F41+'[3]Energy Usage'!F41+'[4]Energy Usage'!F41</f>
        <v>0</v>
      </c>
      <c r="G41" s="13">
        <f>+'[1]Energy Usage'!G41+'[2]Energy Usage'!G41+'[3]Energy Usage'!G41+'[4]Energy Usage'!G41</f>
        <v>0</v>
      </c>
      <c r="H41" s="13">
        <f>+'[1]Energy Usage'!H41+'[2]Energy Usage'!H41+'[3]Energy Usage'!H41+'[4]Energy Usage'!H41</f>
        <v>0</v>
      </c>
      <c r="I41" s="13">
        <f>+'[1]Energy Usage'!I41+'[2]Energy Usage'!I41+'[3]Energy Usage'!I41+'[4]Energy Usage'!I41</f>
        <v>0</v>
      </c>
      <c r="J41" s="13">
        <f>+'[1]Energy Usage'!J41+'[2]Energy Usage'!J41+'[3]Energy Usage'!J41+'[4]Energy Usage'!J41</f>
        <v>0</v>
      </c>
      <c r="K41" s="13">
        <f>+'[1]Energy Usage'!K41+'[2]Energy Usage'!K41+'[3]Energy Usage'!K41+'[4]Energy Usage'!K41</f>
        <v>0</v>
      </c>
      <c r="L41" s="13">
        <f>+'[1]Energy Usage'!L41+'[2]Energy Usage'!L41+'[3]Energy Usage'!L41+'[4]Energy Usage'!L41</f>
        <v>0</v>
      </c>
      <c r="M41" s="13">
        <f>+'[1]Energy Usage'!M41+'[2]Energy Usage'!M41+'[3]Energy Usage'!M41+'[4]Energy Usage'!M41</f>
        <v>0</v>
      </c>
      <c r="N41" s="13">
        <f>+'[1]Energy Usage'!N41+'[2]Energy Usage'!N41+'[3]Energy Usage'!N41+'[4]Energy Usage'!N41</f>
        <v>0</v>
      </c>
      <c r="O41" s="13">
        <f>+'[1]Energy Usage'!O41+'[2]Energy Usage'!O41+'[3]Energy Usage'!O41+'[4]Energy Usage'!O41</f>
        <v>0</v>
      </c>
      <c r="P41" s="13">
        <f>+'[1]Energy Usage'!P41+'[2]Energy Usage'!P41+'[3]Energy Usage'!P41+'[4]Energy Usage'!P41</f>
        <v>0</v>
      </c>
      <c r="Q41" s="13">
        <f>+'[1]Energy Usage'!Q41+'[2]Energy Usage'!Q41+'[3]Energy Usage'!Q41+'[4]Energy Usage'!Q41</f>
        <v>0</v>
      </c>
      <c r="R41" s="13">
        <f>+'[1]Energy Usage'!R41+'[2]Energy Usage'!R41+'[3]Energy Usage'!R41+'[4]Energy Usage'!R41</f>
        <v>0</v>
      </c>
      <c r="S41" s="13">
        <f>+'[1]Energy Usage'!S41+'[2]Energy Usage'!S41+'[3]Energy Usage'!S41+'[4]Energy Usage'!S41</f>
        <v>0</v>
      </c>
      <c r="T41" s="13">
        <f>+'[1]Energy Usage'!T41+'[2]Energy Usage'!T41+'[3]Energy Usage'!T41+'[4]Energy Usage'!T41</f>
        <v>0</v>
      </c>
      <c r="U41" s="13">
        <f>+'[1]Energy Usage'!U41+'[2]Energy Usage'!U41+'[3]Energy Usage'!U41+'[4]Energy Usage'!U41</f>
        <v>0</v>
      </c>
      <c r="V41" s="13">
        <f>+'[1]Energy Usage'!V41+'[2]Energy Usage'!V41+'[3]Energy Usage'!V41+'[4]Energy Usage'!V41</f>
        <v>0</v>
      </c>
      <c r="W41" s="13">
        <f>+'[1]Energy Usage'!W41+'[2]Energy Usage'!W41+'[3]Energy Usage'!W41+'[4]Energy Usage'!W41</f>
        <v>0</v>
      </c>
    </row>
    <row r="42" spans="1:23" x14ac:dyDescent="0.25">
      <c r="A42" s="15"/>
    </row>
    <row r="43" spans="1:23" x14ac:dyDescent="0.25">
      <c r="A43" s="4" t="s">
        <v>76</v>
      </c>
    </row>
    <row r="44" spans="1:23" x14ac:dyDescent="0.25">
      <c r="A44" s="16" t="s">
        <v>0</v>
      </c>
      <c r="B44" s="17">
        <v>2014</v>
      </c>
      <c r="C44" s="17">
        <v>2015</v>
      </c>
      <c r="D44" s="17">
        <v>2016</v>
      </c>
      <c r="E44" s="17">
        <v>2017</v>
      </c>
      <c r="F44" s="17">
        <v>2018</v>
      </c>
      <c r="G44" s="17">
        <v>2019</v>
      </c>
      <c r="H44" s="17">
        <v>2020</v>
      </c>
      <c r="I44" s="17">
        <v>2021</v>
      </c>
      <c r="J44" s="17">
        <v>2022</v>
      </c>
      <c r="K44" s="17">
        <v>2023</v>
      </c>
      <c r="L44" s="17">
        <v>2024</v>
      </c>
      <c r="M44" s="17">
        <v>2025</v>
      </c>
      <c r="N44" s="17">
        <v>2026</v>
      </c>
      <c r="O44" s="17">
        <v>2027</v>
      </c>
      <c r="P44" s="17">
        <v>2028</v>
      </c>
      <c r="Q44" s="17">
        <v>2029</v>
      </c>
      <c r="R44" s="17">
        <v>2030</v>
      </c>
      <c r="S44" s="17">
        <v>2031</v>
      </c>
      <c r="T44" s="17">
        <v>2032</v>
      </c>
      <c r="U44" s="17">
        <v>2033</v>
      </c>
      <c r="V44" s="17">
        <v>2034</v>
      </c>
      <c r="W44" s="17">
        <v>2035</v>
      </c>
    </row>
    <row r="45" spans="1:23" ht="16.5" thickBot="1" x14ac:dyDescent="0.3">
      <c r="A45" s="26" t="s">
        <v>31</v>
      </c>
      <c r="B45" s="27">
        <f t="shared" ref="B45:W45" si="10">SUM(B46:B50)</f>
        <v>2463886.2200764446</v>
      </c>
      <c r="C45" s="27">
        <f t="shared" si="10"/>
        <v>2287894.3472138415</v>
      </c>
      <c r="D45" s="27">
        <f t="shared" si="10"/>
        <v>2124473.3224128527</v>
      </c>
      <c r="E45" s="27">
        <f t="shared" si="10"/>
        <v>1972725.2279547921</v>
      </c>
      <c r="F45" s="27">
        <f t="shared" si="10"/>
        <v>1831816.2831008784</v>
      </c>
      <c r="G45" s="27">
        <f t="shared" si="10"/>
        <v>1700972.262879387</v>
      </c>
      <c r="H45" s="27">
        <f t="shared" si="10"/>
        <v>1579474.2441022878</v>
      </c>
      <c r="I45" s="27">
        <f t="shared" si="10"/>
        <v>1466654.6552378389</v>
      </c>
      <c r="J45" s="27">
        <f t="shared" si="10"/>
        <v>1361893.608435136</v>
      </c>
      <c r="K45" s="27">
        <f t="shared" si="10"/>
        <v>1264615.493546912</v>
      </c>
      <c r="L45" s="27">
        <f t="shared" si="10"/>
        <v>1174285.8154364182</v>
      </c>
      <c r="M45" s="27">
        <f t="shared" si="10"/>
        <v>1090408.2571909598</v>
      </c>
      <c r="N45" s="27">
        <f t="shared" si="10"/>
        <v>1012521.9531058911</v>
      </c>
      <c r="O45" s="27">
        <f t="shared" si="10"/>
        <v>987491.58014958201</v>
      </c>
      <c r="P45" s="27">
        <f t="shared" si="10"/>
        <v>964249.09097586642</v>
      </c>
      <c r="Q45" s="27">
        <f t="shared" si="10"/>
        <v>942666.77960027335</v>
      </c>
      <c r="R45" s="27">
        <f t="shared" si="10"/>
        <v>922626.06189436547</v>
      </c>
      <c r="S45" s="27">
        <f t="shared" si="10"/>
        <v>904016.82402459392</v>
      </c>
      <c r="T45" s="27">
        <f t="shared" si="10"/>
        <v>886736.81743123452</v>
      </c>
      <c r="U45" s="27">
        <f t="shared" si="10"/>
        <v>870691.09702311503</v>
      </c>
      <c r="V45" s="27">
        <f t="shared" si="10"/>
        <v>855791.49950129003</v>
      </c>
      <c r="W45" s="27">
        <f t="shared" si="10"/>
        <v>841956.15894530946</v>
      </c>
    </row>
    <row r="46" spans="1:23" ht="16.5" thickTop="1" x14ac:dyDescent="0.25">
      <c r="A46" s="15" t="str">
        <f>'Input Assumptions'!D45</f>
        <v>Electric Resistance</v>
      </c>
      <c r="B46" s="13">
        <f>+'[1]Energy Usage'!B46+'[2]Energy Usage'!B46+'[3]Energy Usage'!B46+'[4]Energy Usage'!B46</f>
        <v>2463886.2200764446</v>
      </c>
      <c r="C46" s="13">
        <f>+'[1]Energy Usage'!C46+'[2]Energy Usage'!C46+'[3]Energy Usage'!C46+'[4]Energy Usage'!C46</f>
        <v>2287894.3472138415</v>
      </c>
      <c r="D46" s="13">
        <f>+'[1]Energy Usage'!D46+'[2]Energy Usage'!D46+'[3]Energy Usage'!D46+'[4]Energy Usage'!D46</f>
        <v>2124473.3224128527</v>
      </c>
      <c r="E46" s="13">
        <f>+'[1]Energy Usage'!E46+'[2]Energy Usage'!E46+'[3]Energy Usage'!E46+'[4]Energy Usage'!E46</f>
        <v>1972725.2279547921</v>
      </c>
      <c r="F46" s="13">
        <f>+'[1]Energy Usage'!F46+'[2]Energy Usage'!F46+'[3]Energy Usage'!F46+'[4]Energy Usage'!F46</f>
        <v>1831816.2831008784</v>
      </c>
      <c r="G46" s="13">
        <f>+'[1]Energy Usage'!G46+'[2]Energy Usage'!G46+'[3]Energy Usage'!G46+'[4]Energy Usage'!G46</f>
        <v>1700972.262879387</v>
      </c>
      <c r="H46" s="13">
        <f>+'[1]Energy Usage'!H46+'[2]Energy Usage'!H46+'[3]Energy Usage'!H46+'[4]Energy Usage'!H46</f>
        <v>1579474.2441022878</v>
      </c>
      <c r="I46" s="13">
        <f>+'[1]Energy Usage'!I46+'[2]Energy Usage'!I46+'[3]Energy Usage'!I46+'[4]Energy Usage'!I46</f>
        <v>1466654.6552378389</v>
      </c>
      <c r="J46" s="13">
        <f>+'[1]Energy Usage'!J46+'[2]Energy Usage'!J46+'[3]Energy Usage'!J46+'[4]Energy Usage'!J46</f>
        <v>1361893.608435136</v>
      </c>
      <c r="K46" s="13">
        <f>+'[1]Energy Usage'!K46+'[2]Energy Usage'!K46+'[3]Energy Usage'!K46+'[4]Energy Usage'!K46</f>
        <v>1264615.493546912</v>
      </c>
      <c r="L46" s="13">
        <f>+'[1]Energy Usage'!L46+'[2]Energy Usage'!L46+'[3]Energy Usage'!L46+'[4]Energy Usage'!L46</f>
        <v>1174285.8154364182</v>
      </c>
      <c r="M46" s="13">
        <f>+'[1]Energy Usage'!M46+'[2]Energy Usage'!M46+'[3]Energy Usage'!M46+'[4]Energy Usage'!M46</f>
        <v>1090408.2571909598</v>
      </c>
      <c r="N46" s="13">
        <f>+'[1]Energy Usage'!N46+'[2]Energy Usage'!N46+'[3]Energy Usage'!N46+'[4]Energy Usage'!N46</f>
        <v>1012521.9531058911</v>
      </c>
      <c r="O46" s="13">
        <f>+'[1]Energy Usage'!O46+'[2]Energy Usage'!O46+'[3]Energy Usage'!O46+'[4]Energy Usage'!O46</f>
        <v>940198.9564554703</v>
      </c>
      <c r="P46" s="13">
        <f>+'[1]Energy Usage'!P46+'[2]Energy Usage'!P46+'[3]Energy Usage'!P46+'[4]Energy Usage'!P46</f>
        <v>873041.8881372225</v>
      </c>
      <c r="Q46" s="13">
        <f>+'[1]Energy Usage'!Q46+'[2]Energy Usage'!Q46+'[3]Energy Usage'!Q46+'[4]Energy Usage'!Q46</f>
        <v>810681.75327027799</v>
      </c>
      <c r="R46" s="13">
        <f>+'[1]Energy Usage'!R46+'[2]Energy Usage'!R46+'[3]Energy Usage'!R46+'[4]Energy Usage'!R46</f>
        <v>752775.91375097248</v>
      </c>
      <c r="S46" s="13">
        <f>+'[1]Energy Usage'!S46+'[2]Energy Usage'!S46+'[3]Energy Usage'!S46+'[4]Energy Usage'!S46</f>
        <v>699006.20562590298</v>
      </c>
      <c r="T46" s="13">
        <f>+'[1]Energy Usage'!T46+'[2]Energy Usage'!T46+'[3]Energy Usage'!T46+'[4]Energy Usage'!T46</f>
        <v>649077.1909383384</v>
      </c>
      <c r="U46" s="13">
        <f>+'[1]Energy Usage'!U46+'[2]Energy Usage'!U46+'[3]Energy Usage'!U46+'[4]Energy Usage'!U46</f>
        <v>602714.53444274282</v>
      </c>
      <c r="V46" s="13">
        <f>+'[1]Energy Usage'!V46+'[2]Energy Usage'!V46+'[3]Energy Usage'!V46+'[4]Energy Usage'!V46</f>
        <v>559663.49626826122</v>
      </c>
      <c r="W46" s="13">
        <f>+'[1]Energy Usage'!W46+'[2]Energy Usage'!W46+'[3]Energy Usage'!W46+'[4]Energy Usage'!W46</f>
        <v>519687.53224909969</v>
      </c>
    </row>
    <row r="47" spans="1:23" x14ac:dyDescent="0.25">
      <c r="A47" s="15" t="str">
        <f>'Input Assumptions'!D46</f>
        <v>HPWH</v>
      </c>
      <c r="B47" s="13">
        <f>+'[1]Energy Usage'!B47+'[2]Energy Usage'!B47+'[3]Energy Usage'!B47+'[4]Energy Usage'!B47</f>
        <v>0</v>
      </c>
      <c r="C47" s="13">
        <f>+'[1]Energy Usage'!C47+'[2]Energy Usage'!C47+'[3]Energy Usage'!C47+'[4]Energy Usage'!C47</f>
        <v>0</v>
      </c>
      <c r="D47" s="13">
        <f>+'[1]Energy Usage'!D47+'[2]Energy Usage'!D47+'[3]Energy Usage'!D47+'[4]Energy Usage'!D47</f>
        <v>0</v>
      </c>
      <c r="E47" s="13">
        <f>+'[1]Energy Usage'!E47+'[2]Energy Usage'!E47+'[3]Energy Usage'!E47+'[4]Energy Usage'!E47</f>
        <v>0</v>
      </c>
      <c r="F47" s="13">
        <f>+'[1]Energy Usage'!F47+'[2]Energy Usage'!F47+'[3]Energy Usage'!F47+'[4]Energy Usage'!F47</f>
        <v>0</v>
      </c>
      <c r="G47" s="13">
        <f>+'[1]Energy Usage'!G47+'[2]Energy Usage'!G47+'[3]Energy Usage'!G47+'[4]Energy Usage'!G47</f>
        <v>0</v>
      </c>
      <c r="H47" s="13">
        <f>+'[1]Energy Usage'!H47+'[2]Energy Usage'!H47+'[3]Energy Usage'!H47+'[4]Energy Usage'!H47</f>
        <v>0</v>
      </c>
      <c r="I47" s="13">
        <f>+'[1]Energy Usage'!I47+'[2]Energy Usage'!I47+'[3]Energy Usage'!I47+'[4]Energy Usage'!I47</f>
        <v>0</v>
      </c>
      <c r="J47" s="13">
        <f>+'[1]Energy Usage'!J47+'[2]Energy Usage'!J47+'[3]Energy Usage'!J47+'[4]Energy Usage'!J47</f>
        <v>0</v>
      </c>
      <c r="K47" s="13">
        <f>+'[1]Energy Usage'!K47+'[2]Energy Usage'!K47+'[3]Energy Usage'!K47+'[4]Energy Usage'!K47</f>
        <v>0</v>
      </c>
      <c r="L47" s="13">
        <f>+'[1]Energy Usage'!L47+'[2]Energy Usage'!L47+'[3]Energy Usage'!L47+'[4]Energy Usage'!L47</f>
        <v>0</v>
      </c>
      <c r="M47" s="13">
        <f>+'[1]Energy Usage'!M47+'[2]Energy Usage'!M47+'[3]Energy Usage'!M47+'[4]Energy Usage'!M47</f>
        <v>0</v>
      </c>
      <c r="N47" s="13">
        <f>+'[1]Energy Usage'!N47+'[2]Energy Usage'!N47+'[3]Energy Usage'!N47+'[4]Energy Usage'!N47</f>
        <v>0</v>
      </c>
      <c r="O47" s="13">
        <f>+'[1]Energy Usage'!O47+'[2]Energy Usage'!O47+'[3]Energy Usage'!O47+'[4]Energy Usage'!O47</f>
        <v>47292.623694111659</v>
      </c>
      <c r="P47" s="13">
        <f>+'[1]Energy Usage'!P47+'[2]Energy Usage'!P47+'[3]Energy Usage'!P47+'[4]Energy Usage'!P47</f>
        <v>91207.202838643905</v>
      </c>
      <c r="Q47" s="13">
        <f>+'[1]Energy Usage'!Q47+'[2]Energy Usage'!Q47+'[3]Energy Usage'!Q47+'[4]Energy Usage'!Q47</f>
        <v>131985.02632999531</v>
      </c>
      <c r="R47" s="13">
        <f>+'[1]Energy Usage'!R47+'[2]Energy Usage'!R47+'[3]Energy Usage'!R47+'[4]Energy Usage'!R47</f>
        <v>169850.14814339302</v>
      </c>
      <c r="S47" s="13">
        <f>+'[1]Energy Usage'!S47+'[2]Energy Usage'!S47+'[3]Energy Usage'!S47+'[4]Energy Usage'!S47</f>
        <v>205010.61839869089</v>
      </c>
      <c r="T47" s="13">
        <f>+'[1]Energy Usage'!T47+'[2]Energy Usage'!T47+'[3]Energy Usage'!T47+'[4]Energy Usage'!T47</f>
        <v>237659.62649289606</v>
      </c>
      <c r="U47" s="13">
        <f>+'[1]Energy Usage'!U47+'[2]Energy Usage'!U47+'[3]Energy Usage'!U47+'[4]Energy Usage'!U47</f>
        <v>267976.56258037227</v>
      </c>
      <c r="V47" s="13">
        <f>+'[1]Energy Usage'!V47+'[2]Energy Usage'!V47+'[3]Energy Usage'!V47+'[4]Energy Usage'!V47</f>
        <v>296128.00323302875</v>
      </c>
      <c r="W47" s="13">
        <f>+'[1]Energy Usage'!W47+'[2]Energy Usage'!W47+'[3]Energy Usage'!W47+'[4]Energy Usage'!W47</f>
        <v>322268.62669620977</v>
      </c>
    </row>
    <row r="48" spans="1:23" x14ac:dyDescent="0.25">
      <c r="A48" s="15" t="str">
        <f>'Input Assumptions'!D47</f>
        <v>Gas Tank</v>
      </c>
      <c r="B48" s="13">
        <f>+'[1]Energy Usage'!B48+'[2]Energy Usage'!B48+'[3]Energy Usage'!B48+'[4]Energy Usage'!B48</f>
        <v>0</v>
      </c>
      <c r="C48" s="13">
        <f>+'[1]Energy Usage'!C48+'[2]Energy Usage'!C48+'[3]Energy Usage'!C48+'[4]Energy Usage'!C48</f>
        <v>0</v>
      </c>
      <c r="D48" s="13">
        <f>+'[1]Energy Usage'!D48+'[2]Energy Usage'!D48+'[3]Energy Usage'!D48+'[4]Energy Usage'!D48</f>
        <v>0</v>
      </c>
      <c r="E48" s="13">
        <f>+'[1]Energy Usage'!E48+'[2]Energy Usage'!E48+'[3]Energy Usage'!E48+'[4]Energy Usage'!E48</f>
        <v>0</v>
      </c>
      <c r="F48" s="13">
        <f>+'[1]Energy Usage'!F48+'[2]Energy Usage'!F48+'[3]Energy Usage'!F48+'[4]Energy Usage'!F48</f>
        <v>0</v>
      </c>
      <c r="G48" s="13">
        <f>+'[1]Energy Usage'!G48+'[2]Energy Usage'!G48+'[3]Energy Usage'!G48+'[4]Energy Usage'!G48</f>
        <v>0</v>
      </c>
      <c r="H48" s="13">
        <f>+'[1]Energy Usage'!H48+'[2]Energy Usage'!H48+'[3]Energy Usage'!H48+'[4]Energy Usage'!H48</f>
        <v>0</v>
      </c>
      <c r="I48" s="13">
        <f>+'[1]Energy Usage'!I48+'[2]Energy Usage'!I48+'[3]Energy Usage'!I48+'[4]Energy Usage'!I48</f>
        <v>0</v>
      </c>
      <c r="J48" s="13">
        <f>+'[1]Energy Usage'!J48+'[2]Energy Usage'!J48+'[3]Energy Usage'!J48+'[4]Energy Usage'!J48</f>
        <v>0</v>
      </c>
      <c r="K48" s="13">
        <f>+'[1]Energy Usage'!K48+'[2]Energy Usage'!K48+'[3]Energy Usage'!K48+'[4]Energy Usage'!K48</f>
        <v>0</v>
      </c>
      <c r="L48" s="13">
        <f>+'[1]Energy Usage'!L48+'[2]Energy Usage'!L48+'[3]Energy Usage'!L48+'[4]Energy Usage'!L48</f>
        <v>0</v>
      </c>
      <c r="M48" s="13">
        <f>+'[1]Energy Usage'!M48+'[2]Energy Usage'!M48+'[3]Energy Usage'!M48+'[4]Energy Usage'!M48</f>
        <v>0</v>
      </c>
      <c r="N48" s="13">
        <f>+'[1]Energy Usage'!N48+'[2]Energy Usage'!N48+'[3]Energy Usage'!N48+'[4]Energy Usage'!N48</f>
        <v>0</v>
      </c>
      <c r="O48" s="13">
        <f>+'[1]Energy Usage'!O48+'[2]Energy Usage'!O48+'[3]Energy Usage'!O48+'[4]Energy Usage'!O48</f>
        <v>0</v>
      </c>
      <c r="P48" s="13">
        <f>+'[1]Energy Usage'!P48+'[2]Energy Usage'!P48+'[3]Energy Usage'!P48+'[4]Energy Usage'!P48</f>
        <v>0</v>
      </c>
      <c r="Q48" s="13">
        <f>+'[1]Energy Usage'!Q48+'[2]Energy Usage'!Q48+'[3]Energy Usage'!Q48+'[4]Energy Usage'!Q48</f>
        <v>0</v>
      </c>
      <c r="R48" s="13">
        <f>+'[1]Energy Usage'!R48+'[2]Energy Usage'!R48+'[3]Energy Usage'!R48+'[4]Energy Usage'!R48</f>
        <v>0</v>
      </c>
      <c r="S48" s="13">
        <f>+'[1]Energy Usage'!S48+'[2]Energy Usage'!S48+'[3]Energy Usage'!S48+'[4]Energy Usage'!S48</f>
        <v>0</v>
      </c>
      <c r="T48" s="13">
        <f>+'[1]Energy Usage'!T48+'[2]Energy Usage'!T48+'[3]Energy Usage'!T48+'[4]Energy Usage'!T48</f>
        <v>0</v>
      </c>
      <c r="U48" s="13">
        <f>+'[1]Energy Usage'!U48+'[2]Energy Usage'!U48+'[3]Energy Usage'!U48+'[4]Energy Usage'!U48</f>
        <v>0</v>
      </c>
      <c r="V48" s="13">
        <f>+'[1]Energy Usage'!V48+'[2]Energy Usage'!V48+'[3]Energy Usage'!V48+'[4]Energy Usage'!V48</f>
        <v>0</v>
      </c>
      <c r="W48" s="13">
        <f>+'[1]Energy Usage'!W48+'[2]Energy Usage'!W48+'[3]Energy Usage'!W48+'[4]Energy Usage'!W48</f>
        <v>0</v>
      </c>
    </row>
    <row r="49" spans="1:23" x14ac:dyDescent="0.25">
      <c r="A49" s="15" t="str">
        <f>'Input Assumptions'!D48</f>
        <v>Instant Gas</v>
      </c>
      <c r="B49" s="13">
        <f>+'[1]Energy Usage'!B49+'[2]Energy Usage'!B49+'[3]Energy Usage'!B49+'[4]Energy Usage'!B49</f>
        <v>0</v>
      </c>
      <c r="C49" s="13">
        <f>+'[1]Energy Usage'!C49+'[2]Energy Usage'!C49+'[3]Energy Usage'!C49+'[4]Energy Usage'!C49</f>
        <v>0</v>
      </c>
      <c r="D49" s="13">
        <f>+'[1]Energy Usage'!D49+'[2]Energy Usage'!D49+'[3]Energy Usage'!D49+'[4]Energy Usage'!D49</f>
        <v>0</v>
      </c>
      <c r="E49" s="13">
        <f>+'[1]Energy Usage'!E49+'[2]Energy Usage'!E49+'[3]Energy Usage'!E49+'[4]Energy Usage'!E49</f>
        <v>0</v>
      </c>
      <c r="F49" s="13">
        <f>+'[1]Energy Usage'!F49+'[2]Energy Usage'!F49+'[3]Energy Usage'!F49+'[4]Energy Usage'!F49</f>
        <v>0</v>
      </c>
      <c r="G49" s="13">
        <f>+'[1]Energy Usage'!G49+'[2]Energy Usage'!G49+'[3]Energy Usage'!G49+'[4]Energy Usage'!G49</f>
        <v>0</v>
      </c>
      <c r="H49" s="13">
        <f>+'[1]Energy Usage'!H49+'[2]Energy Usage'!H49+'[3]Energy Usage'!H49+'[4]Energy Usage'!H49</f>
        <v>0</v>
      </c>
      <c r="I49" s="13">
        <f>+'[1]Energy Usage'!I49+'[2]Energy Usage'!I49+'[3]Energy Usage'!I49+'[4]Energy Usage'!I49</f>
        <v>0</v>
      </c>
      <c r="J49" s="13">
        <f>+'[1]Energy Usage'!J49+'[2]Energy Usage'!J49+'[3]Energy Usage'!J49+'[4]Energy Usage'!J49</f>
        <v>0</v>
      </c>
      <c r="K49" s="13">
        <f>+'[1]Energy Usage'!K49+'[2]Energy Usage'!K49+'[3]Energy Usage'!K49+'[4]Energy Usage'!K49</f>
        <v>0</v>
      </c>
      <c r="L49" s="13">
        <f>+'[1]Energy Usage'!L49+'[2]Energy Usage'!L49+'[3]Energy Usage'!L49+'[4]Energy Usage'!L49</f>
        <v>0</v>
      </c>
      <c r="M49" s="13">
        <f>+'[1]Energy Usage'!M49+'[2]Energy Usage'!M49+'[3]Energy Usage'!M49+'[4]Energy Usage'!M49</f>
        <v>0</v>
      </c>
      <c r="N49" s="13">
        <f>+'[1]Energy Usage'!N49+'[2]Energy Usage'!N49+'[3]Energy Usage'!N49+'[4]Energy Usage'!N49</f>
        <v>0</v>
      </c>
      <c r="O49" s="13">
        <f>+'[1]Energy Usage'!O49+'[2]Energy Usage'!O49+'[3]Energy Usage'!O49+'[4]Energy Usage'!O49</f>
        <v>0</v>
      </c>
      <c r="P49" s="13">
        <f>+'[1]Energy Usage'!P49+'[2]Energy Usage'!P49+'[3]Energy Usage'!P49+'[4]Energy Usage'!P49</f>
        <v>0</v>
      </c>
      <c r="Q49" s="13">
        <f>+'[1]Energy Usage'!Q49+'[2]Energy Usage'!Q49+'[3]Energy Usage'!Q49+'[4]Energy Usage'!Q49</f>
        <v>0</v>
      </c>
      <c r="R49" s="13">
        <f>+'[1]Energy Usage'!R49+'[2]Energy Usage'!R49+'[3]Energy Usage'!R49+'[4]Energy Usage'!R49</f>
        <v>0</v>
      </c>
      <c r="S49" s="13">
        <f>+'[1]Energy Usage'!S49+'[2]Energy Usage'!S49+'[3]Energy Usage'!S49+'[4]Energy Usage'!S49</f>
        <v>0</v>
      </c>
      <c r="T49" s="13">
        <f>+'[1]Energy Usage'!T49+'[2]Energy Usage'!T49+'[3]Energy Usage'!T49+'[4]Energy Usage'!T49</f>
        <v>0</v>
      </c>
      <c r="U49" s="13">
        <f>+'[1]Energy Usage'!U49+'[2]Energy Usage'!U49+'[3]Energy Usage'!U49+'[4]Energy Usage'!U49</f>
        <v>0</v>
      </c>
      <c r="V49" s="13">
        <f>+'[1]Energy Usage'!V49+'[2]Energy Usage'!V49+'[3]Energy Usage'!V49+'[4]Energy Usage'!V49</f>
        <v>0</v>
      </c>
      <c r="W49" s="13">
        <f>+'[1]Energy Usage'!W49+'[2]Energy Usage'!W49+'[3]Energy Usage'!W49+'[4]Energy Usage'!W49</f>
        <v>0</v>
      </c>
    </row>
    <row r="50" spans="1:23" x14ac:dyDescent="0.25">
      <c r="A50" s="15" t="str">
        <f>'Input Assumptions'!D49</f>
        <v>Condensing Gas</v>
      </c>
      <c r="B50" s="13">
        <f>+'[1]Energy Usage'!B50+'[2]Energy Usage'!B50+'[3]Energy Usage'!B50+'[4]Energy Usage'!B50</f>
        <v>0</v>
      </c>
      <c r="C50" s="13">
        <f>+'[1]Energy Usage'!C50+'[2]Energy Usage'!C50+'[3]Energy Usage'!C50+'[4]Energy Usage'!C50</f>
        <v>0</v>
      </c>
      <c r="D50" s="13">
        <f>+'[1]Energy Usage'!D50+'[2]Energy Usage'!D50+'[3]Energy Usage'!D50+'[4]Energy Usage'!D50</f>
        <v>0</v>
      </c>
      <c r="E50" s="13">
        <f>+'[1]Energy Usage'!E50+'[2]Energy Usage'!E50+'[3]Energy Usage'!E50+'[4]Energy Usage'!E50</f>
        <v>0</v>
      </c>
      <c r="F50" s="13">
        <f>+'[1]Energy Usage'!F50+'[2]Energy Usage'!F50+'[3]Energy Usage'!F50+'[4]Energy Usage'!F50</f>
        <v>0</v>
      </c>
      <c r="G50" s="13">
        <f>+'[1]Energy Usage'!G50+'[2]Energy Usage'!G50+'[3]Energy Usage'!G50+'[4]Energy Usage'!G50</f>
        <v>0</v>
      </c>
      <c r="H50" s="13">
        <f>+'[1]Energy Usage'!H50+'[2]Energy Usage'!H50+'[3]Energy Usage'!H50+'[4]Energy Usage'!H50</f>
        <v>0</v>
      </c>
      <c r="I50" s="13">
        <f>+'[1]Energy Usage'!I50+'[2]Energy Usage'!I50+'[3]Energy Usage'!I50+'[4]Energy Usage'!I50</f>
        <v>0</v>
      </c>
      <c r="J50" s="13">
        <f>+'[1]Energy Usage'!J50+'[2]Energy Usage'!J50+'[3]Energy Usage'!J50+'[4]Energy Usage'!J50</f>
        <v>0</v>
      </c>
      <c r="K50" s="13">
        <f>+'[1]Energy Usage'!K50+'[2]Energy Usage'!K50+'[3]Energy Usage'!K50+'[4]Energy Usage'!K50</f>
        <v>0</v>
      </c>
      <c r="L50" s="13">
        <f>+'[1]Energy Usage'!L50+'[2]Energy Usage'!L50+'[3]Energy Usage'!L50+'[4]Energy Usage'!L50</f>
        <v>0</v>
      </c>
      <c r="M50" s="13">
        <f>+'[1]Energy Usage'!M50+'[2]Energy Usage'!M50+'[3]Energy Usage'!M50+'[4]Energy Usage'!M50</f>
        <v>0</v>
      </c>
      <c r="N50" s="13">
        <f>+'[1]Energy Usage'!N50+'[2]Energy Usage'!N50+'[3]Energy Usage'!N50+'[4]Energy Usage'!N50</f>
        <v>0</v>
      </c>
      <c r="O50" s="13">
        <f>+'[1]Energy Usage'!O50+'[2]Energy Usage'!O50+'[3]Energy Usage'!O50+'[4]Energy Usage'!O50</f>
        <v>0</v>
      </c>
      <c r="P50" s="13">
        <f>+'[1]Energy Usage'!P50+'[2]Energy Usage'!P50+'[3]Energy Usage'!P50+'[4]Energy Usage'!P50</f>
        <v>0</v>
      </c>
      <c r="Q50" s="13">
        <f>+'[1]Energy Usage'!Q50+'[2]Energy Usage'!Q50+'[3]Energy Usage'!Q50+'[4]Energy Usage'!Q50</f>
        <v>0</v>
      </c>
      <c r="R50" s="13">
        <f>+'[1]Energy Usage'!R50+'[2]Energy Usage'!R50+'[3]Energy Usage'!R50+'[4]Energy Usage'!R50</f>
        <v>0</v>
      </c>
      <c r="S50" s="13">
        <f>+'[1]Energy Usage'!S50+'[2]Energy Usage'!S50+'[3]Energy Usage'!S50+'[4]Energy Usage'!S50</f>
        <v>0</v>
      </c>
      <c r="T50" s="13">
        <f>+'[1]Energy Usage'!T50+'[2]Energy Usage'!T50+'[3]Energy Usage'!T50+'[4]Energy Usage'!T50</f>
        <v>0</v>
      </c>
      <c r="U50" s="13">
        <f>+'[1]Energy Usage'!U50+'[2]Energy Usage'!U50+'[3]Energy Usage'!U50+'[4]Energy Usage'!U50</f>
        <v>0</v>
      </c>
      <c r="V50" s="13">
        <f>+'[1]Energy Usage'!V50+'[2]Energy Usage'!V50+'[3]Energy Usage'!V50+'[4]Energy Usage'!V50</f>
        <v>0</v>
      </c>
      <c r="W50" s="13">
        <f>+'[1]Energy Usage'!W50+'[2]Energy Usage'!W50+'[3]Energy Usage'!W50+'[4]Energy Usage'!W50</f>
        <v>0</v>
      </c>
    </row>
    <row r="51" spans="1:23" x14ac:dyDescent="0.25">
      <c r="A51" s="15"/>
    </row>
    <row r="52" spans="1:23" x14ac:dyDescent="0.25">
      <c r="A52" s="4" t="s">
        <v>33</v>
      </c>
    </row>
    <row r="53" spans="1:23" x14ac:dyDescent="0.25">
      <c r="A53" s="16" t="s">
        <v>0</v>
      </c>
      <c r="B53" s="17">
        <v>2014</v>
      </c>
      <c r="C53" s="17">
        <v>2015</v>
      </c>
      <c r="D53" s="17">
        <v>2016</v>
      </c>
      <c r="E53" s="17">
        <v>2017</v>
      </c>
      <c r="F53" s="17">
        <v>2018</v>
      </c>
      <c r="G53" s="17">
        <v>2019</v>
      </c>
      <c r="H53" s="17">
        <v>2020</v>
      </c>
      <c r="I53" s="17">
        <v>2021</v>
      </c>
      <c r="J53" s="17">
        <v>2022</v>
      </c>
      <c r="K53" s="17">
        <v>2023</v>
      </c>
      <c r="L53" s="17">
        <v>2024</v>
      </c>
      <c r="M53" s="17">
        <v>2025</v>
      </c>
      <c r="N53" s="17">
        <v>2026</v>
      </c>
      <c r="O53" s="17">
        <v>2027</v>
      </c>
      <c r="P53" s="17">
        <v>2028</v>
      </c>
      <c r="Q53" s="17">
        <v>2029</v>
      </c>
      <c r="R53" s="17">
        <v>2030</v>
      </c>
      <c r="S53" s="17">
        <v>2031</v>
      </c>
      <c r="T53" s="17">
        <v>2032</v>
      </c>
      <c r="U53" s="17">
        <v>2033</v>
      </c>
      <c r="V53" s="17">
        <v>2034</v>
      </c>
      <c r="W53" s="17">
        <v>2035</v>
      </c>
    </row>
    <row r="54" spans="1:23" ht="16.5" thickBot="1" x14ac:dyDescent="0.3">
      <c r="A54" s="26" t="s">
        <v>31</v>
      </c>
      <c r="B54" s="27">
        <f t="shared" ref="B54:W54" si="11">SUM(B55:B59)</f>
        <v>0</v>
      </c>
      <c r="C54" s="27">
        <f t="shared" si="11"/>
        <v>199176.91390004865</v>
      </c>
      <c r="D54" s="27">
        <f t="shared" si="11"/>
        <v>384391.95927863981</v>
      </c>
      <c r="E54" s="27">
        <f t="shared" si="11"/>
        <v>556651.55066271161</v>
      </c>
      <c r="F54" s="27">
        <f t="shared" si="11"/>
        <v>716901.08989564213</v>
      </c>
      <c r="G54" s="27">
        <f t="shared" si="11"/>
        <v>866033.92862222099</v>
      </c>
      <c r="H54" s="27">
        <f t="shared" si="11"/>
        <v>1004900.5231654545</v>
      </c>
      <c r="I54" s="27">
        <f t="shared" si="11"/>
        <v>1134317.4168014207</v>
      </c>
      <c r="J54" s="27">
        <f t="shared" si="11"/>
        <v>1255075.4695309564</v>
      </c>
      <c r="K54" s="27">
        <f t="shared" si="11"/>
        <v>1367946.5655933591</v>
      </c>
      <c r="L54" s="27">
        <f t="shared" si="11"/>
        <v>1473687.9198951679</v>
      </c>
      <c r="M54" s="27">
        <f t="shared" si="11"/>
        <v>1573043.1408178383</v>
      </c>
      <c r="N54" s="27">
        <f t="shared" si="11"/>
        <v>1666739.4448636032</v>
      </c>
      <c r="O54" s="27">
        <f t="shared" si="11"/>
        <v>1755480.878893909</v>
      </c>
      <c r="P54" s="27">
        <f t="shared" si="11"/>
        <v>1839938.0436491529</v>
      </c>
      <c r="Q54" s="27">
        <f t="shared" si="11"/>
        <v>1920735.503845216</v>
      </c>
      <c r="R54" s="27">
        <f t="shared" si="11"/>
        <v>1998438.632211769</v>
      </c>
      <c r="S54" s="27">
        <f t="shared" si="11"/>
        <v>2073541.8838890747</v>
      </c>
      <c r="T54" s="27">
        <f t="shared" si="11"/>
        <v>2146460.3270493695</v>
      </c>
      <c r="U54" s="27">
        <f t="shared" si="11"/>
        <v>2217525.690677254</v>
      </c>
      <c r="V54" s="27">
        <f t="shared" si="11"/>
        <v>2286987.3859036136</v>
      </c>
      <c r="W54" s="27">
        <f t="shared" si="11"/>
        <v>2355018.1354403235</v>
      </c>
    </row>
    <row r="55" spans="1:23" ht="16.5" thickTop="1" x14ac:dyDescent="0.25">
      <c r="A55" s="15" t="str">
        <f>'Input Assumptions'!D45</f>
        <v>Electric Resistance</v>
      </c>
      <c r="B55" s="13">
        <f>+'[1]Energy Usage'!B55+'[2]Energy Usage'!B55+'[3]Energy Usage'!B55+'[4]Energy Usage'!B55</f>
        <v>0</v>
      </c>
      <c r="C55" s="13">
        <f>+'[1]Energy Usage'!C55+'[2]Energy Usage'!C55+'[3]Energy Usage'!C55+'[4]Energy Usage'!C55</f>
        <v>0</v>
      </c>
      <c r="D55" s="13">
        <f>+'[1]Energy Usage'!D55+'[2]Energy Usage'!D55+'[3]Energy Usage'!D55+'[4]Energy Usage'!D55</f>
        <v>0</v>
      </c>
      <c r="E55" s="13">
        <f>+'[1]Energy Usage'!E55+'[2]Energy Usage'!E55+'[3]Energy Usage'!E55+'[4]Energy Usage'!E55</f>
        <v>0</v>
      </c>
      <c r="F55" s="13">
        <f>+'[1]Energy Usage'!F55+'[2]Energy Usage'!F55+'[3]Energy Usage'!F55+'[4]Energy Usage'!F55</f>
        <v>0</v>
      </c>
      <c r="G55" s="13">
        <f>+'[1]Energy Usage'!G55+'[2]Energy Usage'!G55+'[3]Energy Usage'!G55+'[4]Energy Usage'!G55</f>
        <v>0</v>
      </c>
      <c r="H55" s="13">
        <f>+'[1]Energy Usage'!H55+'[2]Energy Usage'!H55+'[3]Energy Usage'!H55+'[4]Energy Usage'!H55</f>
        <v>0</v>
      </c>
      <c r="I55" s="13">
        <f>+'[1]Energy Usage'!I55+'[2]Energy Usage'!I55+'[3]Energy Usage'!I55+'[4]Energy Usage'!I55</f>
        <v>0</v>
      </c>
      <c r="J55" s="13">
        <f>+'[1]Energy Usage'!J55+'[2]Energy Usage'!J55+'[3]Energy Usage'!J55+'[4]Energy Usage'!J55</f>
        <v>0</v>
      </c>
      <c r="K55" s="13">
        <f>+'[1]Energy Usage'!K55+'[2]Energy Usage'!K55+'[3]Energy Usage'!K55+'[4]Energy Usage'!K55</f>
        <v>0</v>
      </c>
      <c r="L55" s="13">
        <f>+'[1]Energy Usage'!L55+'[2]Energy Usage'!L55+'[3]Energy Usage'!L55+'[4]Energy Usage'!L55</f>
        <v>0</v>
      </c>
      <c r="M55" s="13">
        <f>+'[1]Energy Usage'!M55+'[2]Energy Usage'!M55+'[3]Energy Usage'!M55+'[4]Energy Usage'!M55</f>
        <v>0</v>
      </c>
      <c r="N55" s="13">
        <f>+'[1]Energy Usage'!N55+'[2]Energy Usage'!N55+'[3]Energy Usage'!N55+'[4]Energy Usage'!N55</f>
        <v>0</v>
      </c>
      <c r="O55" s="13">
        <f>+'[1]Energy Usage'!O55+'[2]Energy Usage'!O55+'[3]Energy Usage'!O55+'[4]Energy Usage'!O55</f>
        <v>0</v>
      </c>
      <c r="P55" s="13">
        <f>+'[1]Energy Usage'!P55+'[2]Energy Usage'!P55+'[3]Energy Usage'!P55+'[4]Energy Usage'!P55</f>
        <v>0</v>
      </c>
      <c r="Q55" s="13">
        <f>+'[1]Energy Usage'!Q55+'[2]Energy Usage'!Q55+'[3]Energy Usage'!Q55+'[4]Energy Usage'!Q55</f>
        <v>0</v>
      </c>
      <c r="R55" s="13">
        <f>+'[1]Energy Usage'!R55+'[2]Energy Usage'!R55+'[3]Energy Usage'!R55+'[4]Energy Usage'!R55</f>
        <v>0</v>
      </c>
      <c r="S55" s="13">
        <f>+'[1]Energy Usage'!S55+'[2]Energy Usage'!S55+'[3]Energy Usage'!S55+'[4]Energy Usage'!S55</f>
        <v>0</v>
      </c>
      <c r="T55" s="13">
        <f>+'[1]Energy Usage'!T55+'[2]Energy Usage'!T55+'[3]Energy Usage'!T55+'[4]Energy Usage'!T55</f>
        <v>0</v>
      </c>
      <c r="U55" s="13">
        <f>+'[1]Energy Usage'!U55+'[2]Energy Usage'!U55+'[3]Energy Usage'!U55+'[4]Energy Usage'!U55</f>
        <v>0</v>
      </c>
      <c r="V55" s="13">
        <f>+'[1]Energy Usage'!V55+'[2]Energy Usage'!V55+'[3]Energy Usage'!V55+'[4]Energy Usage'!V55</f>
        <v>0</v>
      </c>
      <c r="W55" s="13">
        <f>+'[1]Energy Usage'!W55+'[2]Energy Usage'!W55+'[3]Energy Usage'!W55+'[4]Energy Usage'!W55</f>
        <v>0</v>
      </c>
    </row>
    <row r="56" spans="1:23" x14ac:dyDescent="0.25">
      <c r="A56" s="15" t="str">
        <f>'Input Assumptions'!D46</f>
        <v>HPWH</v>
      </c>
      <c r="B56" s="13">
        <f>+'[1]Energy Usage'!B56+'[2]Energy Usage'!B56+'[3]Energy Usage'!B56+'[4]Energy Usage'!B56</f>
        <v>0</v>
      </c>
      <c r="C56" s="13">
        <f>+'[1]Energy Usage'!C56+'[2]Energy Usage'!C56+'[3]Energy Usage'!C56+'[4]Energy Usage'!C56</f>
        <v>0</v>
      </c>
      <c r="D56" s="13">
        <f>+'[1]Energy Usage'!D56+'[2]Energy Usage'!D56+'[3]Energy Usage'!D56+'[4]Energy Usage'!D56</f>
        <v>0</v>
      </c>
      <c r="E56" s="13">
        <f>+'[1]Energy Usage'!E56+'[2]Energy Usage'!E56+'[3]Energy Usage'!E56+'[4]Energy Usage'!E56</f>
        <v>0</v>
      </c>
      <c r="F56" s="13">
        <f>+'[1]Energy Usage'!F56+'[2]Energy Usage'!F56+'[3]Energy Usage'!F56+'[4]Energy Usage'!F56</f>
        <v>0</v>
      </c>
      <c r="G56" s="13">
        <f>+'[1]Energy Usage'!G56+'[2]Energy Usage'!G56+'[3]Energy Usage'!G56+'[4]Energy Usage'!G56</f>
        <v>0</v>
      </c>
      <c r="H56" s="13">
        <f>+'[1]Energy Usage'!H56+'[2]Energy Usage'!H56+'[3]Energy Usage'!H56+'[4]Energy Usage'!H56</f>
        <v>0</v>
      </c>
      <c r="I56" s="13">
        <f>+'[1]Energy Usage'!I56+'[2]Energy Usage'!I56+'[3]Energy Usage'!I56+'[4]Energy Usage'!I56</f>
        <v>0</v>
      </c>
      <c r="J56" s="13">
        <f>+'[1]Energy Usage'!J56+'[2]Energy Usage'!J56+'[3]Energy Usage'!J56+'[4]Energy Usage'!J56</f>
        <v>0</v>
      </c>
      <c r="K56" s="13">
        <f>+'[1]Energy Usage'!K56+'[2]Energy Usage'!K56+'[3]Energy Usage'!K56+'[4]Energy Usage'!K56</f>
        <v>0</v>
      </c>
      <c r="L56" s="13">
        <f>+'[1]Energy Usage'!L56+'[2]Energy Usage'!L56+'[3]Energy Usage'!L56+'[4]Energy Usage'!L56</f>
        <v>0</v>
      </c>
      <c r="M56" s="13">
        <f>+'[1]Energy Usage'!M56+'[2]Energy Usage'!M56+'[3]Energy Usage'!M56+'[4]Energy Usage'!M56</f>
        <v>0</v>
      </c>
      <c r="N56" s="13">
        <f>+'[1]Energy Usage'!N56+'[2]Energy Usage'!N56+'[3]Energy Usage'!N56+'[4]Energy Usage'!N56</f>
        <v>0</v>
      </c>
      <c r="O56" s="13">
        <f>+'[1]Energy Usage'!O56+'[2]Energy Usage'!O56+'[3]Energy Usage'!O56+'[4]Energy Usage'!O56</f>
        <v>0</v>
      </c>
      <c r="P56" s="13">
        <f>+'[1]Energy Usage'!P56+'[2]Energy Usage'!P56+'[3]Energy Usage'!P56+'[4]Energy Usage'!P56</f>
        <v>0</v>
      </c>
      <c r="Q56" s="13">
        <f>+'[1]Energy Usage'!Q56+'[2]Energy Usage'!Q56+'[3]Energy Usage'!Q56+'[4]Energy Usage'!Q56</f>
        <v>0</v>
      </c>
      <c r="R56" s="13">
        <f>+'[1]Energy Usage'!R56+'[2]Energy Usage'!R56+'[3]Energy Usage'!R56+'[4]Energy Usage'!R56</f>
        <v>0</v>
      </c>
      <c r="S56" s="13">
        <f>+'[1]Energy Usage'!S56+'[2]Energy Usage'!S56+'[3]Energy Usage'!S56+'[4]Energy Usage'!S56</f>
        <v>0</v>
      </c>
      <c r="T56" s="13">
        <f>+'[1]Energy Usage'!T56+'[2]Energy Usage'!T56+'[3]Energy Usage'!T56+'[4]Energy Usage'!T56</f>
        <v>0</v>
      </c>
      <c r="U56" s="13">
        <f>+'[1]Energy Usage'!U56+'[2]Energy Usage'!U56+'[3]Energy Usage'!U56+'[4]Energy Usage'!U56</f>
        <v>0</v>
      </c>
      <c r="V56" s="13">
        <f>+'[1]Energy Usage'!V56+'[2]Energy Usage'!V56+'[3]Energy Usage'!V56+'[4]Energy Usage'!V56</f>
        <v>0</v>
      </c>
      <c r="W56" s="13">
        <f>+'[1]Energy Usage'!W56+'[2]Energy Usage'!W56+'[3]Energy Usage'!W56+'[4]Energy Usage'!W56</f>
        <v>0</v>
      </c>
    </row>
    <row r="57" spans="1:23" x14ac:dyDescent="0.25">
      <c r="A57" s="15" t="str">
        <f>'Input Assumptions'!D47</f>
        <v>Gas Tank</v>
      </c>
      <c r="B57" s="13">
        <f>+'[1]Energy Usage'!B57+'[2]Energy Usage'!B57+'[3]Energy Usage'!B57+'[4]Energy Usage'!B57</f>
        <v>0</v>
      </c>
      <c r="C57" s="13">
        <f>+'[1]Energy Usage'!C57+'[2]Energy Usage'!C57+'[3]Energy Usage'!C57+'[4]Energy Usage'!C57</f>
        <v>199107.04398255789</v>
      </c>
      <c r="D57" s="13">
        <f>+'[1]Energy Usage'!D57+'[2]Energy Usage'!D57+'[3]Energy Usage'!D57+'[4]Energy Usage'!D57</f>
        <v>384186.85837233509</v>
      </c>
      <c r="E57" s="13">
        <f>+'[1]Energy Usage'!E57+'[2]Energy Usage'!E57+'[3]Energy Usage'!E57+'[4]Energy Usage'!E57</f>
        <v>556193.55980231147</v>
      </c>
      <c r="F57" s="13">
        <f>+'[1]Energy Usage'!F57+'[2]Energy Usage'!F57+'[3]Energy Usage'!F57+'[4]Energy Usage'!F57</f>
        <v>715988.7685676557</v>
      </c>
      <c r="G57" s="13">
        <f>+'[1]Energy Usage'!G57+'[2]Energy Usage'!G57+'[3]Energy Usage'!G57+'[4]Energy Usage'!G57</f>
        <v>864338.04123448138</v>
      </c>
      <c r="H57" s="13">
        <f>+'[1]Energy Usage'!H57+'[2]Energy Usage'!H57+'[3]Energy Usage'!H57+'[4]Energy Usage'!H57</f>
        <v>1001905.8109605839</v>
      </c>
      <c r="I57" s="13">
        <f>+'[1]Energy Usage'!I57+'[2]Energy Usage'!I57+'[3]Energy Usage'!I57+'[4]Energy Usage'!I57</f>
        <v>1129249.7786332681</v>
      </c>
      <c r="J57" s="13">
        <f>+'[1]Energy Usage'!J57+'[2]Energy Usage'!J57+'[3]Energy Usage'!J57+'[4]Energy Usage'!J57</f>
        <v>1246816.1708453489</v>
      </c>
      <c r="K57" s="13">
        <f>+'[1]Energy Usage'!K57+'[2]Energy Usage'!K57+'[3]Energy Usage'!K57+'[4]Energy Usage'!K57</f>
        <v>1354937.6869645994</v>
      </c>
      <c r="L57" s="13">
        <f>+'[1]Energy Usage'!L57+'[2]Energy Usage'!L57+'[3]Energy Usage'!L57+'[4]Energy Usage'!L57</f>
        <v>1453836.1679865206</v>
      </c>
      <c r="M57" s="13">
        <f>+'[1]Energy Usage'!M57+'[2]Energy Usage'!M57+'[3]Energy Usage'!M57+'[4]Energy Usage'!M57</f>
        <v>1543631.8871911308</v>
      </c>
      <c r="N57" s="13">
        <f>+'[1]Energy Usage'!N57+'[2]Energy Usage'!N57+'[3]Energy Usage'!N57+'[4]Energy Usage'!N57</f>
        <v>1624360.7627867176</v>
      </c>
      <c r="O57" s="13">
        <f>+'[1]Energy Usage'!O57+'[2]Energy Usage'!O57+'[3]Energy Usage'!O57+'[4]Energy Usage'!O57</f>
        <v>1695999.6901458562</v>
      </c>
      <c r="P57" s="13">
        <f>+'[1]Energy Usage'!P57+'[2]Energy Usage'!P57+'[3]Energy Usage'!P57+'[4]Energy Usage'!P57</f>
        <v>1758498.7065332576</v>
      </c>
      <c r="Q57" s="13">
        <f>+'[1]Energy Usage'!Q57+'[2]Energy Usage'!Q57+'[3]Energy Usage'!Q57+'[4]Energy Usage'!Q57</f>
        <v>1811817.1387875092</v>
      </c>
      <c r="R57" s="13">
        <f>+'[1]Energy Usage'!R57+'[2]Energy Usage'!R57+'[3]Energy Usage'!R57+'[4]Energy Usage'!R57</f>
        <v>1855959.676602507</v>
      </c>
      <c r="S57" s="13">
        <f>+'[1]Energy Usage'!S57+'[2]Energy Usage'!S57+'[3]Energy Usage'!S57+'[4]Energy Usage'!S57</f>
        <v>1891007.8747722595</v>
      </c>
      <c r="T57" s="13">
        <f>+'[1]Energy Usage'!T57+'[2]Energy Usage'!T57+'[3]Energy Usage'!T57+'[4]Energy Usage'!T57</f>
        <v>1917143.1307777725</v>
      </c>
      <c r="U57" s="13">
        <f>+'[1]Energy Usage'!U57+'[2]Energy Usage'!U57+'[3]Energy Usage'!U57+'[4]Energy Usage'!U57</f>
        <v>1934658.6051790593</v>
      </c>
      <c r="V57" s="13">
        <f>+'[1]Energy Usage'!V57+'[2]Energy Usage'!V57+'[3]Energy Usage'!V57+'[4]Energy Usage'!V57</f>
        <v>1943959.4537473232</v>
      </c>
      <c r="W57" s="13">
        <f>+'[1]Energy Usage'!W57+'[2]Energy Usage'!W57+'[3]Energy Usage'!W57+'[4]Energy Usage'!W57</f>
        <v>1945552.5932516558</v>
      </c>
    </row>
    <row r="58" spans="1:23" x14ac:dyDescent="0.25">
      <c r="A58" s="15" t="str">
        <f>'Input Assumptions'!D48</f>
        <v>Instant Gas</v>
      </c>
      <c r="B58" s="13">
        <f>+'[1]Energy Usage'!B58+'[2]Energy Usage'!B58+'[3]Energy Usage'!B58+'[4]Energy Usage'!B58</f>
        <v>0</v>
      </c>
      <c r="C58" s="13">
        <f>+'[1]Energy Usage'!C58+'[2]Energy Usage'!C58+'[3]Energy Usage'!C58+'[4]Energy Usage'!C58</f>
        <v>18.697754509371933</v>
      </c>
      <c r="D58" s="13">
        <f>+'[1]Energy Usage'!D58+'[2]Energy Usage'!D58+'[3]Energy Usage'!D58+'[4]Energy Usage'!D58</f>
        <v>54.946242518829649</v>
      </c>
      <c r="E58" s="13">
        <f>+'[1]Energy Usage'!E58+'[2]Energy Usage'!E58+'[3]Energy Usage'!E58+'[4]Energy Usage'!E58</f>
        <v>122.84560177851978</v>
      </c>
      <c r="F58" s="13">
        <f>+'[1]Energy Usage'!F58+'[2]Energy Usage'!F58+'[3]Energy Usage'!F58+'[4]Energy Usage'!F58</f>
        <v>245.03338794283815</v>
      </c>
      <c r="G58" s="13">
        <f>+'[1]Energy Usage'!G58+'[2]Energy Usage'!G58+'[3]Energy Usage'!G58+'[4]Energy Usage'!G58</f>
        <v>456.11738885978366</v>
      </c>
      <c r="H58" s="13">
        <f>+'[1]Energy Usage'!H58+'[2]Energy Usage'!H58+'[3]Energy Usage'!H58+'[4]Energy Usage'!H58</f>
        <v>806.59266023422447</v>
      </c>
      <c r="I58" s="13">
        <f>+'[1]Energy Usage'!I58+'[2]Energy Usage'!I58+'[3]Energy Usage'!I58+'[4]Energy Usage'!I58</f>
        <v>1366.8948557865351</v>
      </c>
      <c r="J58" s="13">
        <f>+'[1]Energy Usage'!J58+'[2]Energy Usage'!J58+'[3]Energy Usage'!J58+'[4]Energy Usage'!J58</f>
        <v>2231.0518630938946</v>
      </c>
      <c r="K58" s="13">
        <f>+'[1]Energy Usage'!K58+'[2]Energy Usage'!K58+'[3]Energy Usage'!K58+'[4]Energy Usage'!K58</f>
        <v>3519.2279262773136</v>
      </c>
      <c r="L58" s="13">
        <f>+'[1]Energy Usage'!L58+'[2]Energy Usage'!L58+'[3]Energy Usage'!L58+'[4]Energy Usage'!L58</f>
        <v>5378.3592807252762</v>
      </c>
      <c r="M58" s="13">
        <f>+'[1]Energy Usage'!M58+'[2]Energy Usage'!M58+'[3]Energy Usage'!M58+'[4]Energy Usage'!M58</f>
        <v>7980.116485243334</v>
      </c>
      <c r="N58" s="13">
        <f>+'[1]Energy Usage'!N58+'[2]Energy Usage'!N58+'[3]Energy Usage'!N58+'[4]Energy Usage'!N58</f>
        <v>11515.647200438652</v>
      </c>
      <c r="O58" s="13">
        <f>+'[1]Energy Usage'!O58+'[2]Energy Usage'!O58+'[3]Energy Usage'!O58+'[4]Energy Usage'!O58</f>
        <v>16186.972257535974</v>
      </c>
      <c r="P58" s="13">
        <f>+'[1]Energy Usage'!P58+'[2]Energy Usage'!P58+'[3]Energy Usage'!P58+'[4]Energy Usage'!P58</f>
        <v>22195.485522809387</v>
      </c>
      <c r="Q58" s="13">
        <f>+'[1]Energy Usage'!Q58+'[2]Energy Usage'!Q58+'[3]Energy Usage'!Q58+'[4]Energy Usage'!Q58</f>
        <v>29728.629704676365</v>
      </c>
      <c r="R58" s="13">
        <f>+'[1]Energy Usage'!R58+'[2]Energy Usage'!R58+'[3]Energy Usage'!R58+'[4]Energy Usage'!R58</f>
        <v>38946.318053945593</v>
      </c>
      <c r="S58" s="13">
        <f>+'[1]Energy Usage'!S58+'[2]Energy Usage'!S58+'[3]Energy Usage'!S58+'[4]Energy Usage'!S58</f>
        <v>49968.88010058392</v>
      </c>
      <c r="T58" s="13">
        <f>+'[1]Energy Usage'!T58+'[2]Energy Usage'!T58+'[3]Energy Usage'!T58+'[4]Energy Usage'!T58</f>
        <v>62868.135563196425</v>
      </c>
      <c r="U58" s="13">
        <f>+'[1]Energy Usage'!U58+'[2]Energy Usage'!U58+'[3]Energy Usage'!U58+'[4]Energy Usage'!U58</f>
        <v>77662.673899719652</v>
      </c>
      <c r="V58" s="13">
        <f>+'[1]Energy Usage'!V58+'[2]Energy Usage'!V58+'[3]Energy Usage'!V58+'[4]Energy Usage'!V58</f>
        <v>94317.684304644266</v>
      </c>
      <c r="W58" s="13">
        <f>+'[1]Energy Usage'!W58+'[2]Energy Usage'!W58+'[3]Energy Usage'!W58+'[4]Energy Usage'!W58</f>
        <v>112748.94645820974</v>
      </c>
    </row>
    <row r="59" spans="1:23" x14ac:dyDescent="0.25">
      <c r="A59" s="15" t="str">
        <f>'Input Assumptions'!D49</f>
        <v>Condensing Gas</v>
      </c>
      <c r="B59" s="13">
        <f>+'[1]Energy Usage'!B59+'[2]Energy Usage'!B59+'[3]Energy Usage'!B59+'[4]Energy Usage'!B59</f>
        <v>0</v>
      </c>
      <c r="C59" s="13">
        <f>+'[1]Energy Usage'!C59+'[2]Energy Usage'!C59+'[3]Energy Usage'!C59+'[4]Energy Usage'!C59</f>
        <v>51.172162981386137</v>
      </c>
      <c r="D59" s="13">
        <f>+'[1]Energy Usage'!D59+'[2]Energy Usage'!D59+'[3]Energy Usage'!D59+'[4]Energy Usage'!D59</f>
        <v>150.15466378591253</v>
      </c>
      <c r="E59" s="13">
        <f>+'[1]Energy Usage'!E59+'[2]Energy Usage'!E59+'[3]Energy Usage'!E59+'[4]Energy Usage'!E59</f>
        <v>335.14525862163578</v>
      </c>
      <c r="F59" s="13">
        <f>+'[1]Energy Usage'!F59+'[2]Energy Usage'!F59+'[3]Energy Usage'!F59+'[4]Energy Usage'!F59</f>
        <v>667.2879400436093</v>
      </c>
      <c r="G59" s="13">
        <f>+'[1]Energy Usage'!G59+'[2]Energy Usage'!G59+'[3]Energy Usage'!G59+'[4]Energy Usage'!G59</f>
        <v>1239.7699988798543</v>
      </c>
      <c r="H59" s="13">
        <f>+'[1]Energy Usage'!H59+'[2]Energy Usage'!H59+'[3]Energy Usage'!H59+'[4]Energy Usage'!H59</f>
        <v>2188.1195446364063</v>
      </c>
      <c r="I59" s="13">
        <f>+'[1]Energy Usage'!I59+'[2]Energy Usage'!I59+'[3]Energy Usage'!I59+'[4]Energy Usage'!I59</f>
        <v>3700.7433123660567</v>
      </c>
      <c r="J59" s="13">
        <f>+'[1]Energy Usage'!J59+'[2]Energy Usage'!J59+'[3]Energy Usage'!J59+'[4]Energy Usage'!J59</f>
        <v>6028.2468225137</v>
      </c>
      <c r="K59" s="13">
        <f>+'[1]Energy Usage'!K59+'[2]Energy Usage'!K59+'[3]Energy Usage'!K59+'[4]Energy Usage'!K59</f>
        <v>9489.6507024823677</v>
      </c>
      <c r="L59" s="13">
        <f>+'[1]Energy Usage'!L59+'[2]Energy Usage'!L59+'[3]Energy Usage'!L59+'[4]Energy Usage'!L59</f>
        <v>14473.392627922134</v>
      </c>
      <c r="M59" s="13">
        <f>+'[1]Energy Usage'!M59+'[2]Energy Usage'!M59+'[3]Energy Usage'!M59+'[4]Energy Usage'!M59</f>
        <v>21431.137141464056</v>
      </c>
      <c r="N59" s="13">
        <f>+'[1]Energy Usage'!N59+'[2]Energy Usage'!N59+'[3]Energy Usage'!N59+'[4]Energy Usage'!N59</f>
        <v>30863.034876446858</v>
      </c>
      <c r="O59" s="13">
        <f>+'[1]Energy Usage'!O59+'[2]Energy Usage'!O59+'[3]Energy Usage'!O59+'[4]Energy Usage'!O59</f>
        <v>43294.216490516963</v>
      </c>
      <c r="P59" s="13">
        <f>+'[1]Energy Usage'!P59+'[2]Energy Usage'!P59+'[3]Energy Usage'!P59+'[4]Energy Usage'!P59</f>
        <v>59243.851593085681</v>
      </c>
      <c r="Q59" s="13">
        <f>+'[1]Energy Usage'!Q59+'[2]Energy Usage'!Q59+'[3]Energy Usage'!Q59+'[4]Energy Usage'!Q59</f>
        <v>79189.73535303057</v>
      </c>
      <c r="R59" s="13">
        <f>+'[1]Energy Usage'!R59+'[2]Energy Usage'!R59+'[3]Energy Usage'!R59+'[4]Energy Usage'!R59</f>
        <v>103532.63755531621</v>
      </c>
      <c r="S59" s="13">
        <f>+'[1]Energy Usage'!S59+'[2]Energy Usage'!S59+'[3]Energy Usage'!S59+'[4]Energy Usage'!S59</f>
        <v>132565.12901623134</v>
      </c>
      <c r="T59" s="13">
        <f>+'[1]Energy Usage'!T59+'[2]Energy Usage'!T59+'[3]Energy Usage'!T59+'[4]Energy Usage'!T59</f>
        <v>166449.06070840059</v>
      </c>
      <c r="U59" s="13">
        <f>+'[1]Energy Usage'!U59+'[2]Energy Usage'!U59+'[3]Energy Usage'!U59+'[4]Energy Usage'!U59</f>
        <v>205204.41159847478</v>
      </c>
      <c r="V59" s="13">
        <f>+'[1]Energy Usage'!V59+'[2]Energy Usage'!V59+'[3]Energy Usage'!V59+'[4]Energy Usage'!V59</f>
        <v>248710.24785164624</v>
      </c>
      <c r="W59" s="13">
        <f>+'[1]Energy Usage'!W59+'[2]Energy Usage'!W59+'[3]Energy Usage'!W59+'[4]Energy Usage'!W59</f>
        <v>296716.59573045792</v>
      </c>
    </row>
    <row r="61" spans="1:23" x14ac:dyDescent="0.25">
      <c r="A61" s="4" t="s">
        <v>77</v>
      </c>
    </row>
    <row r="62" spans="1:23" x14ac:dyDescent="0.25">
      <c r="A62" s="16" t="s">
        <v>0</v>
      </c>
      <c r="B62" s="17">
        <v>2014</v>
      </c>
      <c r="C62" s="17">
        <v>2015</v>
      </c>
      <c r="D62" s="17">
        <v>2016</v>
      </c>
      <c r="E62" s="17">
        <v>2017</v>
      </c>
      <c r="F62" s="17">
        <v>2018</v>
      </c>
      <c r="G62" s="17">
        <v>2019</v>
      </c>
      <c r="H62" s="17">
        <v>2020</v>
      </c>
      <c r="I62" s="17">
        <v>2021</v>
      </c>
      <c r="J62" s="17">
        <v>2022</v>
      </c>
      <c r="K62" s="17">
        <v>2023</v>
      </c>
      <c r="L62" s="17">
        <v>2024</v>
      </c>
      <c r="M62" s="17">
        <v>2025</v>
      </c>
      <c r="N62" s="17">
        <v>2026</v>
      </c>
      <c r="O62" s="17">
        <v>2027</v>
      </c>
      <c r="P62" s="17">
        <v>2028</v>
      </c>
      <c r="Q62" s="17">
        <v>2029</v>
      </c>
      <c r="R62" s="17">
        <v>2030</v>
      </c>
      <c r="S62" s="17">
        <v>2031</v>
      </c>
      <c r="T62" s="17">
        <v>2032</v>
      </c>
      <c r="U62" s="17">
        <v>2033</v>
      </c>
      <c r="V62" s="17">
        <v>2034</v>
      </c>
      <c r="W62" s="17">
        <v>2035</v>
      </c>
    </row>
    <row r="63" spans="1:23" ht="16.5" thickBot="1" x14ac:dyDescent="0.3">
      <c r="A63" s="26" t="s">
        <v>31</v>
      </c>
      <c r="B63" s="27">
        <f t="shared" ref="B63:W63" si="12">SUM(B64:B68)</f>
        <v>0</v>
      </c>
      <c r="C63" s="27">
        <f t="shared" si="12"/>
        <v>909824.65182909381</v>
      </c>
      <c r="D63" s="27">
        <f t="shared" si="12"/>
        <v>1754661.8285275381</v>
      </c>
      <c r="E63" s="27">
        <f t="shared" si="12"/>
        <v>2539153.4926046645</v>
      </c>
      <c r="F63" s="27">
        <f t="shared" si="12"/>
        <v>3267610.0378191397</v>
      </c>
      <c r="G63" s="27">
        <f t="shared" si="12"/>
        <v>3944033.9726611525</v>
      </c>
      <c r="H63" s="27">
        <f t="shared" si="12"/>
        <v>4572141.9121573064</v>
      </c>
      <c r="I63" s="27">
        <f t="shared" si="12"/>
        <v>5155384.9988323078</v>
      </c>
      <c r="J63" s="27">
        <f t="shared" si="12"/>
        <v>5696967.8650305225</v>
      </c>
      <c r="K63" s="27">
        <f t="shared" si="12"/>
        <v>6199866.2407860085</v>
      </c>
      <c r="L63" s="27">
        <f t="shared" si="12"/>
        <v>6666843.3039875291</v>
      </c>
      <c r="M63" s="27">
        <f t="shared" si="12"/>
        <v>7100464.8626746573</v>
      </c>
      <c r="N63" s="27">
        <f t="shared" si="12"/>
        <v>7503113.4528841339</v>
      </c>
      <c r="O63" s="27">
        <f t="shared" si="12"/>
        <v>7362288.7276114952</v>
      </c>
      <c r="P63" s="27">
        <f t="shared" si="12"/>
        <v>7231522.9112869017</v>
      </c>
      <c r="Q63" s="27">
        <f t="shared" si="12"/>
        <v>7110097.5104140667</v>
      </c>
      <c r="R63" s="27">
        <f t="shared" si="12"/>
        <v>6997345.3524607187</v>
      </c>
      <c r="S63" s="27">
        <f t="shared" si="12"/>
        <v>6892646.9200754678</v>
      </c>
      <c r="T63" s="27">
        <f t="shared" si="12"/>
        <v>6795426.9471463058</v>
      </c>
      <c r="U63" s="27">
        <f t="shared" si="12"/>
        <v>6705151.2579977978</v>
      </c>
      <c r="V63" s="27">
        <f t="shared" si="12"/>
        <v>6621323.832359897</v>
      </c>
      <c r="W63" s="27">
        <f t="shared" si="12"/>
        <v>6543484.0799818477</v>
      </c>
    </row>
    <row r="64" spans="1:23" ht="16.5" thickTop="1" x14ac:dyDescent="0.25">
      <c r="A64" s="15" t="str">
        <f>'Input Assumptions'!D45</f>
        <v>Electric Resistance</v>
      </c>
      <c r="B64" s="13">
        <f>+'[1]Energy Usage'!B64+'[2]Energy Usage'!B64+'[3]Energy Usage'!B64+'[4]Energy Usage'!B64</f>
        <v>0</v>
      </c>
      <c r="C64" s="13">
        <f>+'[1]Energy Usage'!C64+'[2]Energy Usage'!C64+'[3]Energy Usage'!C64+'[4]Energy Usage'!C64</f>
        <v>0</v>
      </c>
      <c r="D64" s="13">
        <f>+'[1]Energy Usage'!D64+'[2]Energy Usage'!D64+'[3]Energy Usage'!D64+'[4]Energy Usage'!D64</f>
        <v>0</v>
      </c>
      <c r="E64" s="13">
        <f>+'[1]Energy Usage'!E64+'[2]Energy Usage'!E64+'[3]Energy Usage'!E64+'[4]Energy Usage'!E64</f>
        <v>0</v>
      </c>
      <c r="F64" s="13">
        <f>+'[1]Energy Usage'!F64+'[2]Energy Usage'!F64+'[3]Energy Usage'!F64+'[4]Energy Usage'!F64</f>
        <v>0</v>
      </c>
      <c r="G64" s="13">
        <f>+'[1]Energy Usage'!G64+'[2]Energy Usage'!G64+'[3]Energy Usage'!G64+'[4]Energy Usage'!G64</f>
        <v>0</v>
      </c>
      <c r="H64" s="13">
        <f>+'[1]Energy Usage'!H64+'[2]Energy Usage'!H64+'[3]Energy Usage'!H64+'[4]Energy Usage'!H64</f>
        <v>0</v>
      </c>
      <c r="I64" s="13">
        <f>+'[1]Energy Usage'!I64+'[2]Energy Usage'!I64+'[3]Energy Usage'!I64+'[4]Energy Usage'!I64</f>
        <v>0</v>
      </c>
      <c r="J64" s="13">
        <f>+'[1]Energy Usage'!J64+'[2]Energy Usage'!J64+'[3]Energy Usage'!J64+'[4]Energy Usage'!J64</f>
        <v>0</v>
      </c>
      <c r="K64" s="13">
        <f>+'[1]Energy Usage'!K64+'[2]Energy Usage'!K64+'[3]Energy Usage'!K64+'[4]Energy Usage'!K64</f>
        <v>0</v>
      </c>
      <c r="L64" s="13">
        <f>+'[1]Energy Usage'!L64+'[2]Energy Usage'!L64+'[3]Energy Usage'!L64+'[4]Energy Usage'!L64</f>
        <v>0</v>
      </c>
      <c r="M64" s="13">
        <f>+'[1]Energy Usage'!M64+'[2]Energy Usage'!M64+'[3]Energy Usage'!M64+'[4]Energy Usage'!M64</f>
        <v>0</v>
      </c>
      <c r="N64" s="13">
        <f>+'[1]Energy Usage'!N64+'[2]Energy Usage'!N64+'[3]Energy Usage'!N64+'[4]Energy Usage'!N64</f>
        <v>0</v>
      </c>
      <c r="O64" s="13">
        <f>+'[1]Energy Usage'!O64+'[2]Energy Usage'!O64+'[3]Energy Usage'!O64+'[4]Energy Usage'!O64</f>
        <v>0</v>
      </c>
      <c r="P64" s="13">
        <f>+'[1]Energy Usage'!P64+'[2]Energy Usage'!P64+'[3]Energy Usage'!P64+'[4]Energy Usage'!P64</f>
        <v>0</v>
      </c>
      <c r="Q64" s="13">
        <f>+'[1]Energy Usage'!Q64+'[2]Energy Usage'!Q64+'[3]Energy Usage'!Q64+'[4]Energy Usage'!Q64</f>
        <v>0</v>
      </c>
      <c r="R64" s="13">
        <f>+'[1]Energy Usage'!R64+'[2]Energy Usage'!R64+'[3]Energy Usage'!R64+'[4]Energy Usage'!R64</f>
        <v>0</v>
      </c>
      <c r="S64" s="13">
        <f>+'[1]Energy Usage'!S64+'[2]Energy Usage'!S64+'[3]Energy Usage'!S64+'[4]Energy Usage'!S64</f>
        <v>0</v>
      </c>
      <c r="T64" s="13">
        <f>+'[1]Energy Usage'!T64+'[2]Energy Usage'!T64+'[3]Energy Usage'!T64+'[4]Energy Usage'!T64</f>
        <v>0</v>
      </c>
      <c r="U64" s="13">
        <f>+'[1]Energy Usage'!U64+'[2]Energy Usage'!U64+'[3]Energy Usage'!U64+'[4]Energy Usage'!U64</f>
        <v>0</v>
      </c>
      <c r="V64" s="13">
        <f>+'[1]Energy Usage'!V64+'[2]Energy Usage'!V64+'[3]Energy Usage'!V64+'[4]Energy Usage'!V64</f>
        <v>0</v>
      </c>
      <c r="W64" s="13">
        <f>+'[1]Energy Usage'!W64+'[2]Energy Usage'!W64+'[3]Energy Usage'!W64+'[4]Energy Usage'!W64</f>
        <v>0</v>
      </c>
    </row>
    <row r="65" spans="1:23" x14ac:dyDescent="0.25">
      <c r="A65" s="15" t="str">
        <f>'Input Assumptions'!D46</f>
        <v>HPWH</v>
      </c>
      <c r="B65" s="13">
        <f>+'[1]Energy Usage'!B65+'[2]Energy Usage'!B65+'[3]Energy Usage'!B65+'[4]Energy Usage'!B65</f>
        <v>0</v>
      </c>
      <c r="C65" s="13">
        <f>+'[1]Energy Usage'!C65+'[2]Energy Usage'!C65+'[3]Energy Usage'!C65+'[4]Energy Usage'!C65</f>
        <v>0</v>
      </c>
      <c r="D65" s="13">
        <f>+'[1]Energy Usage'!D65+'[2]Energy Usage'!D65+'[3]Energy Usage'!D65+'[4]Energy Usage'!D65</f>
        <v>0</v>
      </c>
      <c r="E65" s="13">
        <f>+'[1]Energy Usage'!E65+'[2]Energy Usage'!E65+'[3]Energy Usage'!E65+'[4]Energy Usage'!E65</f>
        <v>0</v>
      </c>
      <c r="F65" s="13">
        <f>+'[1]Energy Usage'!F65+'[2]Energy Usage'!F65+'[3]Energy Usage'!F65+'[4]Energy Usage'!F65</f>
        <v>0</v>
      </c>
      <c r="G65" s="13">
        <f>+'[1]Energy Usage'!G65+'[2]Energy Usage'!G65+'[3]Energy Usage'!G65+'[4]Energy Usage'!G65</f>
        <v>0</v>
      </c>
      <c r="H65" s="13">
        <f>+'[1]Energy Usage'!H65+'[2]Energy Usage'!H65+'[3]Energy Usage'!H65+'[4]Energy Usage'!H65</f>
        <v>0</v>
      </c>
      <c r="I65" s="13">
        <f>+'[1]Energy Usage'!I65+'[2]Energy Usage'!I65+'[3]Energy Usage'!I65+'[4]Energy Usage'!I65</f>
        <v>0</v>
      </c>
      <c r="J65" s="13">
        <f>+'[1]Energy Usage'!J65+'[2]Energy Usage'!J65+'[3]Energy Usage'!J65+'[4]Energy Usage'!J65</f>
        <v>0</v>
      </c>
      <c r="K65" s="13">
        <f>+'[1]Energy Usage'!K65+'[2]Energy Usage'!K65+'[3]Energy Usage'!K65+'[4]Energy Usage'!K65</f>
        <v>0</v>
      </c>
      <c r="L65" s="13">
        <f>+'[1]Energy Usage'!L65+'[2]Energy Usage'!L65+'[3]Energy Usage'!L65+'[4]Energy Usage'!L65</f>
        <v>0</v>
      </c>
      <c r="M65" s="13">
        <f>+'[1]Energy Usage'!M65+'[2]Energy Usage'!M65+'[3]Energy Usage'!M65+'[4]Energy Usage'!M65</f>
        <v>0</v>
      </c>
      <c r="N65" s="13">
        <f>+'[1]Energy Usage'!N65+'[2]Energy Usage'!N65+'[3]Energy Usage'!N65+'[4]Energy Usage'!N65</f>
        <v>0</v>
      </c>
      <c r="O65" s="13">
        <f>+'[1]Energy Usage'!O65+'[2]Energy Usage'!O65+'[3]Energy Usage'!O65+'[4]Energy Usage'!O65</f>
        <v>0</v>
      </c>
      <c r="P65" s="13">
        <f>+'[1]Energy Usage'!P65+'[2]Energy Usage'!P65+'[3]Energy Usage'!P65+'[4]Energy Usage'!P65</f>
        <v>0</v>
      </c>
      <c r="Q65" s="13">
        <f>+'[1]Energy Usage'!Q65+'[2]Energy Usage'!Q65+'[3]Energy Usage'!Q65+'[4]Energy Usage'!Q65</f>
        <v>0</v>
      </c>
      <c r="R65" s="13">
        <f>+'[1]Energy Usage'!R65+'[2]Energy Usage'!R65+'[3]Energy Usage'!R65+'[4]Energy Usage'!R65</f>
        <v>0</v>
      </c>
      <c r="S65" s="13">
        <f>+'[1]Energy Usage'!S65+'[2]Energy Usage'!S65+'[3]Energy Usage'!S65+'[4]Energy Usage'!S65</f>
        <v>0</v>
      </c>
      <c r="T65" s="13">
        <f>+'[1]Energy Usage'!T65+'[2]Energy Usage'!T65+'[3]Energy Usage'!T65+'[4]Energy Usage'!T65</f>
        <v>0</v>
      </c>
      <c r="U65" s="13">
        <f>+'[1]Energy Usage'!U65+'[2]Energy Usage'!U65+'[3]Energy Usage'!U65+'[4]Energy Usage'!U65</f>
        <v>0</v>
      </c>
      <c r="V65" s="13">
        <f>+'[1]Energy Usage'!V65+'[2]Energy Usage'!V65+'[3]Energy Usage'!V65+'[4]Energy Usage'!V65</f>
        <v>0</v>
      </c>
      <c r="W65" s="13">
        <f>+'[1]Energy Usage'!W65+'[2]Energy Usage'!W65+'[3]Energy Usage'!W65+'[4]Energy Usage'!W65</f>
        <v>0</v>
      </c>
    </row>
    <row r="66" spans="1:23" x14ac:dyDescent="0.25">
      <c r="A66" s="15" t="str">
        <f>'Input Assumptions'!D47</f>
        <v>Gas Tank</v>
      </c>
      <c r="B66" s="13">
        <f>+'[1]Energy Usage'!B66+'[2]Energy Usage'!B66+'[3]Energy Usage'!B66+'[4]Energy Usage'!B66</f>
        <v>0</v>
      </c>
      <c r="C66" s="13">
        <f>+'[1]Energy Usage'!C66+'[2]Energy Usage'!C66+'[3]Energy Usage'!C66+'[4]Energy Usage'!C66</f>
        <v>909824.65182909381</v>
      </c>
      <c r="D66" s="13">
        <f>+'[1]Energy Usage'!D66+'[2]Energy Usage'!D66+'[3]Energy Usage'!D66+'[4]Energy Usage'!D66</f>
        <v>1754661.8285275381</v>
      </c>
      <c r="E66" s="13">
        <f>+'[1]Energy Usage'!E66+'[2]Energy Usage'!E66+'[3]Energy Usage'!E66+'[4]Energy Usage'!E66</f>
        <v>2539153.4926046645</v>
      </c>
      <c r="F66" s="13">
        <f>+'[1]Energy Usage'!F66+'[2]Energy Usage'!F66+'[3]Energy Usage'!F66+'[4]Energy Usage'!F66</f>
        <v>3267610.0378191397</v>
      </c>
      <c r="G66" s="13">
        <f>+'[1]Energy Usage'!G66+'[2]Energy Usage'!G66+'[3]Energy Usage'!G66+'[4]Energy Usage'!G66</f>
        <v>3944033.9726611525</v>
      </c>
      <c r="H66" s="13">
        <f>+'[1]Energy Usage'!H66+'[2]Energy Usage'!H66+'[3]Energy Usage'!H66+'[4]Energy Usage'!H66</f>
        <v>4572141.9121573064</v>
      </c>
      <c r="I66" s="13">
        <f>+'[1]Energy Usage'!I66+'[2]Energy Usage'!I66+'[3]Energy Usage'!I66+'[4]Energy Usage'!I66</f>
        <v>5155384.9988323078</v>
      </c>
      <c r="J66" s="13">
        <f>+'[1]Energy Usage'!J66+'[2]Energy Usage'!J66+'[3]Energy Usage'!J66+'[4]Energy Usage'!J66</f>
        <v>5696967.8650305225</v>
      </c>
      <c r="K66" s="13">
        <f>+'[1]Energy Usage'!K66+'[2]Energy Usage'!K66+'[3]Energy Usage'!K66+'[4]Energy Usage'!K66</f>
        <v>6199866.2407860085</v>
      </c>
      <c r="L66" s="13">
        <f>+'[1]Energy Usage'!L66+'[2]Energy Usage'!L66+'[3]Energy Usage'!L66+'[4]Energy Usage'!L66</f>
        <v>6666843.3039875291</v>
      </c>
      <c r="M66" s="13">
        <f>+'[1]Energy Usage'!M66+'[2]Energy Usage'!M66+'[3]Energy Usage'!M66+'[4]Energy Usage'!M66</f>
        <v>7100464.8626746573</v>
      </c>
      <c r="N66" s="13">
        <f>+'[1]Energy Usage'!N66+'[2]Energy Usage'!N66+'[3]Energy Usage'!N66+'[4]Energy Usage'!N66</f>
        <v>7503113.4528841339</v>
      </c>
      <c r="O66" s="13">
        <f>+'[1]Energy Usage'!O66+'[2]Energy Usage'!O66+'[3]Energy Usage'!O66+'[4]Energy Usage'!O66</f>
        <v>7362288.7276114952</v>
      </c>
      <c r="P66" s="13">
        <f>+'[1]Energy Usage'!P66+'[2]Energy Usage'!P66+'[3]Energy Usage'!P66+'[4]Energy Usage'!P66</f>
        <v>7231522.9112869017</v>
      </c>
      <c r="Q66" s="13">
        <f>+'[1]Energy Usage'!Q66+'[2]Energy Usage'!Q66+'[3]Energy Usage'!Q66+'[4]Energy Usage'!Q66</f>
        <v>7110097.5104140667</v>
      </c>
      <c r="R66" s="13">
        <f>+'[1]Energy Usage'!R66+'[2]Energy Usage'!R66+'[3]Energy Usage'!R66+'[4]Energy Usage'!R66</f>
        <v>6997345.3524607187</v>
      </c>
      <c r="S66" s="13">
        <f>+'[1]Energy Usage'!S66+'[2]Energy Usage'!S66+'[3]Energy Usage'!S66+'[4]Energy Usage'!S66</f>
        <v>6892646.9200754678</v>
      </c>
      <c r="T66" s="13">
        <f>+'[1]Energy Usage'!T66+'[2]Energy Usage'!T66+'[3]Energy Usage'!T66+'[4]Energy Usage'!T66</f>
        <v>6795426.9471463058</v>
      </c>
      <c r="U66" s="13">
        <f>+'[1]Energy Usage'!U66+'[2]Energy Usage'!U66+'[3]Energy Usage'!U66+'[4]Energy Usage'!U66</f>
        <v>6705151.2579977978</v>
      </c>
      <c r="V66" s="13">
        <f>+'[1]Energy Usage'!V66+'[2]Energy Usage'!V66+'[3]Energy Usage'!V66+'[4]Energy Usage'!V66</f>
        <v>6621323.832359897</v>
      </c>
      <c r="W66" s="13">
        <f>+'[1]Energy Usage'!W66+'[2]Energy Usage'!W66+'[3]Energy Usage'!W66+'[4]Energy Usage'!W66</f>
        <v>6543484.0799818477</v>
      </c>
    </row>
    <row r="67" spans="1:23" x14ac:dyDescent="0.25">
      <c r="A67" s="15" t="str">
        <f>'Input Assumptions'!D48</f>
        <v>Instant Gas</v>
      </c>
      <c r="B67" s="13">
        <f>+'[1]Energy Usage'!B67+'[2]Energy Usage'!B67+'[3]Energy Usage'!B67+'[4]Energy Usage'!B67</f>
        <v>0</v>
      </c>
      <c r="C67" s="13">
        <f>+'[1]Energy Usage'!C67+'[2]Energy Usage'!C67+'[3]Energy Usage'!C67+'[4]Energy Usage'!C67</f>
        <v>0</v>
      </c>
      <c r="D67" s="13">
        <f>+'[1]Energy Usage'!D67+'[2]Energy Usage'!D67+'[3]Energy Usage'!D67+'[4]Energy Usage'!D67</f>
        <v>0</v>
      </c>
      <c r="E67" s="13">
        <f>+'[1]Energy Usage'!E67+'[2]Energy Usage'!E67+'[3]Energy Usage'!E67+'[4]Energy Usage'!E67</f>
        <v>0</v>
      </c>
      <c r="F67" s="13">
        <f>+'[1]Energy Usage'!F67+'[2]Energy Usage'!F67+'[3]Energy Usage'!F67+'[4]Energy Usage'!F67</f>
        <v>0</v>
      </c>
      <c r="G67" s="13">
        <f>+'[1]Energy Usage'!G67+'[2]Energy Usage'!G67+'[3]Energy Usage'!G67+'[4]Energy Usage'!G67</f>
        <v>0</v>
      </c>
      <c r="H67" s="13">
        <f>+'[1]Energy Usage'!H67+'[2]Energy Usage'!H67+'[3]Energy Usage'!H67+'[4]Energy Usage'!H67</f>
        <v>0</v>
      </c>
      <c r="I67" s="13">
        <f>+'[1]Energy Usage'!I67+'[2]Energy Usage'!I67+'[3]Energy Usage'!I67+'[4]Energy Usage'!I67</f>
        <v>0</v>
      </c>
      <c r="J67" s="13">
        <f>+'[1]Energy Usage'!J67+'[2]Energy Usage'!J67+'[3]Energy Usage'!J67+'[4]Energy Usage'!J67</f>
        <v>0</v>
      </c>
      <c r="K67" s="13">
        <f>+'[1]Energy Usage'!K67+'[2]Energy Usage'!K67+'[3]Energy Usage'!K67+'[4]Energy Usage'!K67</f>
        <v>0</v>
      </c>
      <c r="L67" s="13">
        <f>+'[1]Energy Usage'!L67+'[2]Energy Usage'!L67+'[3]Energy Usage'!L67+'[4]Energy Usage'!L67</f>
        <v>0</v>
      </c>
      <c r="M67" s="13">
        <f>+'[1]Energy Usage'!M67+'[2]Energy Usage'!M67+'[3]Energy Usage'!M67+'[4]Energy Usage'!M67</f>
        <v>0</v>
      </c>
      <c r="N67" s="13">
        <f>+'[1]Energy Usage'!N67+'[2]Energy Usage'!N67+'[3]Energy Usage'!N67+'[4]Energy Usage'!N67</f>
        <v>0</v>
      </c>
      <c r="O67" s="13">
        <f>+'[1]Energy Usage'!O67+'[2]Energy Usage'!O67+'[3]Energy Usage'!O67+'[4]Energy Usage'!O67</f>
        <v>0</v>
      </c>
      <c r="P67" s="13">
        <f>+'[1]Energy Usage'!P67+'[2]Energy Usage'!P67+'[3]Energy Usage'!P67+'[4]Energy Usage'!P67</f>
        <v>0</v>
      </c>
      <c r="Q67" s="13">
        <f>+'[1]Energy Usage'!Q67+'[2]Energy Usage'!Q67+'[3]Energy Usage'!Q67+'[4]Energy Usage'!Q67</f>
        <v>0</v>
      </c>
      <c r="R67" s="13">
        <f>+'[1]Energy Usage'!R67+'[2]Energy Usage'!R67+'[3]Energy Usage'!R67+'[4]Energy Usage'!R67</f>
        <v>0</v>
      </c>
      <c r="S67" s="13">
        <f>+'[1]Energy Usage'!S67+'[2]Energy Usage'!S67+'[3]Energy Usage'!S67+'[4]Energy Usage'!S67</f>
        <v>0</v>
      </c>
      <c r="T67" s="13">
        <f>+'[1]Energy Usage'!T67+'[2]Energy Usage'!T67+'[3]Energy Usage'!T67+'[4]Energy Usage'!T67</f>
        <v>0</v>
      </c>
      <c r="U67" s="13">
        <f>+'[1]Energy Usage'!U67+'[2]Energy Usage'!U67+'[3]Energy Usage'!U67+'[4]Energy Usage'!U67</f>
        <v>0</v>
      </c>
      <c r="V67" s="13">
        <f>+'[1]Energy Usage'!V67+'[2]Energy Usage'!V67+'[3]Energy Usage'!V67+'[4]Energy Usage'!V67</f>
        <v>0</v>
      </c>
      <c r="W67" s="13">
        <f>+'[1]Energy Usage'!W67+'[2]Energy Usage'!W67+'[3]Energy Usage'!W67+'[4]Energy Usage'!W67</f>
        <v>0</v>
      </c>
    </row>
    <row r="68" spans="1:23" x14ac:dyDescent="0.25">
      <c r="A68" s="15" t="str">
        <f>'Input Assumptions'!D49</f>
        <v>Condensing Gas</v>
      </c>
      <c r="B68" s="13">
        <f>+'[1]Energy Usage'!B68+'[2]Energy Usage'!B68+'[3]Energy Usage'!B68+'[4]Energy Usage'!B68</f>
        <v>0</v>
      </c>
      <c r="C68" s="13">
        <f>+'[1]Energy Usage'!C68+'[2]Energy Usage'!C68+'[3]Energy Usage'!C68+'[4]Energy Usage'!C68</f>
        <v>0</v>
      </c>
      <c r="D68" s="13">
        <f>+'[1]Energy Usage'!D68+'[2]Energy Usage'!D68+'[3]Energy Usage'!D68+'[4]Energy Usage'!D68</f>
        <v>0</v>
      </c>
      <c r="E68" s="13">
        <f>+'[1]Energy Usage'!E68+'[2]Energy Usage'!E68+'[3]Energy Usage'!E68+'[4]Energy Usage'!E68</f>
        <v>0</v>
      </c>
      <c r="F68" s="13">
        <f>+'[1]Energy Usage'!F68+'[2]Energy Usage'!F68+'[3]Energy Usage'!F68+'[4]Energy Usage'!F68</f>
        <v>0</v>
      </c>
      <c r="G68" s="13">
        <f>+'[1]Energy Usage'!G68+'[2]Energy Usage'!G68+'[3]Energy Usage'!G68+'[4]Energy Usage'!G68</f>
        <v>0</v>
      </c>
      <c r="H68" s="13">
        <f>+'[1]Energy Usage'!H68+'[2]Energy Usage'!H68+'[3]Energy Usage'!H68+'[4]Energy Usage'!H68</f>
        <v>0</v>
      </c>
      <c r="I68" s="13">
        <f>+'[1]Energy Usage'!I68+'[2]Energy Usage'!I68+'[3]Energy Usage'!I68+'[4]Energy Usage'!I68</f>
        <v>0</v>
      </c>
      <c r="J68" s="13">
        <f>+'[1]Energy Usage'!J68+'[2]Energy Usage'!J68+'[3]Energy Usage'!J68+'[4]Energy Usage'!J68</f>
        <v>0</v>
      </c>
      <c r="K68" s="13">
        <f>+'[1]Energy Usage'!K68+'[2]Energy Usage'!K68+'[3]Energy Usage'!K68+'[4]Energy Usage'!K68</f>
        <v>0</v>
      </c>
      <c r="L68" s="13">
        <f>+'[1]Energy Usage'!L68+'[2]Energy Usage'!L68+'[3]Energy Usage'!L68+'[4]Energy Usage'!L68</f>
        <v>0</v>
      </c>
      <c r="M68" s="13">
        <f>+'[1]Energy Usage'!M68+'[2]Energy Usage'!M68+'[3]Energy Usage'!M68+'[4]Energy Usage'!M68</f>
        <v>0</v>
      </c>
      <c r="N68" s="13">
        <f>+'[1]Energy Usage'!N68+'[2]Energy Usage'!N68+'[3]Energy Usage'!N68+'[4]Energy Usage'!N68</f>
        <v>0</v>
      </c>
      <c r="O68" s="13">
        <f>+'[1]Energy Usage'!O68+'[2]Energy Usage'!O68+'[3]Energy Usage'!O68+'[4]Energy Usage'!O68</f>
        <v>0</v>
      </c>
      <c r="P68" s="13">
        <f>+'[1]Energy Usage'!P68+'[2]Energy Usage'!P68+'[3]Energy Usage'!P68+'[4]Energy Usage'!P68</f>
        <v>0</v>
      </c>
      <c r="Q68" s="13">
        <f>+'[1]Energy Usage'!Q68+'[2]Energy Usage'!Q68+'[3]Energy Usage'!Q68+'[4]Energy Usage'!Q68</f>
        <v>0</v>
      </c>
      <c r="R68" s="13">
        <f>+'[1]Energy Usage'!R68+'[2]Energy Usage'!R68+'[3]Energy Usage'!R68+'[4]Energy Usage'!R68</f>
        <v>0</v>
      </c>
      <c r="S68" s="13">
        <f>+'[1]Energy Usage'!S68+'[2]Energy Usage'!S68+'[3]Energy Usage'!S68+'[4]Energy Usage'!S68</f>
        <v>0</v>
      </c>
      <c r="T68" s="13">
        <f>+'[1]Energy Usage'!T68+'[2]Energy Usage'!T68+'[3]Energy Usage'!T68+'[4]Energy Usage'!T68</f>
        <v>0</v>
      </c>
      <c r="U68" s="13">
        <f>+'[1]Energy Usage'!U68+'[2]Energy Usage'!U68+'[3]Energy Usage'!U68+'[4]Energy Usage'!U68</f>
        <v>0</v>
      </c>
      <c r="V68" s="13">
        <f>+'[1]Energy Usage'!V68+'[2]Energy Usage'!V68+'[3]Energy Usage'!V68+'[4]Energy Usage'!V68</f>
        <v>0</v>
      </c>
      <c r="W68" s="13">
        <f>+'[1]Energy Usage'!W68+'[2]Energy Usage'!W68+'[3]Energy Usage'!W68+'[4]Energy Usage'!W68</f>
        <v>0</v>
      </c>
    </row>
    <row r="69" spans="1:23" x14ac:dyDescent="0.25">
      <c r="A69" s="1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W19"/>
  <sheetViews>
    <sheetView workbookViewId="0">
      <selection activeCell="B13" sqref="B13:W13"/>
    </sheetView>
  </sheetViews>
  <sheetFormatPr defaultColWidth="9.140625" defaultRowHeight="15.75" x14ac:dyDescent="0.25"/>
  <cols>
    <col min="1" max="1" width="20.7109375" style="3" customWidth="1"/>
    <col min="2" max="11" width="9.7109375" style="3" customWidth="1"/>
    <col min="12" max="16384" width="9.140625" style="3"/>
  </cols>
  <sheetData>
    <row r="1" spans="1:23" x14ac:dyDescent="0.25">
      <c r="A1" s="107" t="str">
        <f>CONCATENATE("Segment:  ",State,", Single Family, ", SpaceHeat, ", ", TankSize,", ", StartWH, " is starting water heater")</f>
        <v>Segment:  Northwest, Single Family, Gas FAF, &lt;=55 Gallons, Electric Resistance is starting water heater</v>
      </c>
    </row>
    <row r="3" spans="1:23" x14ac:dyDescent="0.25">
      <c r="A3" s="4" t="s">
        <v>83</v>
      </c>
    </row>
    <row r="4" spans="1:23" s="8" customFormat="1" x14ac:dyDescent="0.25">
      <c r="A4" s="18" t="s">
        <v>0</v>
      </c>
      <c r="B4" s="17">
        <v>2014</v>
      </c>
      <c r="C4" s="17">
        <v>2015</v>
      </c>
      <c r="D4" s="17">
        <v>2016</v>
      </c>
      <c r="E4" s="17">
        <v>2017</v>
      </c>
      <c r="F4" s="17">
        <v>2018</v>
      </c>
      <c r="G4" s="17">
        <v>2019</v>
      </c>
      <c r="H4" s="17">
        <v>2020</v>
      </c>
      <c r="I4" s="17">
        <v>2021</v>
      </c>
      <c r="J4" s="17">
        <v>2022</v>
      </c>
      <c r="K4" s="17">
        <v>2023</v>
      </c>
      <c r="L4" s="17">
        <v>2024</v>
      </c>
      <c r="M4" s="17">
        <v>2025</v>
      </c>
      <c r="N4" s="17">
        <v>2026</v>
      </c>
      <c r="O4" s="17">
        <v>2027</v>
      </c>
      <c r="P4" s="17">
        <v>2028</v>
      </c>
      <c r="Q4" s="17">
        <v>2029</v>
      </c>
      <c r="R4" s="17">
        <v>2030</v>
      </c>
      <c r="S4" s="17">
        <v>2031</v>
      </c>
      <c r="T4" s="17">
        <v>2032</v>
      </c>
      <c r="U4" s="17">
        <v>2033</v>
      </c>
      <c r="V4" s="17">
        <v>2034</v>
      </c>
      <c r="W4" s="17">
        <v>2035</v>
      </c>
    </row>
    <row r="5" spans="1:23" s="8" customFormat="1" ht="16.5" thickBot="1" x14ac:dyDescent="0.3">
      <c r="A5" s="26" t="s">
        <v>31</v>
      </c>
      <c r="B5" s="27">
        <f t="shared" ref="B5:W5" si="0">SUM(B6:B10)</f>
        <v>734297.2489999996</v>
      </c>
      <c r="C5" s="27">
        <f t="shared" si="0"/>
        <v>734297.24899999972</v>
      </c>
      <c r="D5" s="27">
        <f t="shared" si="0"/>
        <v>734297.24899999972</v>
      </c>
      <c r="E5" s="27">
        <f t="shared" si="0"/>
        <v>734297.24899999984</v>
      </c>
      <c r="F5" s="27">
        <f t="shared" si="0"/>
        <v>734297.24899999972</v>
      </c>
      <c r="G5" s="27">
        <f t="shared" si="0"/>
        <v>734297.24899999972</v>
      </c>
      <c r="H5" s="27">
        <f t="shared" si="0"/>
        <v>734297.2489999996</v>
      </c>
      <c r="I5" s="27">
        <f t="shared" si="0"/>
        <v>734297.24899999984</v>
      </c>
      <c r="J5" s="27">
        <f t="shared" si="0"/>
        <v>734297.24899999984</v>
      </c>
      <c r="K5" s="27">
        <f t="shared" si="0"/>
        <v>734297.24899999984</v>
      </c>
      <c r="L5" s="27">
        <f t="shared" si="0"/>
        <v>734297.24899999972</v>
      </c>
      <c r="M5" s="27">
        <f t="shared" si="0"/>
        <v>734297.2489999996</v>
      </c>
      <c r="N5" s="27">
        <f t="shared" si="0"/>
        <v>734297.24899999984</v>
      </c>
      <c r="O5" s="27">
        <f t="shared" si="0"/>
        <v>734297.24899999984</v>
      </c>
      <c r="P5" s="27">
        <f t="shared" si="0"/>
        <v>734297.24899999984</v>
      </c>
      <c r="Q5" s="27">
        <f t="shared" si="0"/>
        <v>734297.24899999984</v>
      </c>
      <c r="R5" s="27">
        <f t="shared" si="0"/>
        <v>734297.24899999972</v>
      </c>
      <c r="S5" s="27">
        <f t="shared" si="0"/>
        <v>734297.2489999996</v>
      </c>
      <c r="T5" s="27">
        <f t="shared" si="0"/>
        <v>734297.24899999972</v>
      </c>
      <c r="U5" s="27">
        <f t="shared" si="0"/>
        <v>734297.24899999972</v>
      </c>
      <c r="V5" s="27">
        <f t="shared" si="0"/>
        <v>734297.24899999972</v>
      </c>
      <c r="W5" s="27">
        <f t="shared" si="0"/>
        <v>734297.2489999996</v>
      </c>
    </row>
    <row r="6" spans="1:23" ht="16.5" thickTop="1" x14ac:dyDescent="0.25">
      <c r="A6" s="3" t="str">
        <f>'Input Assumptions'!D45</f>
        <v>Electric Resistance</v>
      </c>
      <c r="B6" s="13">
        <f>+'[1]Water Heater Stock'!B6+'[2]Water Heater Stock'!B6+'[3]Water Heater Stock'!B6+'[4]Water Heater Stock'!B6</f>
        <v>734297.2489999996</v>
      </c>
      <c r="C6" s="13">
        <f>+'[1]Water Heater Stock'!C6+'[2]Water Heater Stock'!C6+'[3]Water Heater Stock'!C6+'[4]Water Heater Stock'!C6</f>
        <v>722806.48634518171</v>
      </c>
      <c r="D6" s="13">
        <f>+'[1]Water Heater Stock'!D6+'[2]Water Heater Stock'!D6+'[3]Water Heater Stock'!D6+'[4]Water Heater Stock'!D6</f>
        <v>712112.63598176278</v>
      </c>
      <c r="E6" s="13">
        <f>+'[1]Water Heater Stock'!E6+'[2]Water Heater Stock'!E6+'[3]Water Heater Stock'!E6+'[4]Water Heater Stock'!E6</f>
        <v>702151.34743307531</v>
      </c>
      <c r="F6" s="13">
        <f>+'[1]Water Heater Stock'!F6+'[2]Water Heater Stock'!F6+'[3]Water Heater Stock'!F6+'[4]Water Heater Stock'!F6</f>
        <v>692858.00921882386</v>
      </c>
      <c r="G6" s="13">
        <f>+'[1]Water Heater Stock'!G6+'[2]Water Heater Stock'!G6+'[3]Water Heater Stock'!G6+'[4]Water Heater Stock'!G6</f>
        <v>684165.75173851731</v>
      </c>
      <c r="H6" s="13">
        <f>+'[1]Water Heater Stock'!H6+'[2]Water Heater Stock'!H6+'[3]Water Heater Stock'!H6+'[4]Water Heater Stock'!H6</f>
        <v>676003.25417224504</v>
      </c>
      <c r="I6" s="13">
        <f>+'[1]Water Heater Stock'!I6+'[2]Water Heater Stock'!I6+'[3]Water Heater Stock'!I6+'[4]Water Heater Stock'!I6</f>
        <v>668292.53687545878</v>
      </c>
      <c r="J6" s="13">
        <f>+'[1]Water Heater Stock'!J6+'[2]Water Heater Stock'!J6+'[3]Water Heater Stock'!J6+'[4]Water Heater Stock'!J6</f>
        <v>660947.01287790388</v>
      </c>
      <c r="K6" s="13">
        <f>+'[1]Water Heater Stock'!K6+'[2]Water Heater Stock'!K6+'[3]Water Heater Stock'!K6+'[4]Water Heater Stock'!K6</f>
        <v>653870.15015865234</v>
      </c>
      <c r="L6" s="13">
        <f>+'[1]Water Heater Stock'!L6+'[2]Water Heater Stock'!L6+'[3]Water Heater Stock'!L6+'[4]Water Heater Stock'!L6</f>
        <v>646955.13541494042</v>
      </c>
      <c r="M6" s="13">
        <f>+'[1]Water Heater Stock'!M6+'[2]Water Heater Stock'!M6+'[3]Water Heater Stock'!M6+'[4]Water Heater Stock'!M6</f>
        <v>640085.90198658383</v>
      </c>
      <c r="N6" s="13">
        <f>+'[1]Water Heater Stock'!N6+'[2]Water Heater Stock'!N6+'[3]Water Heater Stock'!N6+'[4]Water Heater Stock'!N6</f>
        <v>633139.76617827057</v>
      </c>
      <c r="O6" s="13">
        <f>+'[1]Water Heater Stock'!O6+'[2]Water Heater Stock'!O6+'[3]Water Heater Stock'!O6+'[4]Water Heater Stock'!O6</f>
        <v>625991.701370853</v>
      </c>
      <c r="P6" s="13">
        <f>+'[1]Water Heater Stock'!P6+'[2]Water Heater Stock'!P6+'[3]Water Heater Stock'!P6+'[4]Water Heater Stock'!P6</f>
        <v>618519.99183788931</v>
      </c>
      <c r="Q6" s="13">
        <f>+'[1]Water Heater Stock'!Q6+'[2]Water Heater Stock'!Q6+'[3]Water Heater Stock'!Q6+'[4]Water Heater Stock'!Q6</f>
        <v>610612.70676168043</v>
      </c>
      <c r="R6" s="13">
        <f>+'[1]Water Heater Stock'!R6+'[2]Water Heater Stock'!R6+'[3]Water Heater Stock'!R6+'[4]Water Heater Stock'!R6</f>
        <v>602174.20234848082</v>
      </c>
      <c r="S6" s="13">
        <f>+'[1]Water Heater Stock'!S6+'[2]Water Heater Stock'!S6+'[3]Water Heater Stock'!S6+'[4]Water Heater Stock'!S6</f>
        <v>593130.77526268922</v>
      </c>
      <c r="T6" s="13">
        <f>+'[1]Water Heater Stock'!T6+'[2]Water Heater Stock'!T6+'[3]Water Heater Stock'!T6+'[4]Water Heater Stock'!T6</f>
        <v>583434.69483549846</v>
      </c>
      <c r="U6" s="13">
        <f>+'[1]Water Heater Stock'!U6+'[2]Water Heater Stock'!U6+'[3]Water Heater Stock'!U6+'[4]Water Heater Stock'!U6</f>
        <v>573066.1151567616</v>
      </c>
      <c r="V6" s="13">
        <f>+'[1]Water Heater Stock'!V6+'[2]Water Heater Stock'!V6+'[3]Water Heater Stock'!V6+'[4]Water Heater Stock'!V6</f>
        <v>562032.73560945014</v>
      </c>
      <c r="W6" s="13">
        <f>+'[1]Water Heater Stock'!W6+'[2]Water Heater Stock'!W6+'[3]Water Heater Stock'!W6+'[4]Water Heater Stock'!W6</f>
        <v>550367.43840247358</v>
      </c>
    </row>
    <row r="7" spans="1:23" x14ac:dyDescent="0.25">
      <c r="A7" s="3" t="str">
        <f>'Input Assumptions'!D46</f>
        <v>HPWH</v>
      </c>
      <c r="B7" s="13">
        <f>+'[1]Water Heater Stock'!B7+'[2]Water Heater Stock'!B7+'[3]Water Heater Stock'!B7+'[4]Water Heater Stock'!B7</f>
        <v>0</v>
      </c>
      <c r="C7" s="13">
        <f>+'[1]Water Heater Stock'!C7+'[2]Water Heater Stock'!C7+'[3]Water Heater Stock'!C7+'[4]Water Heater Stock'!C7</f>
        <v>5.5991258545026001</v>
      </c>
      <c r="D7" s="13">
        <f>+'[1]Water Heater Stock'!D7+'[2]Water Heater Stock'!D7+'[3]Water Heater Stock'!D7+'[4]Water Heater Stock'!D7</f>
        <v>16.394405735677616</v>
      </c>
      <c r="E7" s="13">
        <f>+'[1]Water Heater Stock'!E7+'[2]Water Heater Stock'!E7+'[3]Water Heater Stock'!E7+'[4]Water Heater Stock'!E7</f>
        <v>36.504640966707633</v>
      </c>
      <c r="F7" s="13">
        <f>+'[1]Water Heater Stock'!F7+'[2]Water Heater Stock'!F7+'[3]Water Heater Stock'!F7+'[4]Water Heater Stock'!F7</f>
        <v>72.495901867619025</v>
      </c>
      <c r="G7" s="13">
        <f>+'[1]Water Heater Stock'!G7+'[2]Water Heater Stock'!G7+'[3]Water Heater Stock'!G7+'[4]Water Heater Stock'!G7</f>
        <v>134.33341034660066</v>
      </c>
      <c r="H7" s="13">
        <f>+'[1]Water Heater Stock'!H7+'[2]Water Heater Stock'!H7+'[3]Water Heater Stock'!H7+'[4]Water Heater Stock'!H7</f>
        <v>236.44799231123255</v>
      </c>
      <c r="I7" s="13">
        <f>+'[1]Water Heater Stock'!I7+'[2]Water Heater Stock'!I7+'[3]Water Heater Stock'!I7+'[4]Water Heater Stock'!I7</f>
        <v>398.81218911004532</v>
      </c>
      <c r="J7" s="13">
        <f>+'[1]Water Heater Stock'!J7+'[2]Water Heater Stock'!J7+'[3]Water Heater Stock'!J7+'[4]Water Heater Stock'!J7</f>
        <v>647.87033482190509</v>
      </c>
      <c r="K7" s="13">
        <f>+'[1]Water Heater Stock'!K7+'[2]Water Heater Stock'!K7+'[3]Water Heater Stock'!K7+'[4]Water Heater Stock'!K7</f>
        <v>1017.1247860593422</v>
      </c>
      <c r="L7" s="13">
        <f>+'[1]Water Heater Stock'!L7+'[2]Water Heater Stock'!L7+'[3]Water Heater Stock'!L7+'[4]Water Heater Stock'!L7</f>
        <v>1547.1609606849761</v>
      </c>
      <c r="M7" s="13">
        <f>+'[1]Water Heater Stock'!M7+'[2]Water Heater Stock'!M7+'[3]Water Heater Stock'!M7+'[4]Water Heater Stock'!M7</f>
        <v>2284.9123453192042</v>
      </c>
      <c r="N7" s="13">
        <f>+'[1]Water Heater Stock'!N7+'[2]Water Heater Stock'!N7+'[3]Water Heater Stock'!N7+'[4]Water Heater Stock'!N7</f>
        <v>3282.0356268711907</v>
      </c>
      <c r="O7" s="13">
        <f>+'[1]Water Heater Stock'!O7+'[2]Water Heater Stock'!O7+'[3]Water Heater Stock'!O7+'[4]Water Heater Stock'!O7</f>
        <v>4592.3881922211276</v>
      </c>
      <c r="P7" s="13">
        <f>+'[1]Water Heater Stock'!P7+'[2]Water Heater Stock'!P7+'[3]Water Heater Stock'!P7+'[4]Water Heater Stock'!P7</f>
        <v>6268.7612699556112</v>
      </c>
      <c r="Q7" s="13">
        <f>+'[1]Water Heater Stock'!Q7+'[2]Water Heater Stock'!Q7+'[3]Water Heater Stock'!Q7+'[4]Water Heater Stock'!Q7</f>
        <v>8359.1885899293229</v>
      </c>
      <c r="R7" s="13">
        <f>+'[1]Water Heater Stock'!R7+'[2]Water Heater Stock'!R7+'[3]Water Heater Stock'!R7+'[4]Water Heater Stock'!R7</f>
        <v>10903.276391727642</v>
      </c>
      <c r="S7" s="13">
        <f>+'[1]Water Heater Stock'!S7+'[2]Water Heater Stock'!S7+'[3]Water Heater Stock'!S7+'[4]Water Heater Stock'!S7</f>
        <v>13929.042543269379</v>
      </c>
      <c r="T7" s="13">
        <f>+'[1]Water Heater Stock'!T7+'[2]Water Heater Stock'!T7+'[3]Water Heater Stock'!T7+'[4]Water Heater Stock'!T7</f>
        <v>17450.688934475329</v>
      </c>
      <c r="U7" s="13">
        <f>+'[1]Water Heater Stock'!U7+'[2]Water Heater Stock'!U7+'[3]Water Heater Stock'!U7+'[4]Water Heater Stock'!U7</f>
        <v>21467.574576624349</v>
      </c>
      <c r="V7" s="13">
        <f>+'[1]Water Heater Stock'!V7+'[2]Water Heater Stock'!V7+'[3]Water Heater Stock'!V7+'[4]Water Heater Stock'!V7</f>
        <v>25964.4502046331</v>
      </c>
      <c r="W7" s="13">
        <f>+'[1]Water Heater Stock'!W7+'[2]Water Heater Stock'!W7+'[3]Water Heater Stock'!W7+'[4]Water Heater Stock'!W7</f>
        <v>30912.815341376037</v>
      </c>
    </row>
    <row r="8" spans="1:23" x14ac:dyDescent="0.25">
      <c r="A8" s="3" t="str">
        <f>'Input Assumptions'!D47</f>
        <v>Gas Tank</v>
      </c>
      <c r="B8" s="13">
        <f>+'[1]Water Heater Stock'!B8+'[2]Water Heater Stock'!B8+'[3]Water Heater Stock'!B8+'[4]Water Heater Stock'!B8</f>
        <v>0</v>
      </c>
      <c r="C8" s="13">
        <f>+'[1]Water Heater Stock'!C8+'[2]Water Heater Stock'!C8+'[3]Water Heater Stock'!C8+'[4]Water Heater Stock'!C8</f>
        <v>11478.173636377467</v>
      </c>
      <c r="D8" s="13">
        <f>+'[1]Water Heater Stock'!D8+'[2]Water Heater Stock'!D8+'[3]Water Heater Stock'!D8+'[4]Water Heater Stock'!D8</f>
        <v>22147.701964769883</v>
      </c>
      <c r="E8" s="13">
        <f>+'[1]Water Heater Stock'!E8+'[2]Water Heater Stock'!E8+'[3]Water Heater Stock'!E8+'[4]Water Heater Stock'!E8</f>
        <v>32063.588144099427</v>
      </c>
      <c r="F8" s="13">
        <f>+'[1]Water Heater Stock'!F8+'[2]Water Heater Stock'!F8+'[3]Water Heater Stock'!F8+'[4]Water Heater Stock'!F8</f>
        <v>41275.503080823029</v>
      </c>
      <c r="G8" s="13">
        <f>+'[1]Water Heater Stock'!G8+'[2]Water Heater Stock'!G8+'[3]Water Heater Stock'!G8+'[4]Water Heater Stock'!G8</f>
        <v>49827.579775052378</v>
      </c>
      <c r="H8" s="13">
        <f>+'[1]Water Heater Stock'!H8+'[2]Water Heater Stock'!H8+'[3]Water Heater Stock'!H8+'[4]Water Heater Stock'!H8</f>
        <v>57758.121638873738</v>
      </c>
      <c r="I8" s="13">
        <f>+'[1]Water Heater Stock'!I8+'[2]Water Heater Stock'!I8+'[3]Water Heater Stock'!I8+'[4]Water Heater Stock'!I8</f>
        <v>65099.279155231379</v>
      </c>
      <c r="J8" s="13">
        <f>+'[1]Water Heater Stock'!J8+'[2]Water Heater Stock'!J8+'[3]Water Heater Stock'!J8+'[4]Water Heater Stock'!J8</f>
        <v>71876.776508519062</v>
      </c>
      <c r="K8" s="13">
        <f>+'[1]Water Heater Stock'!K8+'[2]Water Heater Stock'!K8+'[3]Water Heater Stock'!K8+'[4]Water Heater Stock'!K8</f>
        <v>78109.793236716068</v>
      </c>
      <c r="L8" s="13">
        <f>+'[1]Water Heater Stock'!L8+'[2]Water Heater Stock'!L8+'[3]Water Heater Stock'!L8+'[4]Water Heater Stock'!L8</f>
        <v>83811.118086092261</v>
      </c>
      <c r="M8" s="13">
        <f>+'[1]Water Heater Stock'!M8+'[2]Water Heater Stock'!M8+'[3]Water Heater Stock'!M8+'[4]Water Heater Stock'!M8</f>
        <v>88987.684601359302</v>
      </c>
      <c r="N8" s="13">
        <f>+'[1]Water Heater Stock'!N8+'[2]Water Heater Stock'!N8+'[3]Water Heater Stock'!N8+'[4]Water Heater Stock'!N8</f>
        <v>93641.563404546367</v>
      </c>
      <c r="O8" s="13">
        <f>+'[1]Water Heater Stock'!O8+'[2]Water Heater Stock'!O8+'[3]Water Heater Stock'!O8+'[4]Water Heater Stock'!O8</f>
        <v>97771.42255420085</v>
      </c>
      <c r="P8" s="13">
        <f>+'[1]Water Heater Stock'!P8+'[2]Water Heater Stock'!P8+'[3]Water Heater Stock'!P8+'[4]Water Heater Stock'!P8</f>
        <v>101374.38178582018</v>
      </c>
      <c r="Q8" s="13">
        <f>+'[1]Water Heater Stock'!Q8+'[2]Water Heater Stock'!Q8+'[3]Water Heater Stock'!Q8+'[4]Water Heater Stock'!Q8</f>
        <v>104448.0963626251</v>
      </c>
      <c r="R8" s="13">
        <f>+'[1]Water Heater Stock'!R8+'[2]Water Heater Stock'!R8+'[3]Water Heater Stock'!R8+'[4]Water Heater Stock'!R8</f>
        <v>106992.83663728507</v>
      </c>
      <c r="S8" s="13">
        <f>+'[1]Water Heater Stock'!S8+'[2]Water Heater Stock'!S8+'[3]Water Heater Stock'!S8+'[4]Water Heater Stock'!S8</f>
        <v>109013.30410135844</v>
      </c>
      <c r="T8" s="13">
        <f>+'[1]Water Heater Stock'!T8+'[2]Water Heater Stock'!T8+'[3]Water Heater Stock'!T8+'[4]Water Heater Stock'!T8</f>
        <v>110519.95600307989</v>
      </c>
      <c r="U8" s="13">
        <f>+'[1]Water Heater Stock'!U8+'[2]Water Heater Stock'!U8+'[3]Water Heater Stock'!U8+'[4]Water Heater Stock'!U8</f>
        <v>111529.69253715803</v>
      </c>
      <c r="V8" s="13">
        <f>+'[1]Water Heater Stock'!V8+'[2]Water Heater Stock'!V8+'[3]Water Heater Stock'!V8+'[4]Water Heater Stock'!V8</f>
        <v>112065.87022679085</v>
      </c>
      <c r="W8" s="13">
        <f>+'[1]Water Heater Stock'!W8+'[2]Water Heater Stock'!W8+'[3]Water Heater Stock'!W8+'[4]Water Heater Stock'!W8</f>
        <v>112157.7119391278</v>
      </c>
    </row>
    <row r="9" spans="1:23" x14ac:dyDescent="0.25">
      <c r="A9" s="3" t="str">
        <f>'Input Assumptions'!D48</f>
        <v>Instant Gas</v>
      </c>
      <c r="B9" s="13">
        <f>+'[1]Water Heater Stock'!B9+'[2]Water Heater Stock'!B9+'[3]Water Heater Stock'!B9+'[4]Water Heater Stock'!B9</f>
        <v>0</v>
      </c>
      <c r="C9" s="13">
        <f>+'[1]Water Heater Stock'!C9+'[2]Water Heater Stock'!C9+'[3]Water Heater Stock'!C9+'[4]Water Heater Stock'!C9</f>
        <v>1.4204890336562346</v>
      </c>
      <c r="D9" s="13">
        <f>+'[1]Water Heater Stock'!D9+'[2]Water Heater Stock'!D9+'[3]Water Heater Stock'!D9+'[4]Water Heater Stock'!D9</f>
        <v>4.1743266497317597</v>
      </c>
      <c r="E9" s="13">
        <f>+'[1]Water Heater Stock'!E9+'[2]Water Heater Stock'!E9+'[3]Water Heater Stock'!E9+'[4]Water Heater Stock'!E9</f>
        <v>9.3327158655239906</v>
      </c>
      <c r="F9" s="13">
        <f>+'[1]Water Heater Stock'!F9+'[2]Water Heater Stock'!F9+'[3]Water Heater Stock'!F9+'[4]Water Heater Stock'!F9</f>
        <v>18.615456753268024</v>
      </c>
      <c r="G9" s="13">
        <f>+'[1]Water Heater Stock'!G9+'[2]Water Heater Stock'!G9+'[3]Water Heater Stock'!G9+'[4]Water Heater Stock'!G9</f>
        <v>34.651741128084943</v>
      </c>
      <c r="H9" s="13">
        <f>+'[1]Water Heater Stock'!H9+'[2]Water Heater Stock'!H9+'[3]Water Heater Stock'!H9+'[4]Water Heater Stock'!H9</f>
        <v>61.277734067801262</v>
      </c>
      <c r="I9" s="13">
        <f>+'[1]Water Heater Stock'!I9+'[2]Water Heater Stock'!I9+'[3]Water Heater Stock'!I9+'[4]Water Heater Stock'!I9</f>
        <v>103.84450987591421</v>
      </c>
      <c r="J9" s="13">
        <f>+'[1]Water Heater Stock'!J9+'[2]Water Heater Stock'!J9+'[3]Water Heater Stock'!J9+'[4]Water Heater Stock'!J9</f>
        <v>169.49547088420098</v>
      </c>
      <c r="K9" s="13">
        <f>+'[1]Water Heater Stock'!K9+'[2]Water Heater Stock'!K9+'[3]Water Heater Stock'!K9+'[4]Water Heater Stock'!K9</f>
        <v>267.3596272594134</v>
      </c>
      <c r="L9" s="13">
        <f>+'[1]Water Heater Stock'!L9+'[2]Water Heater Stock'!L9+'[3]Water Heater Stock'!L9+'[4]Water Heater Stock'!L9</f>
        <v>408.59988687433662</v>
      </c>
      <c r="M9" s="13">
        <f>+'[1]Water Heater Stock'!M9+'[2]Water Heater Stock'!M9+'[3]Water Heater Stock'!M9+'[4]Water Heater Stock'!M9</f>
        <v>606.25825143365091</v>
      </c>
      <c r="N9" s="13">
        <f>+'[1]Water Heater Stock'!N9+'[2]Water Heater Stock'!N9+'[3]Water Heater Stock'!N9+'[4]Water Heater Stock'!N9</f>
        <v>874.85641954910307</v>
      </c>
      <c r="O9" s="13">
        <f>+'[1]Water Heater Stock'!O9+'[2]Water Heater Stock'!O9+'[3]Water Heater Stock'!O9+'[4]Water Heater Stock'!O9</f>
        <v>1229.7421365973382</v>
      </c>
      <c r="P9" s="13">
        <f>+'[1]Water Heater Stock'!P9+'[2]Water Heater Stock'!P9+'[3]Water Heater Stock'!P9+'[4]Water Heater Stock'!P9</f>
        <v>1686.2155167361595</v>
      </c>
      <c r="Q9" s="13">
        <f>+'[1]Water Heater Stock'!Q9+'[2]Water Heater Stock'!Q9+'[3]Water Heater Stock'!Q9+'[4]Water Heater Stock'!Q9</f>
        <v>2258.5167892729096</v>
      </c>
      <c r="R9" s="13">
        <f>+'[1]Water Heater Stock'!R9+'[2]Water Heater Stock'!R9+'[3]Water Heater Stock'!R9+'[4]Water Heater Stock'!R9</f>
        <v>2958.7947402554628</v>
      </c>
      <c r="S9" s="13">
        <f>+'[1]Water Heater Stock'!S9+'[2]Water Heater Stock'!S9+'[3]Water Heater Stock'!S9+'[4]Water Heater Stock'!S9</f>
        <v>3796.19093679859</v>
      </c>
      <c r="T9" s="13">
        <f>+'[1]Water Heater Stock'!T9+'[2]Water Heater Stock'!T9+'[3]Water Heater Stock'!T9+'[4]Water Heater Stock'!T9</f>
        <v>4776.1616021417003</v>
      </c>
      <c r="U9" s="13">
        <f>+'[1]Water Heater Stock'!U9+'[2]Water Heater Stock'!U9+'[3]Water Heater Stock'!U9+'[4]Water Heater Stock'!U9</f>
        <v>5900.1189979083601</v>
      </c>
      <c r="V9" s="13">
        <f>+'[1]Water Heater Stock'!V9+'[2]Water Heater Stock'!V9+'[3]Water Heater Stock'!V9+'[4]Water Heater Stock'!V9</f>
        <v>7165.4185088077884</v>
      </c>
      <c r="W9" s="13">
        <f>+'[1]Water Heater Stock'!W9+'[2]Water Heater Stock'!W9+'[3]Water Heater Stock'!W9+'[4]Water Heater Stock'!W9</f>
        <v>8565.6618242529639</v>
      </c>
    </row>
    <row r="10" spans="1:23" x14ac:dyDescent="0.25">
      <c r="A10" s="3" t="str">
        <f>'Input Assumptions'!D49</f>
        <v>Condensing Gas</v>
      </c>
      <c r="B10" s="13">
        <f>+'[1]Water Heater Stock'!B10+'[2]Water Heater Stock'!B10+'[3]Water Heater Stock'!B10+'[4]Water Heater Stock'!B10</f>
        <v>0</v>
      </c>
      <c r="C10" s="13">
        <f>+'[1]Water Heater Stock'!C10+'[2]Water Heater Stock'!C10+'[3]Water Heater Stock'!C10+'[4]Water Heater Stock'!C10</f>
        <v>5.569403552298688</v>
      </c>
      <c r="D10" s="13">
        <f>+'[1]Water Heater Stock'!D10+'[2]Water Heater Stock'!D10+'[3]Water Heater Stock'!D10+'[4]Water Heater Stock'!D10</f>
        <v>16.342321081633195</v>
      </c>
      <c r="E10" s="13">
        <f>+'[1]Water Heater Stock'!E10+'[2]Water Heater Stock'!E10+'[3]Water Heater Stock'!E10+'[4]Water Heater Stock'!E10</f>
        <v>36.476065992800841</v>
      </c>
      <c r="F10" s="13">
        <f>+'[1]Water Heater Stock'!F10+'[2]Water Heater Stock'!F10+'[3]Water Heater Stock'!F10+'[4]Water Heater Stock'!F10</f>
        <v>72.625341731925431</v>
      </c>
      <c r="G10" s="13">
        <f>+'[1]Water Heater Stock'!G10+'[2]Water Heater Stock'!G10+'[3]Water Heater Stock'!G10+'[4]Water Heater Stock'!G10</f>
        <v>134.93233495536262</v>
      </c>
      <c r="H10" s="13">
        <f>+'[1]Water Heater Stock'!H10+'[2]Water Heater Stock'!H10+'[3]Water Heater Stock'!H10+'[4]Water Heater Stock'!H10</f>
        <v>238.14746250192775</v>
      </c>
      <c r="I10" s="13">
        <f>+'[1]Water Heater Stock'!I10+'[2]Water Heater Stock'!I10+'[3]Water Heater Stock'!I10+'[4]Water Heater Stock'!I10</f>
        <v>402.77627032365928</v>
      </c>
      <c r="J10" s="13">
        <f>+'[1]Water Heater Stock'!J10+'[2]Water Heater Stock'!J10+'[3]Water Heater Stock'!J10+'[4]Water Heater Stock'!J10</f>
        <v>656.09380787076611</v>
      </c>
      <c r="K10" s="13">
        <f>+'[1]Water Heater Stock'!K10+'[2]Water Heater Stock'!K10+'[3]Water Heater Stock'!K10+'[4]Water Heater Stock'!K10</f>
        <v>1032.8211913126252</v>
      </c>
      <c r="L10" s="13">
        <f>+'[1]Water Heater Stock'!L10+'[2]Water Heater Stock'!L10+'[3]Water Heater Stock'!L10+'[4]Water Heater Stock'!L10</f>
        <v>1575.2346514077271</v>
      </c>
      <c r="M10" s="13">
        <f>+'[1]Water Heater Stock'!M10+'[2]Water Heater Stock'!M10+'[3]Water Heater Stock'!M10+'[4]Water Heater Stock'!M10</f>
        <v>2332.4918153037029</v>
      </c>
      <c r="N10" s="13">
        <f>+'[1]Water Heater Stock'!N10+'[2]Water Heater Stock'!N10+'[3]Water Heater Stock'!N10+'[4]Water Heater Stock'!N10</f>
        <v>3359.0273707626138</v>
      </c>
      <c r="O10" s="13">
        <f>+'[1]Water Heater Stock'!O10+'[2]Water Heater Stock'!O10+'[3]Water Heater Stock'!O10+'[4]Water Heater Stock'!O10</f>
        <v>4711.9947461275397</v>
      </c>
      <c r="P10" s="13">
        <f>+'[1]Water Heater Stock'!P10+'[2]Water Heater Stock'!P10+'[3]Water Heater Stock'!P10+'[4]Water Heater Stock'!P10</f>
        <v>6447.8985895985679</v>
      </c>
      <c r="Q10" s="13">
        <f>+'[1]Water Heater Stock'!Q10+'[2]Water Heater Stock'!Q10+'[3]Water Heater Stock'!Q10+'[4]Water Heater Stock'!Q10</f>
        <v>8618.7404964920006</v>
      </c>
      <c r="R10" s="13">
        <f>+'[1]Water Heater Stock'!R10+'[2]Water Heater Stock'!R10+'[3]Water Heater Stock'!R10+'[4]Water Heater Stock'!R10</f>
        <v>11268.138882250772</v>
      </c>
      <c r="S10" s="13">
        <f>+'[1]Water Heater Stock'!S10+'[2]Water Heater Stock'!S10+'[3]Water Heater Stock'!S10+'[4]Water Heater Stock'!S10</f>
        <v>14427.936155884057</v>
      </c>
      <c r="T10" s="13">
        <f>+'[1]Water Heater Stock'!T10+'[2]Water Heater Stock'!T10+'[3]Water Heater Stock'!T10+'[4]Water Heater Stock'!T10</f>
        <v>18115.747624804339</v>
      </c>
      <c r="U10" s="13">
        <f>+'[1]Water Heater Stock'!U10+'[2]Water Heater Stock'!U10+'[3]Water Heater Stock'!U10+'[4]Water Heater Stock'!U10</f>
        <v>22333.747731547424</v>
      </c>
      <c r="V10" s="13">
        <f>+'[1]Water Heater Stock'!V10+'[2]Water Heater Stock'!V10+'[3]Water Heater Stock'!V10+'[4]Water Heater Stock'!V10</f>
        <v>27068.774450317847</v>
      </c>
      <c r="W10" s="13">
        <f>+'[1]Water Heater Stock'!W10+'[2]Water Heater Stock'!W10+'[3]Water Heater Stock'!W10+'[4]Water Heater Stock'!W10</f>
        <v>32293.621492769329</v>
      </c>
    </row>
    <row r="11" spans="1:23" x14ac:dyDescent="0.25">
      <c r="A11" s="15"/>
    </row>
    <row r="12" spans="1:23" x14ac:dyDescent="0.25">
      <c r="A12" s="72" t="s">
        <v>84</v>
      </c>
    </row>
    <row r="13" spans="1:23" s="8" customFormat="1" x14ac:dyDescent="0.25">
      <c r="A13" s="18" t="s">
        <v>0</v>
      </c>
      <c r="B13" s="17">
        <v>2014</v>
      </c>
      <c r="C13" s="17">
        <v>2015</v>
      </c>
      <c r="D13" s="17">
        <v>2016</v>
      </c>
      <c r="E13" s="17">
        <v>2017</v>
      </c>
      <c r="F13" s="17">
        <v>2018</v>
      </c>
      <c r="G13" s="17">
        <v>2019</v>
      </c>
      <c r="H13" s="17">
        <v>2020</v>
      </c>
      <c r="I13" s="17">
        <v>2021</v>
      </c>
      <c r="J13" s="17">
        <v>2022</v>
      </c>
      <c r="K13" s="17">
        <v>2023</v>
      </c>
      <c r="L13" s="17">
        <v>2024</v>
      </c>
      <c r="M13" s="17">
        <v>2025</v>
      </c>
      <c r="N13" s="17">
        <v>2026</v>
      </c>
      <c r="O13" s="17">
        <v>2027</v>
      </c>
      <c r="P13" s="17">
        <v>2028</v>
      </c>
      <c r="Q13" s="17">
        <v>2029</v>
      </c>
      <c r="R13" s="17">
        <v>2030</v>
      </c>
      <c r="S13" s="17">
        <v>2031</v>
      </c>
      <c r="T13" s="17">
        <v>2032</v>
      </c>
      <c r="U13" s="17">
        <v>2033</v>
      </c>
      <c r="V13" s="17">
        <v>2034</v>
      </c>
      <c r="W13" s="17">
        <v>2035</v>
      </c>
    </row>
    <row r="14" spans="1:23" s="8" customFormat="1" ht="16.5" thickBot="1" x14ac:dyDescent="0.3">
      <c r="A14" s="26" t="s">
        <v>31</v>
      </c>
      <c r="B14" s="27">
        <f t="shared" ref="B14:W14" si="1">SUM(B15:B19)</f>
        <v>734297.2489999996</v>
      </c>
      <c r="C14" s="27">
        <f t="shared" si="1"/>
        <v>734297.2489999996</v>
      </c>
      <c r="D14" s="27">
        <f t="shared" si="1"/>
        <v>734297.2489999996</v>
      </c>
      <c r="E14" s="27">
        <f t="shared" si="1"/>
        <v>734297.2489999996</v>
      </c>
      <c r="F14" s="27">
        <f t="shared" si="1"/>
        <v>734297.24899999972</v>
      </c>
      <c r="G14" s="27">
        <f t="shared" si="1"/>
        <v>734297.2489999996</v>
      </c>
      <c r="H14" s="27">
        <f t="shared" si="1"/>
        <v>734297.2489999996</v>
      </c>
      <c r="I14" s="27">
        <f t="shared" si="1"/>
        <v>734297.2489999996</v>
      </c>
      <c r="J14" s="27">
        <f t="shared" si="1"/>
        <v>734297.24899999984</v>
      </c>
      <c r="K14" s="27">
        <f t="shared" si="1"/>
        <v>734297.24899999984</v>
      </c>
      <c r="L14" s="27">
        <f t="shared" si="1"/>
        <v>734297.24899999972</v>
      </c>
      <c r="M14" s="27">
        <f t="shared" si="1"/>
        <v>734297.24899999972</v>
      </c>
      <c r="N14" s="27">
        <f t="shared" si="1"/>
        <v>734297.24899999972</v>
      </c>
      <c r="O14" s="27">
        <f t="shared" si="1"/>
        <v>734297.2489999996</v>
      </c>
      <c r="P14" s="27">
        <f t="shared" si="1"/>
        <v>734297.24899999972</v>
      </c>
      <c r="Q14" s="27">
        <f t="shared" si="1"/>
        <v>734297.24899999972</v>
      </c>
      <c r="R14" s="27">
        <f t="shared" si="1"/>
        <v>734297.2489999996</v>
      </c>
      <c r="S14" s="27">
        <f t="shared" si="1"/>
        <v>734297.2489999996</v>
      </c>
      <c r="T14" s="27">
        <f t="shared" si="1"/>
        <v>734297.2489999996</v>
      </c>
      <c r="U14" s="27">
        <f t="shared" si="1"/>
        <v>734297.2489999996</v>
      </c>
      <c r="V14" s="27">
        <f t="shared" si="1"/>
        <v>734297.2489999996</v>
      </c>
      <c r="W14" s="27">
        <f t="shared" si="1"/>
        <v>734297.2489999996</v>
      </c>
    </row>
    <row r="15" spans="1:23" ht="16.5" thickTop="1" x14ac:dyDescent="0.25">
      <c r="A15" s="3" t="str">
        <f>'Input Assumptions'!D45</f>
        <v>Electric Resistance</v>
      </c>
      <c r="B15" s="13">
        <f>+'[1]Water Heater Stock'!B15+'[2]Water Heater Stock'!B15+'[3]Water Heater Stock'!B15+'[4]Water Heater Stock'!B15</f>
        <v>734297.2489999996</v>
      </c>
      <c r="C15" s="13">
        <f>+'[1]Water Heater Stock'!C15+'[2]Water Heater Stock'!C15+'[3]Water Heater Stock'!C15+'[4]Water Heater Stock'!C15</f>
        <v>681847.44549999968</v>
      </c>
      <c r="D15" s="13">
        <f>+'[1]Water Heater Stock'!D15+'[2]Water Heater Stock'!D15+'[3]Water Heater Stock'!D15+'[4]Water Heater Stock'!D15</f>
        <v>633144.05653571396</v>
      </c>
      <c r="E15" s="13">
        <f>+'[1]Water Heater Stock'!E15+'[2]Water Heater Stock'!E15+'[3]Water Heater Stock'!E15+'[4]Water Heater Stock'!E15</f>
        <v>587919.48106887727</v>
      </c>
      <c r="F15" s="13">
        <f>+'[1]Water Heater Stock'!F15+'[2]Water Heater Stock'!F15+'[3]Water Heater Stock'!F15+'[4]Water Heater Stock'!F15</f>
        <v>545925.23242110037</v>
      </c>
      <c r="G15" s="13">
        <f>+'[1]Water Heater Stock'!G15+'[2]Water Heater Stock'!G15+'[3]Water Heater Stock'!G15+'[4]Water Heater Stock'!G15</f>
        <v>506930.57296245033</v>
      </c>
      <c r="H15" s="13">
        <f>+'[1]Water Heater Stock'!H15+'[2]Water Heater Stock'!H15+'[3]Water Heater Stock'!H15+'[4]Water Heater Stock'!H15</f>
        <v>470721.24632227531</v>
      </c>
      <c r="I15" s="13">
        <f>+'[1]Water Heater Stock'!I15+'[2]Water Heater Stock'!I15+'[3]Water Heater Stock'!I15+'[4]Water Heater Stock'!I15</f>
        <v>437098.30015639844</v>
      </c>
      <c r="J15" s="13">
        <f>+'[1]Water Heater Stock'!J15+'[2]Water Heater Stock'!J15+'[3]Water Heater Stock'!J15+'[4]Water Heater Stock'!J15</f>
        <v>405876.99300237006</v>
      </c>
      <c r="K15" s="13">
        <f>+'[1]Water Heater Stock'!K15+'[2]Water Heater Stock'!K15+'[3]Water Heater Stock'!K15+'[4]Water Heater Stock'!K15</f>
        <v>376885.77921648649</v>
      </c>
      <c r="L15" s="13">
        <f>+'[1]Water Heater Stock'!L15+'[2]Water Heater Stock'!L15+'[3]Water Heater Stock'!L15+'[4]Water Heater Stock'!L15</f>
        <v>349965.36641530885</v>
      </c>
      <c r="M15" s="13">
        <f>+'[1]Water Heater Stock'!M15+'[2]Water Heater Stock'!M15+'[3]Water Heater Stock'!M15+'[4]Water Heater Stock'!M15</f>
        <v>324967.8402427868</v>
      </c>
      <c r="N15" s="13">
        <f>+'[1]Water Heater Stock'!N15+'[2]Water Heater Stock'!N15+'[3]Water Heater Stock'!N15+'[4]Water Heater Stock'!N15</f>
        <v>301755.8516540163</v>
      </c>
      <c r="O15" s="13">
        <f>+'[1]Water Heater Stock'!O15+'[2]Water Heater Stock'!O15+'[3]Water Heater Stock'!O15+'[4]Water Heater Stock'!O15</f>
        <v>280201.86225015798</v>
      </c>
      <c r="P15" s="13">
        <f>+'[1]Water Heater Stock'!P15+'[2]Water Heater Stock'!P15+'[3]Water Heater Stock'!P15+'[4]Water Heater Stock'!P15</f>
        <v>260187.44351800386</v>
      </c>
      <c r="Q15" s="13">
        <f>+'[1]Water Heater Stock'!Q15+'[2]Water Heater Stock'!Q15+'[3]Water Heater Stock'!Q15+'[4]Water Heater Stock'!Q15</f>
        <v>241602.62612386071</v>
      </c>
      <c r="R15" s="13">
        <f>+'[1]Water Heater Stock'!R15+'[2]Water Heater Stock'!R15+'[3]Water Heater Stock'!R15+'[4]Water Heater Stock'!R15</f>
        <v>224345.29568644208</v>
      </c>
      <c r="S15" s="13">
        <f>+'[1]Water Heater Stock'!S15+'[2]Water Heater Stock'!S15+'[3]Water Heater Stock'!S15+'[4]Water Heater Stock'!S15</f>
        <v>208320.63170883909</v>
      </c>
      <c r="T15" s="13">
        <f>+'[1]Water Heater Stock'!T15+'[2]Water Heater Stock'!T15+'[3]Water Heater Stock'!T15+'[4]Water Heater Stock'!T15</f>
        <v>193440.58658677913</v>
      </c>
      <c r="U15" s="13">
        <f>+'[1]Water Heater Stock'!U15+'[2]Water Heater Stock'!U15+'[3]Water Heater Stock'!U15+'[4]Water Heater Stock'!U15</f>
        <v>179623.40183058061</v>
      </c>
      <c r="V15" s="13">
        <f>+'[1]Water Heater Stock'!V15+'[2]Water Heater Stock'!V15+'[3]Water Heater Stock'!V15+'[4]Water Heater Stock'!V15</f>
        <v>166793.15884268202</v>
      </c>
      <c r="W15" s="13">
        <f>+'[1]Water Heater Stock'!W15+'[2]Water Heater Stock'!W15+'[3]Water Heater Stock'!W15+'[4]Water Heater Stock'!W15</f>
        <v>154879.36178249045</v>
      </c>
    </row>
    <row r="16" spans="1:23" x14ac:dyDescent="0.25">
      <c r="A16" s="3" t="str">
        <f>'Input Assumptions'!D46</f>
        <v>HPWH</v>
      </c>
      <c r="B16" s="13">
        <f>+'[1]Water Heater Stock'!B16+'[2]Water Heater Stock'!B16+'[3]Water Heater Stock'!B16+'[4]Water Heater Stock'!B16</f>
        <v>0</v>
      </c>
      <c r="C16" s="13">
        <f>+'[1]Water Heater Stock'!C16+'[2]Water Heater Stock'!C16+'[3]Water Heater Stock'!C16+'[4]Water Heater Stock'!C16</f>
        <v>0</v>
      </c>
      <c r="D16" s="13">
        <f>+'[1]Water Heater Stock'!D16+'[2]Water Heater Stock'!D16+'[3]Water Heater Stock'!D16+'[4]Water Heater Stock'!D16</f>
        <v>0</v>
      </c>
      <c r="E16" s="13">
        <f>+'[1]Water Heater Stock'!E16+'[2]Water Heater Stock'!E16+'[3]Water Heater Stock'!E16+'[4]Water Heater Stock'!E16</f>
        <v>0</v>
      </c>
      <c r="F16" s="13">
        <f>+'[1]Water Heater Stock'!F16+'[2]Water Heater Stock'!F16+'[3]Water Heater Stock'!F16+'[4]Water Heater Stock'!F16</f>
        <v>0</v>
      </c>
      <c r="G16" s="13">
        <f>+'[1]Water Heater Stock'!G16+'[2]Water Heater Stock'!G16+'[3]Water Heater Stock'!G16+'[4]Water Heater Stock'!G16</f>
        <v>0</v>
      </c>
      <c r="H16" s="13">
        <f>+'[1]Water Heater Stock'!H16+'[2]Water Heater Stock'!H16+'[3]Water Heater Stock'!H16+'[4]Water Heater Stock'!H16</f>
        <v>0</v>
      </c>
      <c r="I16" s="13">
        <f>+'[1]Water Heater Stock'!I16+'[2]Water Heater Stock'!I16+'[3]Water Heater Stock'!I16+'[4]Water Heater Stock'!I16</f>
        <v>0</v>
      </c>
      <c r="J16" s="13">
        <f>+'[1]Water Heater Stock'!J16+'[2]Water Heater Stock'!J16+'[3]Water Heater Stock'!J16+'[4]Water Heater Stock'!J16</f>
        <v>0</v>
      </c>
      <c r="K16" s="13">
        <f>+'[1]Water Heater Stock'!K16+'[2]Water Heater Stock'!K16+'[3]Water Heater Stock'!K16+'[4]Water Heater Stock'!K16</f>
        <v>0</v>
      </c>
      <c r="L16" s="13">
        <f>+'[1]Water Heater Stock'!L16+'[2]Water Heater Stock'!L16+'[3]Water Heater Stock'!L16+'[4]Water Heater Stock'!L16</f>
        <v>0</v>
      </c>
      <c r="M16" s="13">
        <f>+'[1]Water Heater Stock'!M16+'[2]Water Heater Stock'!M16+'[3]Water Heater Stock'!M16+'[4]Water Heater Stock'!M16</f>
        <v>0</v>
      </c>
      <c r="N16" s="13">
        <f>+'[1]Water Heater Stock'!N16+'[2]Water Heater Stock'!N16+'[3]Water Heater Stock'!N16+'[4]Water Heater Stock'!N16</f>
        <v>0</v>
      </c>
      <c r="O16" s="13">
        <f>+'[1]Water Heater Stock'!O16+'[2]Water Heater Stock'!O16+'[3]Water Heater Stock'!O16+'[4]Water Heater Stock'!O16</f>
        <v>29672.289071428546</v>
      </c>
      <c r="P16" s="13">
        <f>+'[1]Water Heater Stock'!P16+'[2]Water Heater Stock'!P16+'[3]Water Heater Stock'!P16+'[4]Water Heater Stock'!P16</f>
        <v>57225.128923469339</v>
      </c>
      <c r="Q16" s="13">
        <f>+'[1]Water Heater Stock'!Q16+'[2]Water Heater Stock'!Q16+'[3]Water Heater Stock'!Q16+'[4]Water Heater Stock'!Q16</f>
        <v>82809.908786078653</v>
      </c>
      <c r="R16" s="13">
        <f>+'[1]Water Heater Stock'!R16+'[2]Water Heater Stock'!R16+'[3]Water Heater Stock'!R16+'[4]Water Heater Stock'!R16</f>
        <v>106567.2043727873</v>
      </c>
      <c r="S16" s="13">
        <f>+'[1]Water Heater Stock'!S16+'[2]Water Heater Stock'!S16+'[3]Water Heater Stock'!S16+'[4]Water Heater Stock'!S16</f>
        <v>128627.55027473104</v>
      </c>
      <c r="T16" s="13">
        <f>+'[1]Water Heater Stock'!T16+'[2]Water Heater Stock'!T16+'[3]Water Heater Stock'!T16+'[4]Water Heater Stock'!T16</f>
        <v>149112.15718367879</v>
      </c>
      <c r="U16" s="13">
        <f>+'[1]Water Heater Stock'!U16+'[2]Water Heater Stock'!U16+'[3]Water Heater Stock'!U16+'[4]Water Heater Stock'!U16</f>
        <v>168133.57788484456</v>
      </c>
      <c r="V16" s="13">
        <f>+'[1]Water Heater Stock'!V16+'[2]Water Heater Stock'!V16+'[3]Water Heater Stock'!V16+'[4]Water Heater Stock'!V16</f>
        <v>185796.32567878423</v>
      </c>
      <c r="W16" s="13">
        <f>+'[1]Water Heater Stock'!W16+'[2]Water Heater Stock'!W16+'[3]Water Heater Stock'!W16+'[4]Water Heater Stock'!W16</f>
        <v>202197.44863029959</v>
      </c>
    </row>
    <row r="17" spans="1:23" x14ac:dyDescent="0.25">
      <c r="A17" s="3" t="str">
        <f>'Input Assumptions'!D47</f>
        <v>Gas Tank</v>
      </c>
      <c r="B17" s="13">
        <f>+'[1]Water Heater Stock'!B17+'[2]Water Heater Stock'!B17+'[3]Water Heater Stock'!B17+'[4]Water Heater Stock'!B17</f>
        <v>0</v>
      </c>
      <c r="C17" s="13">
        <f>+'[1]Water Heater Stock'!C17+'[2]Water Heater Stock'!C17+'[3]Water Heater Stock'!C17+'[4]Water Heater Stock'!C17</f>
        <v>52449.803499999965</v>
      </c>
      <c r="D17" s="13">
        <f>+'[1]Water Heater Stock'!D17+'[2]Water Heater Stock'!D17+'[3]Water Heater Stock'!D17+'[4]Water Heater Stock'!D17</f>
        <v>101153.19246428568</v>
      </c>
      <c r="E17" s="13">
        <f>+'[1]Water Heater Stock'!E17+'[2]Water Heater Stock'!E17+'[3]Water Heater Stock'!E17+'[4]Water Heater Stock'!E17</f>
        <v>146377.76793112239</v>
      </c>
      <c r="F17" s="13">
        <f>+'[1]Water Heater Stock'!F17+'[2]Water Heater Stock'!F17+'[3]Water Heater Stock'!F17+'[4]Water Heater Stock'!F17</f>
        <v>188372.01657889935</v>
      </c>
      <c r="G17" s="13">
        <f>+'[1]Water Heater Stock'!G17+'[2]Water Heater Stock'!G17+'[3]Water Heater Stock'!G17+'[4]Water Heater Stock'!G17</f>
        <v>227366.67603754933</v>
      </c>
      <c r="H17" s="13">
        <f>+'[1]Water Heater Stock'!H17+'[2]Water Heater Stock'!H17+'[3]Water Heater Stock'!H17+'[4]Water Heater Stock'!H17</f>
        <v>263576.00267772435</v>
      </c>
      <c r="I17" s="13">
        <f>+'[1]Water Heater Stock'!I17+'[2]Water Heater Stock'!I17+'[3]Water Heater Stock'!I17+'[4]Water Heater Stock'!I17</f>
        <v>297198.94884360116</v>
      </c>
      <c r="J17" s="13">
        <f>+'[1]Water Heater Stock'!J17+'[2]Water Heater Stock'!J17+'[3]Water Heater Stock'!J17+'[4]Water Heater Stock'!J17</f>
        <v>328420.25599762972</v>
      </c>
      <c r="K17" s="13">
        <f>+'[1]Water Heater Stock'!K17+'[2]Water Heater Stock'!K17+'[3]Water Heater Stock'!K17+'[4]Water Heater Stock'!K17</f>
        <v>357411.46978351328</v>
      </c>
      <c r="L17" s="13">
        <f>+'[1]Water Heater Stock'!L17+'[2]Water Heater Stock'!L17+'[3]Water Heater Stock'!L17+'[4]Water Heater Stock'!L17</f>
        <v>384331.88258469087</v>
      </c>
      <c r="M17" s="13">
        <f>+'[1]Water Heater Stock'!M17+'[2]Water Heater Stock'!M17+'[3]Water Heater Stock'!M17+'[4]Water Heater Stock'!M17</f>
        <v>409329.40875721292</v>
      </c>
      <c r="N17" s="13">
        <f>+'[1]Water Heater Stock'!N17+'[2]Water Heater Stock'!N17+'[3]Water Heater Stock'!N17+'[4]Water Heater Stock'!N17</f>
        <v>432541.39734598342</v>
      </c>
      <c r="O17" s="13">
        <f>+'[1]Water Heater Stock'!O17+'[2]Water Heater Stock'!O17+'[3]Water Heater Stock'!O17+'[4]Water Heater Stock'!O17</f>
        <v>424423.09767841315</v>
      </c>
      <c r="P17" s="13">
        <f>+'[1]Water Heater Stock'!P17+'[2]Water Heater Stock'!P17+'[3]Water Heater Stock'!P17+'[4]Water Heater Stock'!P17</f>
        <v>416884.67655852652</v>
      </c>
      <c r="Q17" s="13">
        <f>+'[1]Water Heater Stock'!Q17+'[2]Water Heater Stock'!Q17+'[3]Water Heater Stock'!Q17+'[4]Water Heater Stock'!Q17</f>
        <v>409884.71409006033</v>
      </c>
      <c r="R17" s="13">
        <f>+'[1]Water Heater Stock'!R17+'[2]Water Heater Stock'!R17+'[3]Water Heater Stock'!R17+'[4]Water Heater Stock'!R17</f>
        <v>403384.74894077028</v>
      </c>
      <c r="S17" s="13">
        <f>+'[1]Water Heater Stock'!S17+'[2]Water Heater Stock'!S17+'[3]Water Heater Stock'!S17+'[4]Water Heater Stock'!S17</f>
        <v>397349.06701642956</v>
      </c>
      <c r="T17" s="13">
        <f>+'[1]Water Heater Stock'!T17+'[2]Water Heater Stock'!T17+'[3]Water Heater Stock'!T17+'[4]Water Heater Stock'!T17</f>
        <v>391744.50522954168</v>
      </c>
      <c r="U17" s="13">
        <f>+'[1]Water Heater Stock'!U17+'[2]Water Heater Stock'!U17+'[3]Water Heater Stock'!U17+'[4]Water Heater Stock'!U17</f>
        <v>386540.26928457443</v>
      </c>
      <c r="V17" s="13">
        <f>+'[1]Water Heater Stock'!V17+'[2]Water Heater Stock'!V17+'[3]Water Heater Stock'!V17+'[4]Water Heater Stock'!V17</f>
        <v>381707.76447853341</v>
      </c>
      <c r="W17" s="13">
        <f>+'[1]Water Heater Stock'!W17+'[2]Water Heater Stock'!W17+'[3]Water Heater Stock'!W17+'[4]Water Heater Stock'!W17</f>
        <v>377220.43858720956</v>
      </c>
    </row>
    <row r="18" spans="1:23" x14ac:dyDescent="0.25">
      <c r="A18" s="3" t="str">
        <f>'Input Assumptions'!D48</f>
        <v>Instant Gas</v>
      </c>
      <c r="B18" s="13">
        <f>+'[1]Water Heater Stock'!B18+'[2]Water Heater Stock'!B18+'[3]Water Heater Stock'!B18+'[4]Water Heater Stock'!B18</f>
        <v>0</v>
      </c>
      <c r="C18" s="13">
        <f>+'[1]Water Heater Stock'!C18+'[2]Water Heater Stock'!C18+'[3]Water Heater Stock'!C18+'[4]Water Heater Stock'!C18</f>
        <v>0</v>
      </c>
      <c r="D18" s="13">
        <f>+'[1]Water Heater Stock'!D18+'[2]Water Heater Stock'!D18+'[3]Water Heater Stock'!D18+'[4]Water Heater Stock'!D18</f>
        <v>0</v>
      </c>
      <c r="E18" s="13">
        <f>+'[1]Water Heater Stock'!E18+'[2]Water Heater Stock'!E18+'[3]Water Heater Stock'!E18+'[4]Water Heater Stock'!E18</f>
        <v>0</v>
      </c>
      <c r="F18" s="13">
        <f>+'[1]Water Heater Stock'!F18+'[2]Water Heater Stock'!F18+'[3]Water Heater Stock'!F18+'[4]Water Heater Stock'!F18</f>
        <v>0</v>
      </c>
      <c r="G18" s="13">
        <f>+'[1]Water Heater Stock'!G18+'[2]Water Heater Stock'!G18+'[3]Water Heater Stock'!G18+'[4]Water Heater Stock'!G18</f>
        <v>0</v>
      </c>
      <c r="H18" s="13">
        <f>+'[1]Water Heater Stock'!H18+'[2]Water Heater Stock'!H18+'[3]Water Heater Stock'!H18+'[4]Water Heater Stock'!H18</f>
        <v>0</v>
      </c>
      <c r="I18" s="13">
        <f>+'[1]Water Heater Stock'!I18+'[2]Water Heater Stock'!I18+'[3]Water Heater Stock'!I18+'[4]Water Heater Stock'!I18</f>
        <v>0</v>
      </c>
      <c r="J18" s="13">
        <f>+'[1]Water Heater Stock'!J18+'[2]Water Heater Stock'!J18+'[3]Water Heater Stock'!J18+'[4]Water Heater Stock'!J18</f>
        <v>0</v>
      </c>
      <c r="K18" s="13">
        <f>+'[1]Water Heater Stock'!K18+'[2]Water Heater Stock'!K18+'[3]Water Heater Stock'!K18+'[4]Water Heater Stock'!K18</f>
        <v>0</v>
      </c>
      <c r="L18" s="13">
        <f>+'[1]Water Heater Stock'!L18+'[2]Water Heater Stock'!L18+'[3]Water Heater Stock'!L18+'[4]Water Heater Stock'!L18</f>
        <v>0</v>
      </c>
      <c r="M18" s="13">
        <f>+'[1]Water Heater Stock'!M18+'[2]Water Heater Stock'!M18+'[3]Water Heater Stock'!M18+'[4]Water Heater Stock'!M18</f>
        <v>0</v>
      </c>
      <c r="N18" s="13">
        <f>+'[1]Water Heater Stock'!N18+'[2]Water Heater Stock'!N18+'[3]Water Heater Stock'!N18+'[4]Water Heater Stock'!N18</f>
        <v>0</v>
      </c>
      <c r="O18" s="13">
        <f>+'[1]Water Heater Stock'!O18+'[2]Water Heater Stock'!O18+'[3]Water Heater Stock'!O18+'[4]Water Heater Stock'!O18</f>
        <v>0</v>
      </c>
      <c r="P18" s="13">
        <f>+'[1]Water Heater Stock'!P18+'[2]Water Heater Stock'!P18+'[3]Water Heater Stock'!P18+'[4]Water Heater Stock'!P18</f>
        <v>0</v>
      </c>
      <c r="Q18" s="13">
        <f>+'[1]Water Heater Stock'!Q18+'[2]Water Heater Stock'!Q18+'[3]Water Heater Stock'!Q18+'[4]Water Heater Stock'!Q18</f>
        <v>0</v>
      </c>
      <c r="R18" s="13">
        <f>+'[1]Water Heater Stock'!R18+'[2]Water Heater Stock'!R18+'[3]Water Heater Stock'!R18+'[4]Water Heater Stock'!R18</f>
        <v>0</v>
      </c>
      <c r="S18" s="13">
        <f>+'[1]Water Heater Stock'!S18+'[2]Water Heater Stock'!S18+'[3]Water Heater Stock'!S18+'[4]Water Heater Stock'!S18</f>
        <v>0</v>
      </c>
      <c r="T18" s="13">
        <f>+'[1]Water Heater Stock'!T18+'[2]Water Heater Stock'!T18+'[3]Water Heater Stock'!T18+'[4]Water Heater Stock'!T18</f>
        <v>0</v>
      </c>
      <c r="U18" s="13">
        <f>+'[1]Water Heater Stock'!U18+'[2]Water Heater Stock'!U18+'[3]Water Heater Stock'!U18+'[4]Water Heater Stock'!U18</f>
        <v>0</v>
      </c>
      <c r="V18" s="13">
        <f>+'[1]Water Heater Stock'!V18+'[2]Water Heater Stock'!V18+'[3]Water Heater Stock'!V18+'[4]Water Heater Stock'!V18</f>
        <v>0</v>
      </c>
      <c r="W18" s="13">
        <f>+'[1]Water Heater Stock'!W18+'[2]Water Heater Stock'!W18+'[3]Water Heater Stock'!W18+'[4]Water Heater Stock'!W18</f>
        <v>0</v>
      </c>
    </row>
    <row r="19" spans="1:23" x14ac:dyDescent="0.25">
      <c r="A19" s="3" t="str">
        <f>'Input Assumptions'!D49</f>
        <v>Condensing Gas</v>
      </c>
      <c r="B19" s="13">
        <f>+'[1]Water Heater Stock'!B19+'[2]Water Heater Stock'!B19+'[3]Water Heater Stock'!B19+'[4]Water Heater Stock'!B19</f>
        <v>0</v>
      </c>
      <c r="C19" s="13">
        <f>+'[1]Water Heater Stock'!C19+'[2]Water Heater Stock'!C19+'[3]Water Heater Stock'!C19+'[4]Water Heater Stock'!C19</f>
        <v>0</v>
      </c>
      <c r="D19" s="13">
        <f>+'[1]Water Heater Stock'!D19+'[2]Water Heater Stock'!D19+'[3]Water Heater Stock'!D19+'[4]Water Heater Stock'!D19</f>
        <v>0</v>
      </c>
      <c r="E19" s="13">
        <f>+'[1]Water Heater Stock'!E19+'[2]Water Heater Stock'!E19+'[3]Water Heater Stock'!E19+'[4]Water Heater Stock'!E19</f>
        <v>0</v>
      </c>
      <c r="F19" s="13">
        <f>+'[1]Water Heater Stock'!F19+'[2]Water Heater Stock'!F19+'[3]Water Heater Stock'!F19+'[4]Water Heater Stock'!F19</f>
        <v>0</v>
      </c>
      <c r="G19" s="13">
        <f>+'[1]Water Heater Stock'!G19+'[2]Water Heater Stock'!G19+'[3]Water Heater Stock'!G19+'[4]Water Heater Stock'!G19</f>
        <v>0</v>
      </c>
      <c r="H19" s="13">
        <f>+'[1]Water Heater Stock'!H19+'[2]Water Heater Stock'!H19+'[3]Water Heater Stock'!H19+'[4]Water Heater Stock'!H19</f>
        <v>0</v>
      </c>
      <c r="I19" s="13">
        <f>+'[1]Water Heater Stock'!I19+'[2]Water Heater Stock'!I19+'[3]Water Heater Stock'!I19+'[4]Water Heater Stock'!I19</f>
        <v>0</v>
      </c>
      <c r="J19" s="13">
        <f>+'[1]Water Heater Stock'!J19+'[2]Water Heater Stock'!J19+'[3]Water Heater Stock'!J19+'[4]Water Heater Stock'!J19</f>
        <v>0</v>
      </c>
      <c r="K19" s="13">
        <f>+'[1]Water Heater Stock'!K19+'[2]Water Heater Stock'!K19+'[3]Water Heater Stock'!K19+'[4]Water Heater Stock'!K19</f>
        <v>0</v>
      </c>
      <c r="L19" s="13">
        <f>+'[1]Water Heater Stock'!L19+'[2]Water Heater Stock'!L19+'[3]Water Heater Stock'!L19+'[4]Water Heater Stock'!L19</f>
        <v>0</v>
      </c>
      <c r="M19" s="13">
        <f>+'[1]Water Heater Stock'!M19+'[2]Water Heater Stock'!M19+'[3]Water Heater Stock'!M19+'[4]Water Heater Stock'!M19</f>
        <v>0</v>
      </c>
      <c r="N19" s="13">
        <f>+'[1]Water Heater Stock'!N19+'[2]Water Heater Stock'!N19+'[3]Water Heater Stock'!N19+'[4]Water Heater Stock'!N19</f>
        <v>0</v>
      </c>
      <c r="O19" s="13">
        <f>+'[1]Water Heater Stock'!O19+'[2]Water Heater Stock'!O19+'[3]Water Heater Stock'!O19+'[4]Water Heater Stock'!O19</f>
        <v>0</v>
      </c>
      <c r="P19" s="13">
        <f>+'[1]Water Heater Stock'!P19+'[2]Water Heater Stock'!P19+'[3]Water Heater Stock'!P19+'[4]Water Heater Stock'!P19</f>
        <v>0</v>
      </c>
      <c r="Q19" s="13">
        <f>+'[1]Water Heater Stock'!Q19+'[2]Water Heater Stock'!Q19+'[3]Water Heater Stock'!Q19+'[4]Water Heater Stock'!Q19</f>
        <v>0</v>
      </c>
      <c r="R19" s="13">
        <f>+'[1]Water Heater Stock'!R19+'[2]Water Heater Stock'!R19+'[3]Water Heater Stock'!R19+'[4]Water Heater Stock'!R19</f>
        <v>0</v>
      </c>
      <c r="S19" s="13">
        <f>+'[1]Water Heater Stock'!S19+'[2]Water Heater Stock'!S19+'[3]Water Heater Stock'!S19+'[4]Water Heater Stock'!S19</f>
        <v>0</v>
      </c>
      <c r="T19" s="13">
        <f>+'[1]Water Heater Stock'!T19+'[2]Water Heater Stock'!T19+'[3]Water Heater Stock'!T19+'[4]Water Heater Stock'!T19</f>
        <v>0</v>
      </c>
      <c r="U19" s="13">
        <f>+'[1]Water Heater Stock'!U19+'[2]Water Heater Stock'!U19+'[3]Water Heater Stock'!U19+'[4]Water Heater Stock'!U19</f>
        <v>0</v>
      </c>
      <c r="V19" s="13">
        <f>+'[1]Water Heater Stock'!V19+'[2]Water Heater Stock'!V19+'[3]Water Heater Stock'!V19+'[4]Water Heater Stock'!V19</f>
        <v>0</v>
      </c>
      <c r="W19" s="13">
        <f>+'[1]Water Heater Stock'!W19+'[2]Water Heater Stock'!W19+'[3]Water Heater Stock'!W19+'[4]Water Heater Stock'!W19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Summary-Charts</vt:lpstr>
      <vt:lpstr>Summary-Results</vt:lpstr>
      <vt:lpstr>Input Assumptions</vt:lpstr>
      <vt:lpstr>Total Resource Cost</vt:lpstr>
      <vt:lpstr>Utility Cost</vt:lpstr>
      <vt:lpstr>Consumer Cost</vt:lpstr>
      <vt:lpstr>Net Reduction in Gas</vt:lpstr>
      <vt:lpstr>Energy Usage</vt:lpstr>
      <vt:lpstr>Water Heater Stock</vt:lpstr>
      <vt:lpstr>Water Heaters Retired</vt:lpstr>
      <vt:lpstr>Water Heaters Purchased</vt:lpstr>
      <vt:lpstr>Average Market Share</vt:lpstr>
      <vt:lpstr>Marginal Market Share</vt:lpstr>
      <vt:lpstr>CapitalChargeRate</vt:lpstr>
      <vt:lpstr>ConvertMMBTU</vt:lpstr>
      <vt:lpstr>DiscountRate</vt:lpstr>
      <vt:lpstr>HeatRate</vt:lpstr>
      <vt:lpstr>Households</vt:lpstr>
      <vt:lpstr>Lifetime</vt:lpstr>
      <vt:lpstr>SpaceHeat</vt:lpstr>
      <vt:lpstr>StartWH</vt:lpstr>
      <vt:lpstr>State</vt:lpstr>
      <vt:lpstr>TankSize</vt:lpstr>
      <vt:lpstr>VarianceFactor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2014-08-12T20:22:43Z</dcterms:created>
  <dcterms:modified xsi:type="dcterms:W3CDTF">2014-09-30T18:12:34Z</dcterms:modified>
</cp:coreProperties>
</file>