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TE\7th Plan\Resource Strategies\Final Plan Results\"/>
    </mc:Choice>
  </mc:AlternateContent>
  <bookViews>
    <workbookView xWindow="0" yWindow="24" windowWidth="20100" windowHeight="9264"/>
  </bookViews>
  <sheets>
    <sheet name="Scenario Comparison Summary" sheetId="21" r:id="rId1"/>
    <sheet name="Scenario Summary Data" sheetId="11" r:id="rId2"/>
    <sheet name="Final Scenario Average Values" sheetId="19" r:id="rId3"/>
    <sheet name="Dispatch '21_'26_'35  Summary" sheetId="17" r:id="rId4"/>
    <sheet name="Deciles -Net Load After EE" sheetId="20" r:id="rId5"/>
    <sheet name="Deciles - EE  Development" sheetId="1" r:id="rId6"/>
    <sheet name="Deciles - DR Development" sheetId="2" r:id="rId7"/>
    <sheet name="Deciles - Thermal Development" sheetId="3" r:id="rId8"/>
    <sheet name="Deciles - Renew Dev - Winter" sheetId="4" r:id="rId9"/>
    <sheet name="Deceiles - Renew Dev - Summer" sheetId="5" r:id="rId10"/>
    <sheet name="EE Development Probability" sheetId="9" r:id="rId11"/>
    <sheet name="DR Development Probability" sheetId="6" r:id="rId12"/>
    <sheet name="Renewable Devel Probability" sheetId="8" r:id="rId13"/>
    <sheet name="Thermal Development Probability" sheetId="7" r:id="rId14"/>
    <sheet name="CO2 Emissions Probability" sheetId="16" r:id="rId15"/>
    <sheet name="Enviro Compliance Costs Inputs" sheetId="18" r:id="rId16"/>
    <sheet name="Scenario Names" sheetId="15" r:id="rId17"/>
  </sheets>
  <definedNames>
    <definedName name="_xlnm._FilterDatabase" localSheetId="1" hidden="1">'Scenario Summary Data'!$A$666:$Y$686</definedName>
    <definedName name="LegendLookup">'Scenario Names'!$B$20:$D$29</definedName>
    <definedName name="UnitSize">#REF!</definedName>
  </definedNames>
  <calcPr calcId="152511"/>
</workbook>
</file>

<file path=xl/calcChain.xml><?xml version="1.0" encoding="utf-8"?>
<calcChain xmlns="http://schemas.openxmlformats.org/spreadsheetml/2006/main">
  <c r="F52" i="17" l="1"/>
  <c r="E52" i="17"/>
  <c r="F50" i="17"/>
  <c r="E50" i="17"/>
  <c r="F46" i="17"/>
  <c r="E46" i="17"/>
  <c r="F51" i="17"/>
  <c r="E51" i="17"/>
  <c r="F43" i="17"/>
  <c r="E43" i="17"/>
  <c r="F47" i="17"/>
  <c r="E47" i="17"/>
  <c r="F49" i="17"/>
  <c r="E49" i="17"/>
  <c r="F44" i="17"/>
  <c r="E44" i="17"/>
  <c r="F45" i="17"/>
  <c r="E45" i="17"/>
  <c r="F48" i="17"/>
  <c r="E48" i="17"/>
  <c r="D619" i="11"/>
  <c r="D620" i="11"/>
  <c r="D621" i="11"/>
  <c r="D622" i="11"/>
  <c r="D623" i="11"/>
  <c r="D624" i="11"/>
  <c r="D625" i="11"/>
  <c r="D626" i="11"/>
  <c r="D627" i="11"/>
  <c r="D618" i="11"/>
  <c r="D667" i="11"/>
  <c r="E667" i="11"/>
  <c r="F667" i="11"/>
  <c r="G667" i="11"/>
  <c r="H667" i="11"/>
  <c r="I667" i="11"/>
  <c r="J667" i="11"/>
  <c r="K667" i="11"/>
  <c r="L667" i="11"/>
  <c r="M667" i="11"/>
  <c r="N667" i="11"/>
  <c r="O667" i="11"/>
  <c r="P667" i="11"/>
  <c r="Q667" i="11"/>
  <c r="R667" i="11"/>
  <c r="S667" i="11"/>
  <c r="T667" i="11"/>
  <c r="U667" i="11"/>
  <c r="V667" i="11"/>
  <c r="D668" i="11"/>
  <c r="E668" i="11"/>
  <c r="F668" i="11"/>
  <c r="G668" i="11"/>
  <c r="H668" i="11"/>
  <c r="I668" i="11"/>
  <c r="J668" i="11"/>
  <c r="K668" i="11"/>
  <c r="L668" i="11"/>
  <c r="M668" i="11"/>
  <c r="N668" i="11"/>
  <c r="O668" i="11"/>
  <c r="P668" i="11"/>
  <c r="Q668" i="11"/>
  <c r="R668" i="11"/>
  <c r="S668" i="11"/>
  <c r="T668" i="11"/>
  <c r="U668" i="11"/>
  <c r="V668" i="11"/>
  <c r="D669" i="11"/>
  <c r="E669" i="11"/>
  <c r="F669" i="11"/>
  <c r="G669" i="11"/>
  <c r="H669" i="11"/>
  <c r="I669" i="11"/>
  <c r="J669" i="11"/>
  <c r="K669" i="11"/>
  <c r="L669" i="11"/>
  <c r="M669" i="11"/>
  <c r="N669" i="11"/>
  <c r="O669" i="11"/>
  <c r="P669" i="11"/>
  <c r="Q669" i="11"/>
  <c r="R669" i="11"/>
  <c r="S669" i="11"/>
  <c r="T669" i="11"/>
  <c r="U669" i="11"/>
  <c r="V669" i="11"/>
  <c r="D670" i="11"/>
  <c r="E670" i="11"/>
  <c r="F670" i="11"/>
  <c r="G670" i="11"/>
  <c r="H670" i="11"/>
  <c r="I670" i="11"/>
  <c r="J670" i="11"/>
  <c r="K670" i="11"/>
  <c r="L670" i="11"/>
  <c r="M670" i="11"/>
  <c r="N670" i="11"/>
  <c r="O670" i="11"/>
  <c r="P670" i="11"/>
  <c r="Q670" i="11"/>
  <c r="R670" i="11"/>
  <c r="S670" i="11"/>
  <c r="T670" i="11"/>
  <c r="U670" i="11"/>
  <c r="V670" i="11"/>
  <c r="D671" i="11"/>
  <c r="E671" i="11"/>
  <c r="F671" i="11"/>
  <c r="G671" i="11"/>
  <c r="H671" i="11"/>
  <c r="I671" i="11"/>
  <c r="J671" i="11"/>
  <c r="K671" i="11"/>
  <c r="L671" i="11"/>
  <c r="M671" i="11"/>
  <c r="N671" i="11"/>
  <c r="O671" i="11"/>
  <c r="P671" i="11"/>
  <c r="Q671" i="11"/>
  <c r="R671" i="11"/>
  <c r="S671" i="11"/>
  <c r="T671" i="11"/>
  <c r="U671" i="11"/>
  <c r="V671" i="11"/>
  <c r="D672" i="11"/>
  <c r="E672" i="11"/>
  <c r="F672" i="11"/>
  <c r="G672" i="11"/>
  <c r="H672" i="11"/>
  <c r="I672" i="11"/>
  <c r="J672" i="11"/>
  <c r="K672" i="11"/>
  <c r="L672" i="11"/>
  <c r="M672" i="11"/>
  <c r="N672" i="11"/>
  <c r="O672" i="11"/>
  <c r="P672" i="11"/>
  <c r="Q672" i="11"/>
  <c r="R672" i="11"/>
  <c r="S672" i="11"/>
  <c r="T672" i="11"/>
  <c r="U672" i="11"/>
  <c r="V672" i="11"/>
  <c r="D673" i="11"/>
  <c r="E673" i="11"/>
  <c r="F673" i="11"/>
  <c r="G673" i="11"/>
  <c r="H673" i="11"/>
  <c r="I673" i="11"/>
  <c r="J673" i="11"/>
  <c r="K673" i="11"/>
  <c r="L673" i="11"/>
  <c r="M673" i="11"/>
  <c r="N673" i="11"/>
  <c r="O673" i="11"/>
  <c r="P673" i="11"/>
  <c r="Q673" i="11"/>
  <c r="R673" i="11"/>
  <c r="S673" i="11"/>
  <c r="T673" i="11"/>
  <c r="U673" i="11"/>
  <c r="V673" i="11"/>
  <c r="D674" i="11"/>
  <c r="E674" i="11"/>
  <c r="F674" i="11"/>
  <c r="G674" i="11"/>
  <c r="H674" i="11"/>
  <c r="I674" i="11"/>
  <c r="J674" i="11"/>
  <c r="K674" i="11"/>
  <c r="L674" i="11"/>
  <c r="M674" i="11"/>
  <c r="N674" i="11"/>
  <c r="O674" i="11"/>
  <c r="P674" i="11"/>
  <c r="Q674" i="11"/>
  <c r="R674" i="11"/>
  <c r="S674" i="11"/>
  <c r="T674" i="11"/>
  <c r="U674" i="11"/>
  <c r="V674" i="11"/>
  <c r="D675" i="11"/>
  <c r="E675" i="11"/>
  <c r="F675" i="11"/>
  <c r="G675" i="11"/>
  <c r="H675" i="11"/>
  <c r="I675" i="11"/>
  <c r="J675" i="11"/>
  <c r="K675" i="11"/>
  <c r="L675" i="11"/>
  <c r="M675" i="11"/>
  <c r="N675" i="11"/>
  <c r="O675" i="11"/>
  <c r="P675" i="11"/>
  <c r="Q675" i="11"/>
  <c r="R675" i="11"/>
  <c r="S675" i="11"/>
  <c r="T675" i="11"/>
  <c r="U675" i="11"/>
  <c r="V675" i="11"/>
  <c r="D676" i="11"/>
  <c r="E676" i="11"/>
  <c r="F676" i="11"/>
  <c r="G676" i="11"/>
  <c r="H676" i="11"/>
  <c r="I676" i="11"/>
  <c r="J676" i="11"/>
  <c r="K676" i="11"/>
  <c r="L676" i="11"/>
  <c r="M676" i="11"/>
  <c r="N676" i="11"/>
  <c r="O676" i="11"/>
  <c r="P676" i="11"/>
  <c r="Q676" i="11"/>
  <c r="R676" i="11"/>
  <c r="S676" i="11"/>
  <c r="T676" i="11"/>
  <c r="U676" i="11"/>
  <c r="V676" i="11"/>
  <c r="D677" i="11"/>
  <c r="E677" i="11"/>
  <c r="F677" i="11"/>
  <c r="G677" i="11"/>
  <c r="H677" i="11"/>
  <c r="I677" i="11"/>
  <c r="J677" i="11"/>
  <c r="K677" i="11"/>
  <c r="L677" i="11"/>
  <c r="M677" i="11"/>
  <c r="N677" i="11"/>
  <c r="O677" i="11"/>
  <c r="P677" i="11"/>
  <c r="Q677" i="11"/>
  <c r="R677" i="11"/>
  <c r="S677" i="11"/>
  <c r="T677" i="11"/>
  <c r="U677" i="11"/>
  <c r="V677" i="11"/>
  <c r="D678" i="11"/>
  <c r="E678" i="11"/>
  <c r="F678" i="11"/>
  <c r="G678" i="11"/>
  <c r="H678" i="11"/>
  <c r="I678" i="11"/>
  <c r="J678" i="11"/>
  <c r="K678" i="11"/>
  <c r="L678" i="11"/>
  <c r="M678" i="11"/>
  <c r="N678" i="11"/>
  <c r="O678" i="11"/>
  <c r="P678" i="11"/>
  <c r="Q678" i="11"/>
  <c r="R678" i="11"/>
  <c r="S678" i="11"/>
  <c r="T678" i="11"/>
  <c r="U678" i="11"/>
  <c r="V678" i="11"/>
  <c r="D679" i="11"/>
  <c r="E679" i="11"/>
  <c r="F679" i="11"/>
  <c r="G679" i="11"/>
  <c r="H679" i="11"/>
  <c r="I679" i="11"/>
  <c r="J679" i="11"/>
  <c r="K679" i="11"/>
  <c r="L679" i="11"/>
  <c r="M679" i="11"/>
  <c r="N679" i="11"/>
  <c r="O679" i="11"/>
  <c r="P679" i="11"/>
  <c r="Q679" i="11"/>
  <c r="R679" i="11"/>
  <c r="S679" i="11"/>
  <c r="T679" i="11"/>
  <c r="U679" i="11"/>
  <c r="V679" i="11"/>
  <c r="D680" i="11"/>
  <c r="E680" i="11"/>
  <c r="F680" i="11"/>
  <c r="G680" i="11"/>
  <c r="H680" i="11"/>
  <c r="I680" i="11"/>
  <c r="J680" i="11"/>
  <c r="K680" i="11"/>
  <c r="L680" i="11"/>
  <c r="M680" i="11"/>
  <c r="N680" i="11"/>
  <c r="O680" i="11"/>
  <c r="P680" i="11"/>
  <c r="Q680" i="11"/>
  <c r="R680" i="11"/>
  <c r="S680" i="11"/>
  <c r="T680" i="11"/>
  <c r="U680" i="11"/>
  <c r="V680" i="11"/>
  <c r="D681" i="11"/>
  <c r="E681" i="11"/>
  <c r="F681" i="11"/>
  <c r="G681" i="11"/>
  <c r="H681" i="11"/>
  <c r="I681" i="11"/>
  <c r="J681" i="11"/>
  <c r="K681" i="11"/>
  <c r="L681" i="11"/>
  <c r="M681" i="11"/>
  <c r="N681" i="11"/>
  <c r="O681" i="11"/>
  <c r="P681" i="11"/>
  <c r="Q681" i="11"/>
  <c r="R681" i="11"/>
  <c r="S681" i="11"/>
  <c r="T681" i="11"/>
  <c r="U681" i="11"/>
  <c r="V681" i="11"/>
  <c r="D682" i="11"/>
  <c r="E682" i="11"/>
  <c r="F682" i="11"/>
  <c r="G682" i="11"/>
  <c r="H682" i="11"/>
  <c r="I682" i="11"/>
  <c r="J682" i="11"/>
  <c r="K682" i="11"/>
  <c r="L682" i="11"/>
  <c r="M682" i="11"/>
  <c r="N682" i="11"/>
  <c r="O682" i="11"/>
  <c r="P682" i="11"/>
  <c r="Q682" i="11"/>
  <c r="R682" i="11"/>
  <c r="S682" i="11"/>
  <c r="T682" i="11"/>
  <c r="U682" i="11"/>
  <c r="V682" i="11"/>
  <c r="D683" i="11"/>
  <c r="E683" i="11"/>
  <c r="F683" i="11"/>
  <c r="G683" i="11"/>
  <c r="H683" i="11"/>
  <c r="I683" i="11"/>
  <c r="J683" i="11"/>
  <c r="K683" i="11"/>
  <c r="L683" i="11"/>
  <c r="M683" i="11"/>
  <c r="N683" i="11"/>
  <c r="O683" i="11"/>
  <c r="P683" i="11"/>
  <c r="Q683" i="11"/>
  <c r="R683" i="11"/>
  <c r="S683" i="11"/>
  <c r="T683" i="11"/>
  <c r="U683" i="11"/>
  <c r="V683" i="11"/>
  <c r="D684" i="11"/>
  <c r="E684" i="11"/>
  <c r="F684" i="11"/>
  <c r="G684" i="11"/>
  <c r="H684" i="11"/>
  <c r="I684" i="11"/>
  <c r="J684" i="11"/>
  <c r="K684" i="11"/>
  <c r="L684" i="11"/>
  <c r="M684" i="11"/>
  <c r="N684" i="11"/>
  <c r="O684" i="11"/>
  <c r="P684" i="11"/>
  <c r="Q684" i="11"/>
  <c r="R684" i="11"/>
  <c r="S684" i="11"/>
  <c r="T684" i="11"/>
  <c r="U684" i="11"/>
  <c r="V684" i="11"/>
  <c r="D685" i="11"/>
  <c r="E685" i="11"/>
  <c r="F685" i="11"/>
  <c r="G685" i="11"/>
  <c r="H685" i="11"/>
  <c r="I685" i="11"/>
  <c r="J685" i="11"/>
  <c r="K685" i="11"/>
  <c r="L685" i="11"/>
  <c r="M685" i="11"/>
  <c r="N685" i="11"/>
  <c r="O685" i="11"/>
  <c r="P685" i="11"/>
  <c r="Q685" i="11"/>
  <c r="R685" i="11"/>
  <c r="S685" i="11"/>
  <c r="T685" i="11"/>
  <c r="U685" i="11"/>
  <c r="V685" i="11"/>
  <c r="D686" i="11"/>
  <c r="E686" i="11"/>
  <c r="F686" i="11"/>
  <c r="G686" i="11"/>
  <c r="H686" i="11"/>
  <c r="I686" i="11"/>
  <c r="J686" i="11"/>
  <c r="K686" i="11"/>
  <c r="L686" i="11"/>
  <c r="M686" i="11"/>
  <c r="N686" i="11"/>
  <c r="O686" i="11"/>
  <c r="P686" i="11"/>
  <c r="Q686" i="11"/>
  <c r="R686" i="11"/>
  <c r="S686" i="11"/>
  <c r="T686" i="11"/>
  <c r="U686" i="11"/>
  <c r="V686" i="11"/>
  <c r="C686" i="11"/>
  <c r="C685" i="11"/>
  <c r="C684" i="11"/>
  <c r="C683" i="11"/>
  <c r="C682" i="11"/>
  <c r="C681" i="11"/>
  <c r="C680" i="11"/>
  <c r="C679" i="11"/>
  <c r="C678" i="11"/>
  <c r="C677" i="11"/>
  <c r="C676" i="11"/>
  <c r="C675" i="11"/>
  <c r="C674" i="11"/>
  <c r="C673" i="11"/>
  <c r="C672" i="11"/>
  <c r="C671" i="11"/>
  <c r="C670" i="11"/>
  <c r="C669" i="11"/>
  <c r="C668" i="11"/>
  <c r="C667" i="11"/>
  <c r="D639" i="11"/>
  <c r="D690" i="11" s="1"/>
  <c r="E639" i="11"/>
  <c r="E690" i="11" s="1"/>
  <c r="F639" i="11"/>
  <c r="F690" i="11" s="1"/>
  <c r="G639" i="11"/>
  <c r="G690" i="11" s="1"/>
  <c r="H639" i="11"/>
  <c r="H690" i="11" s="1"/>
  <c r="I639" i="11"/>
  <c r="I690" i="11" s="1"/>
  <c r="J639" i="11"/>
  <c r="J690" i="11" s="1"/>
  <c r="K639" i="11"/>
  <c r="K690" i="11" s="1"/>
  <c r="L639" i="11"/>
  <c r="L690" i="11" s="1"/>
  <c r="M639" i="11"/>
  <c r="M690" i="11" s="1"/>
  <c r="N639" i="11"/>
  <c r="N690" i="11" s="1"/>
  <c r="O639" i="11"/>
  <c r="O690" i="11" s="1"/>
  <c r="P639" i="11"/>
  <c r="P690" i="11" s="1"/>
  <c r="Q639" i="11"/>
  <c r="Q690" i="11" s="1"/>
  <c r="R639" i="11"/>
  <c r="R690" i="11" s="1"/>
  <c r="S639" i="11"/>
  <c r="S690" i="11" s="1"/>
  <c r="T639" i="11"/>
  <c r="T690" i="11" s="1"/>
  <c r="U639" i="11"/>
  <c r="U690" i="11" s="1"/>
  <c r="V639" i="11"/>
  <c r="V690" i="11" s="1"/>
  <c r="D640" i="11"/>
  <c r="D691" i="11" s="1"/>
  <c r="E640" i="11"/>
  <c r="E691" i="11" s="1"/>
  <c r="F640" i="11"/>
  <c r="F691" i="11" s="1"/>
  <c r="G640" i="11"/>
  <c r="G691" i="11" s="1"/>
  <c r="H640" i="11"/>
  <c r="H691" i="11" s="1"/>
  <c r="I640" i="11"/>
  <c r="I691" i="11" s="1"/>
  <c r="J640" i="11"/>
  <c r="J691" i="11" s="1"/>
  <c r="K640" i="11"/>
  <c r="K691" i="11" s="1"/>
  <c r="L640" i="11"/>
  <c r="L691" i="11" s="1"/>
  <c r="M640" i="11"/>
  <c r="M691" i="11" s="1"/>
  <c r="N640" i="11"/>
  <c r="N691" i="11" s="1"/>
  <c r="O640" i="11"/>
  <c r="O691" i="11" s="1"/>
  <c r="P640" i="11"/>
  <c r="P691" i="11" s="1"/>
  <c r="Q640" i="11"/>
  <c r="Q691" i="11" s="1"/>
  <c r="R640" i="11"/>
  <c r="R691" i="11" s="1"/>
  <c r="S640" i="11"/>
  <c r="S691" i="11" s="1"/>
  <c r="T640" i="11"/>
  <c r="T691" i="11" s="1"/>
  <c r="U640" i="11"/>
  <c r="U691" i="11" s="1"/>
  <c r="V640" i="11"/>
  <c r="V691" i="11" s="1"/>
  <c r="D641" i="11"/>
  <c r="D692" i="11" s="1"/>
  <c r="E641" i="11"/>
  <c r="E692" i="11" s="1"/>
  <c r="F641" i="11"/>
  <c r="F692" i="11" s="1"/>
  <c r="G641" i="11"/>
  <c r="G692" i="11" s="1"/>
  <c r="H641" i="11"/>
  <c r="H692" i="11" s="1"/>
  <c r="I641" i="11"/>
  <c r="I692" i="11" s="1"/>
  <c r="J641" i="11"/>
  <c r="J692" i="11" s="1"/>
  <c r="K641" i="11"/>
  <c r="K692" i="11" s="1"/>
  <c r="L641" i="11"/>
  <c r="L692" i="11" s="1"/>
  <c r="M641" i="11"/>
  <c r="M692" i="11" s="1"/>
  <c r="N641" i="11"/>
  <c r="N692" i="11" s="1"/>
  <c r="O641" i="11"/>
  <c r="O692" i="11" s="1"/>
  <c r="P641" i="11"/>
  <c r="P692" i="11" s="1"/>
  <c r="Q641" i="11"/>
  <c r="Q692" i="11" s="1"/>
  <c r="R641" i="11"/>
  <c r="R692" i="11" s="1"/>
  <c r="S641" i="11"/>
  <c r="S692" i="11" s="1"/>
  <c r="T641" i="11"/>
  <c r="T692" i="11" s="1"/>
  <c r="U641" i="11"/>
  <c r="U692" i="11" s="1"/>
  <c r="V641" i="11"/>
  <c r="V692" i="11" s="1"/>
  <c r="D642" i="11"/>
  <c r="D693" i="11" s="1"/>
  <c r="E642" i="11"/>
  <c r="E693" i="11" s="1"/>
  <c r="F642" i="11"/>
  <c r="F693" i="11" s="1"/>
  <c r="G642" i="11"/>
  <c r="G693" i="11" s="1"/>
  <c r="H642" i="11"/>
  <c r="H693" i="11" s="1"/>
  <c r="I642" i="11"/>
  <c r="I693" i="11" s="1"/>
  <c r="J642" i="11"/>
  <c r="J693" i="11" s="1"/>
  <c r="K642" i="11"/>
  <c r="K693" i="11" s="1"/>
  <c r="L642" i="11"/>
  <c r="L693" i="11" s="1"/>
  <c r="M642" i="11"/>
  <c r="M693" i="11" s="1"/>
  <c r="N642" i="11"/>
  <c r="N693" i="11" s="1"/>
  <c r="O642" i="11"/>
  <c r="O693" i="11" s="1"/>
  <c r="P642" i="11"/>
  <c r="P693" i="11" s="1"/>
  <c r="Q642" i="11"/>
  <c r="Q693" i="11" s="1"/>
  <c r="R642" i="11"/>
  <c r="R693" i="11" s="1"/>
  <c r="S642" i="11"/>
  <c r="S693" i="11" s="1"/>
  <c r="T642" i="11"/>
  <c r="T693" i="11" s="1"/>
  <c r="U642" i="11"/>
  <c r="U693" i="11" s="1"/>
  <c r="V642" i="11"/>
  <c r="V693" i="11" s="1"/>
  <c r="D643" i="11"/>
  <c r="D694" i="11" s="1"/>
  <c r="E643" i="11"/>
  <c r="E694" i="11" s="1"/>
  <c r="F643" i="11"/>
  <c r="F694" i="11" s="1"/>
  <c r="G643" i="11"/>
  <c r="G694" i="11" s="1"/>
  <c r="H643" i="11"/>
  <c r="H694" i="11" s="1"/>
  <c r="I643" i="11"/>
  <c r="I694" i="11" s="1"/>
  <c r="J643" i="11"/>
  <c r="J694" i="11" s="1"/>
  <c r="K643" i="11"/>
  <c r="K694" i="11" s="1"/>
  <c r="L643" i="11"/>
  <c r="L694" i="11" s="1"/>
  <c r="M643" i="11"/>
  <c r="M694" i="11" s="1"/>
  <c r="N643" i="11"/>
  <c r="N694" i="11" s="1"/>
  <c r="O643" i="11"/>
  <c r="O694" i="11" s="1"/>
  <c r="P643" i="11"/>
  <c r="P694" i="11" s="1"/>
  <c r="Q643" i="11"/>
  <c r="Q694" i="11" s="1"/>
  <c r="R643" i="11"/>
  <c r="R694" i="11" s="1"/>
  <c r="S643" i="11"/>
  <c r="S694" i="11" s="1"/>
  <c r="T643" i="11"/>
  <c r="T694" i="11" s="1"/>
  <c r="U643" i="11"/>
  <c r="U694" i="11" s="1"/>
  <c r="V643" i="11"/>
  <c r="V694" i="11" s="1"/>
  <c r="D644" i="11"/>
  <c r="D695" i="11" s="1"/>
  <c r="E644" i="11"/>
  <c r="E695" i="11" s="1"/>
  <c r="F644" i="11"/>
  <c r="F695" i="11" s="1"/>
  <c r="G644" i="11"/>
  <c r="G695" i="11" s="1"/>
  <c r="H644" i="11"/>
  <c r="H695" i="11" s="1"/>
  <c r="I644" i="11"/>
  <c r="I695" i="11" s="1"/>
  <c r="J644" i="11"/>
  <c r="J695" i="11" s="1"/>
  <c r="K644" i="11"/>
  <c r="K695" i="11" s="1"/>
  <c r="L644" i="11"/>
  <c r="L695" i="11" s="1"/>
  <c r="M644" i="11"/>
  <c r="M695" i="11" s="1"/>
  <c r="N644" i="11"/>
  <c r="N695" i="11" s="1"/>
  <c r="O644" i="11"/>
  <c r="O695" i="11" s="1"/>
  <c r="P644" i="11"/>
  <c r="P695" i="11" s="1"/>
  <c r="Q644" i="11"/>
  <c r="Q695" i="11" s="1"/>
  <c r="R644" i="11"/>
  <c r="R695" i="11" s="1"/>
  <c r="S644" i="11"/>
  <c r="S695" i="11" s="1"/>
  <c r="T644" i="11"/>
  <c r="T695" i="11" s="1"/>
  <c r="U644" i="11"/>
  <c r="U695" i="11" s="1"/>
  <c r="V644" i="11"/>
  <c r="V695" i="11" s="1"/>
  <c r="D645" i="11"/>
  <c r="D696" i="11" s="1"/>
  <c r="E645" i="11"/>
  <c r="E696" i="11" s="1"/>
  <c r="F645" i="11"/>
  <c r="F696" i="11" s="1"/>
  <c r="G645" i="11"/>
  <c r="G696" i="11" s="1"/>
  <c r="H645" i="11"/>
  <c r="H696" i="11" s="1"/>
  <c r="I645" i="11"/>
  <c r="I696" i="11" s="1"/>
  <c r="J645" i="11"/>
  <c r="J696" i="11" s="1"/>
  <c r="K645" i="11"/>
  <c r="K696" i="11" s="1"/>
  <c r="L645" i="11"/>
  <c r="L696" i="11" s="1"/>
  <c r="M645" i="11"/>
  <c r="M696" i="11" s="1"/>
  <c r="N645" i="11"/>
  <c r="N696" i="11" s="1"/>
  <c r="O645" i="11"/>
  <c r="O696" i="11" s="1"/>
  <c r="P645" i="11"/>
  <c r="P696" i="11" s="1"/>
  <c r="Q645" i="11"/>
  <c r="Q696" i="11" s="1"/>
  <c r="R645" i="11"/>
  <c r="R696" i="11" s="1"/>
  <c r="S645" i="11"/>
  <c r="S696" i="11" s="1"/>
  <c r="T645" i="11"/>
  <c r="T696" i="11" s="1"/>
  <c r="U645" i="11"/>
  <c r="U696" i="11" s="1"/>
  <c r="V645" i="11"/>
  <c r="V696" i="11" s="1"/>
  <c r="D646" i="11"/>
  <c r="D697" i="11" s="1"/>
  <c r="E646" i="11"/>
  <c r="E697" i="11" s="1"/>
  <c r="F646" i="11"/>
  <c r="F697" i="11" s="1"/>
  <c r="G646" i="11"/>
  <c r="G697" i="11" s="1"/>
  <c r="H646" i="11"/>
  <c r="H697" i="11" s="1"/>
  <c r="I646" i="11"/>
  <c r="I697" i="11" s="1"/>
  <c r="J646" i="11"/>
  <c r="J697" i="11" s="1"/>
  <c r="K646" i="11"/>
  <c r="K697" i="11" s="1"/>
  <c r="L646" i="11"/>
  <c r="L697" i="11" s="1"/>
  <c r="M646" i="11"/>
  <c r="M697" i="11" s="1"/>
  <c r="N646" i="11"/>
  <c r="N697" i="11" s="1"/>
  <c r="O646" i="11"/>
  <c r="O697" i="11" s="1"/>
  <c r="P646" i="11"/>
  <c r="P697" i="11" s="1"/>
  <c r="Q646" i="11"/>
  <c r="Q697" i="11" s="1"/>
  <c r="R646" i="11"/>
  <c r="R697" i="11" s="1"/>
  <c r="S646" i="11"/>
  <c r="S697" i="11" s="1"/>
  <c r="T646" i="11"/>
  <c r="T697" i="11" s="1"/>
  <c r="U646" i="11"/>
  <c r="U697" i="11" s="1"/>
  <c r="V646" i="11"/>
  <c r="V697" i="11" s="1"/>
  <c r="D647" i="11"/>
  <c r="D698" i="11" s="1"/>
  <c r="E647" i="11"/>
  <c r="E698" i="11" s="1"/>
  <c r="F647" i="11"/>
  <c r="F698" i="11" s="1"/>
  <c r="G647" i="11"/>
  <c r="G698" i="11" s="1"/>
  <c r="H647" i="11"/>
  <c r="H698" i="11" s="1"/>
  <c r="I647" i="11"/>
  <c r="I698" i="11" s="1"/>
  <c r="J647" i="11"/>
  <c r="J698" i="11" s="1"/>
  <c r="K647" i="11"/>
  <c r="K698" i="11" s="1"/>
  <c r="L647" i="11"/>
  <c r="L698" i="11" s="1"/>
  <c r="M647" i="11"/>
  <c r="M698" i="11" s="1"/>
  <c r="N647" i="11"/>
  <c r="N698" i="11" s="1"/>
  <c r="O647" i="11"/>
  <c r="O698" i="11" s="1"/>
  <c r="P647" i="11"/>
  <c r="P698" i="11" s="1"/>
  <c r="Q647" i="11"/>
  <c r="Q698" i="11" s="1"/>
  <c r="R647" i="11"/>
  <c r="R698" i="11" s="1"/>
  <c r="S647" i="11"/>
  <c r="S698" i="11" s="1"/>
  <c r="T647" i="11"/>
  <c r="T698" i="11" s="1"/>
  <c r="U647" i="11"/>
  <c r="U698" i="11" s="1"/>
  <c r="V647" i="11"/>
  <c r="V698" i="11" s="1"/>
  <c r="D648" i="11"/>
  <c r="D699" i="11" s="1"/>
  <c r="E648" i="11"/>
  <c r="E699" i="11" s="1"/>
  <c r="F648" i="11"/>
  <c r="F699" i="11" s="1"/>
  <c r="G648" i="11"/>
  <c r="G699" i="11" s="1"/>
  <c r="H648" i="11"/>
  <c r="H699" i="11" s="1"/>
  <c r="I648" i="11"/>
  <c r="I699" i="11" s="1"/>
  <c r="J648" i="11"/>
  <c r="J699" i="11" s="1"/>
  <c r="K648" i="11"/>
  <c r="K699" i="11" s="1"/>
  <c r="L648" i="11"/>
  <c r="L699" i="11" s="1"/>
  <c r="M648" i="11"/>
  <c r="M699" i="11" s="1"/>
  <c r="N648" i="11"/>
  <c r="N699" i="11" s="1"/>
  <c r="O648" i="11"/>
  <c r="O699" i="11" s="1"/>
  <c r="P648" i="11"/>
  <c r="P699" i="11" s="1"/>
  <c r="Q648" i="11"/>
  <c r="Q699" i="11" s="1"/>
  <c r="R648" i="11"/>
  <c r="R699" i="11" s="1"/>
  <c r="S648" i="11"/>
  <c r="S699" i="11" s="1"/>
  <c r="T648" i="11"/>
  <c r="T699" i="11" s="1"/>
  <c r="U648" i="11"/>
  <c r="U699" i="11" s="1"/>
  <c r="V648" i="11"/>
  <c r="V699" i="11" s="1"/>
  <c r="C648" i="11"/>
  <c r="C699" i="11" s="1"/>
  <c r="C647" i="11"/>
  <c r="C698" i="11" s="1"/>
  <c r="C646" i="11"/>
  <c r="C697" i="11" s="1"/>
  <c r="C645" i="11"/>
  <c r="C696" i="11" s="1"/>
  <c r="C644" i="11"/>
  <c r="C695" i="11" s="1"/>
  <c r="C643" i="11"/>
  <c r="C694" i="11" s="1"/>
  <c r="C642" i="11"/>
  <c r="C693" i="11" s="1"/>
  <c r="C641" i="11"/>
  <c r="C692" i="11" s="1"/>
  <c r="C640" i="11"/>
  <c r="C691" i="11" s="1"/>
  <c r="C639" i="11"/>
  <c r="C690" i="11" s="1"/>
  <c r="L634" i="11"/>
  <c r="L633" i="11"/>
  <c r="K634" i="11"/>
  <c r="K633" i="11"/>
  <c r="J634" i="11"/>
  <c r="J633" i="11"/>
  <c r="I634" i="11"/>
  <c r="I633" i="11"/>
  <c r="H634" i="11"/>
  <c r="H633" i="11"/>
  <c r="G634" i="11"/>
  <c r="G633" i="11"/>
  <c r="F634" i="11"/>
  <c r="F633" i="11"/>
  <c r="E634" i="11"/>
  <c r="E633" i="11"/>
  <c r="D634" i="11"/>
  <c r="D633" i="11"/>
  <c r="C634" i="11"/>
  <c r="C633" i="11"/>
  <c r="G620" i="11" l="1"/>
  <c r="H620" i="11" s="1"/>
  <c r="X670" i="11"/>
  <c r="Y670" i="11" s="1"/>
  <c r="X674" i="11"/>
  <c r="Y674" i="11" s="1"/>
  <c r="X678" i="11"/>
  <c r="Y678" i="11" s="1"/>
  <c r="X682" i="11"/>
  <c r="Y682" i="11" s="1"/>
  <c r="X686" i="11"/>
  <c r="Y686" i="11" s="1"/>
  <c r="X667" i="11"/>
  <c r="Y667" i="11" s="1"/>
  <c r="X671" i="11"/>
  <c r="Y671" i="11" s="1"/>
  <c r="X675" i="11"/>
  <c r="Y675" i="11" s="1"/>
  <c r="X679" i="11"/>
  <c r="Y679" i="11" s="1"/>
  <c r="X683" i="11"/>
  <c r="Y683" i="11" s="1"/>
  <c r="X669" i="11"/>
  <c r="Y669" i="11" s="1"/>
  <c r="X673" i="11"/>
  <c r="Y673" i="11" s="1"/>
  <c r="X677" i="11"/>
  <c r="Y677" i="11" s="1"/>
  <c r="X681" i="11"/>
  <c r="Y681" i="11" s="1"/>
  <c r="X685" i="11"/>
  <c r="Y685" i="11" s="1"/>
  <c r="X668" i="11"/>
  <c r="Y668" i="11" s="1"/>
  <c r="X672" i="11"/>
  <c r="Y672" i="11" s="1"/>
  <c r="X676" i="11"/>
  <c r="Y676" i="11" s="1"/>
  <c r="X680" i="11"/>
  <c r="Y680" i="11" s="1"/>
  <c r="X684" i="11"/>
  <c r="Y684" i="11" s="1"/>
  <c r="G624" i="11"/>
  <c r="H624" i="11" s="1"/>
  <c r="G622" i="11"/>
  <c r="H622" i="11" s="1"/>
  <c r="G627" i="11"/>
  <c r="H627" i="11" s="1"/>
  <c r="G619" i="11"/>
  <c r="H619" i="11" s="1"/>
  <c r="G623" i="11"/>
  <c r="H623" i="11" s="1"/>
  <c r="G618" i="11"/>
  <c r="H618" i="11" s="1"/>
  <c r="G625" i="11"/>
  <c r="H625" i="11" s="1"/>
  <c r="G621" i="11"/>
  <c r="H621" i="11" s="1"/>
  <c r="G626" i="11"/>
  <c r="H626" i="11" s="1"/>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49" i="6"/>
  <c r="V6" i="7" l="1"/>
  <c r="W6" i="7"/>
  <c r="X6" i="7"/>
  <c r="Y6" i="7"/>
  <c r="Z6" i="7"/>
  <c r="AA6" i="7"/>
  <c r="AB6" i="7"/>
  <c r="AC6" i="7"/>
  <c r="AD6" i="7"/>
  <c r="AE6" i="7"/>
  <c r="AF6" i="7"/>
  <c r="AG6" i="7"/>
  <c r="AH6" i="7"/>
  <c r="AI6" i="7"/>
  <c r="AJ6" i="7"/>
  <c r="AK6" i="7"/>
  <c r="V5" i="7"/>
  <c r="W5" i="7"/>
  <c r="X5" i="7"/>
  <c r="Y5" i="7"/>
  <c r="Z5" i="7"/>
  <c r="AA5" i="7"/>
  <c r="AB5" i="7"/>
  <c r="AC5" i="7"/>
  <c r="AD5" i="7"/>
  <c r="AE5" i="7"/>
  <c r="AF5" i="7"/>
  <c r="AG5" i="7"/>
  <c r="AH5" i="7"/>
  <c r="AI5" i="7"/>
  <c r="AJ5" i="7"/>
  <c r="AK5" i="7"/>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P85" i="6"/>
  <c r="U6" i="7"/>
  <c r="U5" i="7"/>
  <c r="AD447" i="11" l="1"/>
  <c r="AC447" i="11"/>
  <c r="AB447" i="11"/>
  <c r="AA447" i="11"/>
  <c r="AD446" i="11"/>
  <c r="AC446" i="11"/>
  <c r="AB446" i="11"/>
  <c r="AA446" i="11"/>
  <c r="AD445" i="11"/>
  <c r="AC445" i="11"/>
  <c r="AB445" i="11"/>
  <c r="AA445" i="11"/>
  <c r="AD444" i="11"/>
  <c r="AC444" i="11"/>
  <c r="AB444" i="11"/>
  <c r="AA444" i="11"/>
  <c r="AD443" i="11"/>
  <c r="AC443" i="11"/>
  <c r="AB443" i="11"/>
  <c r="AA443" i="11"/>
  <c r="AD442" i="11"/>
  <c r="AC442" i="11"/>
  <c r="AB442" i="11"/>
  <c r="AA442" i="11"/>
  <c r="AD441" i="11"/>
  <c r="AC441" i="11"/>
  <c r="AB441" i="11"/>
  <c r="AA441" i="11"/>
  <c r="AD440" i="11"/>
  <c r="AC440" i="11"/>
  <c r="AB440" i="11"/>
  <c r="AA440" i="11"/>
  <c r="AD439" i="11"/>
  <c r="AC439" i="11"/>
  <c r="AB439" i="11"/>
  <c r="AA439" i="11"/>
  <c r="AD438" i="11"/>
  <c r="AC438" i="11"/>
  <c r="AB438" i="11"/>
  <c r="AA438" i="11"/>
  <c r="AD437" i="11"/>
  <c r="AC437" i="11"/>
  <c r="AB437" i="11"/>
  <c r="AA437" i="11"/>
  <c r="AD436" i="11"/>
  <c r="AC436" i="11"/>
  <c r="AB436" i="11"/>
  <c r="AA436" i="11"/>
  <c r="AD435" i="11"/>
  <c r="AC435" i="11"/>
  <c r="AB435" i="11"/>
  <c r="AA435" i="11"/>
  <c r="AD434" i="11"/>
  <c r="AC434" i="11"/>
  <c r="AB434" i="11"/>
  <c r="AA434" i="11"/>
  <c r="AD433" i="11"/>
  <c r="AC433" i="11"/>
  <c r="AB433" i="11"/>
  <c r="AA433" i="11"/>
  <c r="AD432" i="11"/>
  <c r="AC432" i="11"/>
  <c r="AB432" i="11"/>
  <c r="AA432" i="11"/>
  <c r="AD431" i="11"/>
  <c r="AC431" i="11"/>
  <c r="AB431" i="11"/>
  <c r="AA431" i="11"/>
  <c r="AA430" i="11"/>
  <c r="AD428" i="11"/>
  <c r="AC428" i="11"/>
  <c r="AB428" i="11"/>
  <c r="AA428" i="11"/>
  <c r="AD427" i="11"/>
  <c r="AC427" i="11"/>
  <c r="AB427" i="11"/>
  <c r="AA427" i="11"/>
  <c r="AD426" i="11"/>
  <c r="AC426" i="11"/>
  <c r="AB426" i="11"/>
  <c r="AA426" i="11"/>
  <c r="AD425" i="11"/>
  <c r="AC425" i="11"/>
  <c r="AB425" i="11"/>
  <c r="AA425" i="11"/>
  <c r="AD424" i="11"/>
  <c r="AC424" i="11"/>
  <c r="AB424" i="11"/>
  <c r="AA424" i="11"/>
  <c r="AD423" i="11"/>
  <c r="AC423" i="11"/>
  <c r="AB423" i="11"/>
  <c r="AA423" i="11"/>
  <c r="AD422" i="11"/>
  <c r="AC422" i="11"/>
  <c r="AB422" i="11"/>
  <c r="AA422" i="11"/>
  <c r="AD421" i="11"/>
  <c r="AC421" i="11"/>
  <c r="AB421" i="11"/>
  <c r="AA421" i="11"/>
  <c r="AD420" i="11"/>
  <c r="AC420" i="11"/>
  <c r="AB420" i="11"/>
  <c r="AA420" i="11"/>
  <c r="AD419" i="11"/>
  <c r="AC419" i="11"/>
  <c r="AB419" i="11"/>
  <c r="AA419" i="11"/>
  <c r="AD418" i="11"/>
  <c r="AC418" i="11"/>
  <c r="AB418" i="11"/>
  <c r="AA418" i="11"/>
  <c r="AD417" i="11"/>
  <c r="AC417" i="11"/>
  <c r="AB417" i="11"/>
  <c r="AA417" i="11"/>
  <c r="AD416" i="11"/>
  <c r="AC416" i="11"/>
  <c r="AB416" i="11"/>
  <c r="AA416" i="11"/>
  <c r="AD415" i="11"/>
  <c r="AC415" i="11"/>
  <c r="AB415" i="11"/>
  <c r="AA415" i="11"/>
  <c r="AD414" i="11"/>
  <c r="AC414" i="11"/>
  <c r="AB414" i="11"/>
  <c r="AA414" i="11"/>
  <c r="AD413" i="11"/>
  <c r="AC413" i="11"/>
  <c r="AB413" i="11"/>
  <c r="AA413" i="11"/>
  <c r="AD412" i="11"/>
  <c r="AC412" i="11"/>
  <c r="AB412" i="11"/>
  <c r="AA412" i="11"/>
  <c r="AA411" i="11"/>
  <c r="AD409" i="11"/>
  <c r="AC409" i="11"/>
  <c r="AB409" i="11"/>
  <c r="AA409" i="11"/>
  <c r="AD408" i="11"/>
  <c r="AC408" i="11"/>
  <c r="AB408" i="11"/>
  <c r="AA408" i="11"/>
  <c r="AD407" i="11"/>
  <c r="AC407" i="11"/>
  <c r="AB407" i="11"/>
  <c r="AA407" i="11"/>
  <c r="AD406" i="11"/>
  <c r="AC406" i="11"/>
  <c r="AB406" i="11"/>
  <c r="AA406" i="11"/>
  <c r="AD405" i="11"/>
  <c r="AC405" i="11"/>
  <c r="AB405" i="11"/>
  <c r="AA405" i="11"/>
  <c r="AD404" i="11"/>
  <c r="AC404" i="11"/>
  <c r="AB404" i="11"/>
  <c r="AA404" i="11"/>
  <c r="AD403" i="11"/>
  <c r="AC403" i="11"/>
  <c r="AB403" i="11"/>
  <c r="AA403" i="11"/>
  <c r="AD402" i="11"/>
  <c r="AC402" i="11"/>
  <c r="AB402" i="11"/>
  <c r="AA402" i="11"/>
  <c r="AD401" i="11"/>
  <c r="AC401" i="11"/>
  <c r="AB401" i="11"/>
  <c r="AA401" i="11"/>
  <c r="AD400" i="11"/>
  <c r="AC400" i="11"/>
  <c r="AB400" i="11"/>
  <c r="AA400" i="11"/>
  <c r="AD399" i="11"/>
  <c r="AC399" i="11"/>
  <c r="AB399" i="11"/>
  <c r="AA399" i="11"/>
  <c r="AD398" i="11"/>
  <c r="AC398" i="11"/>
  <c r="AB398" i="11"/>
  <c r="AA398" i="11"/>
  <c r="AD397" i="11"/>
  <c r="AC397" i="11"/>
  <c r="AB397" i="11"/>
  <c r="AA397" i="11"/>
  <c r="AD396" i="11"/>
  <c r="AC396" i="11"/>
  <c r="AB396" i="11"/>
  <c r="AA396" i="11"/>
  <c r="AD395" i="11"/>
  <c r="AC395" i="11"/>
  <c r="AB395" i="11"/>
  <c r="AA395" i="11"/>
  <c r="AD394" i="11"/>
  <c r="AC394" i="11"/>
  <c r="AB394" i="11"/>
  <c r="AA394" i="11"/>
  <c r="AD393" i="11"/>
  <c r="AC393" i="11"/>
  <c r="AB393" i="11"/>
  <c r="AA393" i="11"/>
  <c r="AA392" i="11"/>
  <c r="AD390" i="11"/>
  <c r="AC390" i="11"/>
  <c r="AB390" i="11"/>
  <c r="AA390" i="11"/>
  <c r="AD389" i="11"/>
  <c r="AC389" i="11"/>
  <c r="AB389" i="11"/>
  <c r="AA389" i="11"/>
  <c r="AD388" i="11"/>
  <c r="AC388" i="11"/>
  <c r="AB388" i="11"/>
  <c r="AA388" i="11"/>
  <c r="AD387" i="11"/>
  <c r="AC387" i="11"/>
  <c r="AB387" i="11"/>
  <c r="AA387" i="11"/>
  <c r="AD386" i="11"/>
  <c r="AC386" i="11"/>
  <c r="AB386" i="11"/>
  <c r="AA386" i="11"/>
  <c r="AD385" i="11"/>
  <c r="AC385" i="11"/>
  <c r="AB385" i="11"/>
  <c r="AA385" i="11"/>
  <c r="AD384" i="11"/>
  <c r="AC384" i="11"/>
  <c r="AB384" i="11"/>
  <c r="AA384" i="11"/>
  <c r="AD383" i="11"/>
  <c r="AC383" i="11"/>
  <c r="AB383" i="11"/>
  <c r="AA383" i="11"/>
  <c r="AD382" i="11"/>
  <c r="AC382" i="11"/>
  <c r="AB382" i="11"/>
  <c r="AA382" i="11"/>
  <c r="AD381" i="11"/>
  <c r="AC381" i="11"/>
  <c r="AB381" i="11"/>
  <c r="AA381" i="11"/>
  <c r="AD380" i="11"/>
  <c r="AC380" i="11"/>
  <c r="AB380" i="11"/>
  <c r="AA380" i="11"/>
  <c r="AD379" i="11"/>
  <c r="AC379" i="11"/>
  <c r="AB379" i="11"/>
  <c r="AA379" i="11"/>
  <c r="AD378" i="11"/>
  <c r="AC378" i="11"/>
  <c r="AB378" i="11"/>
  <c r="AA378" i="11"/>
  <c r="AD377" i="11"/>
  <c r="AC377" i="11"/>
  <c r="AB377" i="11"/>
  <c r="AA377" i="11"/>
  <c r="AD376" i="11"/>
  <c r="AC376" i="11"/>
  <c r="AB376" i="11"/>
  <c r="AA376" i="11"/>
  <c r="AD375" i="11"/>
  <c r="AC375" i="11"/>
  <c r="AB375" i="11"/>
  <c r="AA375" i="11"/>
  <c r="AD374" i="11"/>
  <c r="AC374" i="11"/>
  <c r="AB374" i="11"/>
  <c r="AA374" i="11"/>
  <c r="AA373" i="11"/>
  <c r="AD371" i="11"/>
  <c r="AC371" i="11"/>
  <c r="AB371" i="11"/>
  <c r="AA371" i="11"/>
  <c r="AD370" i="11"/>
  <c r="AC370" i="11"/>
  <c r="AB370" i="11"/>
  <c r="AA370" i="11"/>
  <c r="AD369" i="11"/>
  <c r="AC369" i="11"/>
  <c r="AB369" i="11"/>
  <c r="AA369" i="11"/>
  <c r="AD368" i="11"/>
  <c r="AC368" i="11"/>
  <c r="AB368" i="11"/>
  <c r="AA368" i="11"/>
  <c r="AD367" i="11"/>
  <c r="AC367" i="11"/>
  <c r="AB367" i="11"/>
  <c r="AA367" i="11"/>
  <c r="AD366" i="11"/>
  <c r="AC366" i="11"/>
  <c r="AB366" i="11"/>
  <c r="AA366" i="11"/>
  <c r="AD365" i="11"/>
  <c r="AC365" i="11"/>
  <c r="AB365" i="11"/>
  <c r="AA365" i="11"/>
  <c r="AD364" i="11"/>
  <c r="AC364" i="11"/>
  <c r="AB364" i="11"/>
  <c r="AA364" i="11"/>
  <c r="AD363" i="11"/>
  <c r="AC363" i="11"/>
  <c r="AB363" i="11"/>
  <c r="AA363" i="11"/>
  <c r="AD362" i="11"/>
  <c r="AC362" i="11"/>
  <c r="AB362" i="11"/>
  <c r="AA362" i="11"/>
  <c r="AD361" i="11"/>
  <c r="AC361" i="11"/>
  <c r="AB361" i="11"/>
  <c r="AA361" i="11"/>
  <c r="AD360" i="11"/>
  <c r="AC360" i="11"/>
  <c r="AB360" i="11"/>
  <c r="AA360" i="11"/>
  <c r="AD359" i="11"/>
  <c r="AC359" i="11"/>
  <c r="AB359" i="11"/>
  <c r="AA359" i="11"/>
  <c r="AD358" i="11"/>
  <c r="AC358" i="11"/>
  <c r="AB358" i="11"/>
  <c r="AA358" i="11"/>
  <c r="AD357" i="11"/>
  <c r="AC357" i="11"/>
  <c r="AB357" i="11"/>
  <c r="AA357" i="11"/>
  <c r="AD356" i="11"/>
  <c r="AC356" i="11"/>
  <c r="AB356" i="11"/>
  <c r="AA356" i="11"/>
  <c r="AD355" i="11"/>
  <c r="AC355" i="11"/>
  <c r="AB355" i="11"/>
  <c r="AA355" i="11"/>
  <c r="AA354" i="11"/>
  <c r="AD352" i="11"/>
  <c r="AC352" i="11"/>
  <c r="AB352" i="11"/>
  <c r="AA352" i="11"/>
  <c r="AD351" i="11"/>
  <c r="AC351" i="11"/>
  <c r="AB351" i="11"/>
  <c r="AA351" i="11"/>
  <c r="AD350" i="11"/>
  <c r="AC350" i="11"/>
  <c r="AB350" i="11"/>
  <c r="AA350" i="11"/>
  <c r="AD349" i="11"/>
  <c r="AC349" i="11"/>
  <c r="AB349" i="11"/>
  <c r="AA349" i="11"/>
  <c r="AD348" i="11"/>
  <c r="AC348" i="11"/>
  <c r="AB348" i="11"/>
  <c r="AA348" i="11"/>
  <c r="AD347" i="11"/>
  <c r="AC347" i="11"/>
  <c r="AB347" i="11"/>
  <c r="AA347" i="11"/>
  <c r="AD346" i="11"/>
  <c r="AC346" i="11"/>
  <c r="AB346" i="11"/>
  <c r="AA346" i="11"/>
  <c r="AD345" i="11"/>
  <c r="AC345" i="11"/>
  <c r="AB345" i="11"/>
  <c r="AA345" i="11"/>
  <c r="AD344" i="11"/>
  <c r="AC344" i="11"/>
  <c r="AB344" i="11"/>
  <c r="AA344" i="11"/>
  <c r="AD343" i="11"/>
  <c r="AC343" i="11"/>
  <c r="AB343" i="11"/>
  <c r="AA343" i="11"/>
  <c r="AD342" i="11"/>
  <c r="AC342" i="11"/>
  <c r="AB342" i="11"/>
  <c r="AA342" i="11"/>
  <c r="AD341" i="11"/>
  <c r="AC341" i="11"/>
  <c r="AB341" i="11"/>
  <c r="AA341" i="11"/>
  <c r="AD340" i="11"/>
  <c r="AC340" i="11"/>
  <c r="AB340" i="11"/>
  <c r="AA340" i="11"/>
  <c r="AD339" i="11"/>
  <c r="AC339" i="11"/>
  <c r="AB339" i="11"/>
  <c r="AA339" i="11"/>
  <c r="AD338" i="11"/>
  <c r="AC338" i="11"/>
  <c r="AB338" i="11"/>
  <c r="AA338" i="11"/>
  <c r="AD337" i="11"/>
  <c r="AC337" i="11"/>
  <c r="AB337" i="11"/>
  <c r="AA337" i="11"/>
  <c r="AD336" i="11"/>
  <c r="AC336" i="11"/>
  <c r="AB336" i="11"/>
  <c r="AA336" i="11"/>
  <c r="AA335" i="11"/>
  <c r="AD333" i="11"/>
  <c r="AC333" i="11"/>
  <c r="AB333" i="11"/>
  <c r="AA333" i="11"/>
  <c r="AD332" i="11"/>
  <c r="AC332" i="11"/>
  <c r="AB332" i="11"/>
  <c r="AA332" i="11"/>
  <c r="AD331" i="11"/>
  <c r="AC331" i="11"/>
  <c r="AB331" i="11"/>
  <c r="AA331" i="11"/>
  <c r="AD330" i="11"/>
  <c r="AC330" i="11"/>
  <c r="AB330" i="11"/>
  <c r="AA330" i="11"/>
  <c r="AD329" i="11"/>
  <c r="AC329" i="11"/>
  <c r="AB329" i="11"/>
  <c r="AA329" i="11"/>
  <c r="AD328" i="11"/>
  <c r="AC328" i="11"/>
  <c r="AB328" i="11"/>
  <c r="AA328" i="11"/>
  <c r="AD327" i="11"/>
  <c r="AC327" i="11"/>
  <c r="AB327" i="11"/>
  <c r="AA327" i="11"/>
  <c r="AD326" i="11"/>
  <c r="AC326" i="11"/>
  <c r="AB326" i="11"/>
  <c r="AA326" i="11"/>
  <c r="AD325" i="11"/>
  <c r="AC325" i="11"/>
  <c r="AB325" i="11"/>
  <c r="AA325" i="11"/>
  <c r="AD324" i="11"/>
  <c r="AC324" i="11"/>
  <c r="AB324" i="11"/>
  <c r="AA324" i="11"/>
  <c r="AD323" i="11"/>
  <c r="AC323" i="11"/>
  <c r="AB323" i="11"/>
  <c r="AA323" i="11"/>
  <c r="AD322" i="11"/>
  <c r="AC322" i="11"/>
  <c r="AB322" i="11"/>
  <c r="AA322" i="11"/>
  <c r="AD321" i="11"/>
  <c r="AC321" i="11"/>
  <c r="AB321" i="11"/>
  <c r="AA321" i="11"/>
  <c r="AD320" i="11"/>
  <c r="AC320" i="11"/>
  <c r="AB320" i="11"/>
  <c r="AA320" i="11"/>
  <c r="AD319" i="11"/>
  <c r="AC319" i="11"/>
  <c r="AB319" i="11"/>
  <c r="AA319" i="11"/>
  <c r="AD318" i="11"/>
  <c r="AC318" i="11"/>
  <c r="AB318" i="11"/>
  <c r="AA318" i="11"/>
  <c r="AD317" i="11"/>
  <c r="AC317" i="11"/>
  <c r="AB317" i="11"/>
  <c r="AA317" i="11"/>
  <c r="AA316" i="11"/>
  <c r="AD314" i="11"/>
  <c r="AC314" i="11"/>
  <c r="AB314" i="11"/>
  <c r="AA314" i="11"/>
  <c r="AD313" i="11"/>
  <c r="AC313" i="11"/>
  <c r="AB313" i="11"/>
  <c r="AA313" i="11"/>
  <c r="AD312" i="11"/>
  <c r="AC312" i="11"/>
  <c r="AB312" i="11"/>
  <c r="AA312" i="11"/>
  <c r="AD311" i="11"/>
  <c r="AC311" i="11"/>
  <c r="AB311" i="11"/>
  <c r="AA311" i="11"/>
  <c r="AD310" i="11"/>
  <c r="AC310" i="11"/>
  <c r="AB310" i="11"/>
  <c r="AA310" i="11"/>
  <c r="AD309" i="11"/>
  <c r="AC309" i="11"/>
  <c r="AB309" i="11"/>
  <c r="AA309" i="11"/>
  <c r="AD308" i="11"/>
  <c r="AC308" i="11"/>
  <c r="AB308" i="11"/>
  <c r="AA308" i="11"/>
  <c r="AD307" i="11"/>
  <c r="AC307" i="11"/>
  <c r="AB307" i="11"/>
  <c r="AA307" i="11"/>
  <c r="AD306" i="11"/>
  <c r="AC306" i="11"/>
  <c r="AB306" i="11"/>
  <c r="AA306" i="11"/>
  <c r="AD305" i="11"/>
  <c r="AC305" i="11"/>
  <c r="AB305" i="11"/>
  <c r="AA305" i="11"/>
  <c r="AD304" i="11"/>
  <c r="AC304" i="11"/>
  <c r="AB304" i="11"/>
  <c r="AA304" i="11"/>
  <c r="AD303" i="11"/>
  <c r="AC303" i="11"/>
  <c r="AB303" i="11"/>
  <c r="AA303" i="11"/>
  <c r="AD302" i="11"/>
  <c r="AC302" i="11"/>
  <c r="AB302" i="11"/>
  <c r="AA302" i="11"/>
  <c r="AD301" i="11"/>
  <c r="AC301" i="11"/>
  <c r="AB301" i="11"/>
  <c r="AA301" i="11"/>
  <c r="AD300" i="11"/>
  <c r="AC300" i="11"/>
  <c r="AB300" i="11"/>
  <c r="AA300" i="11"/>
  <c r="AD299" i="11"/>
  <c r="AC299" i="11"/>
  <c r="AB299" i="11"/>
  <c r="AA299" i="11"/>
  <c r="AD298" i="11"/>
  <c r="AC298" i="11"/>
  <c r="AB298" i="11"/>
  <c r="AA298" i="11"/>
  <c r="AA297" i="11"/>
  <c r="AD295" i="11"/>
  <c r="AC295" i="11"/>
  <c r="AB295" i="11"/>
  <c r="AA295" i="11"/>
  <c r="AD294" i="11"/>
  <c r="AC294" i="11"/>
  <c r="AB294" i="11"/>
  <c r="AA294" i="11"/>
  <c r="AD293" i="11"/>
  <c r="AC293" i="11"/>
  <c r="AB293" i="11"/>
  <c r="AA293" i="11"/>
  <c r="AD292" i="11"/>
  <c r="AC292" i="11"/>
  <c r="AB292" i="11"/>
  <c r="AA292" i="11"/>
  <c r="AD291" i="11"/>
  <c r="AC291" i="11"/>
  <c r="AB291" i="11"/>
  <c r="AA291" i="11"/>
  <c r="AD290" i="11"/>
  <c r="AC290" i="11"/>
  <c r="AB290" i="11"/>
  <c r="AA290" i="11"/>
  <c r="AD289" i="11"/>
  <c r="AC289" i="11"/>
  <c r="AB289" i="11"/>
  <c r="AA289" i="11"/>
  <c r="AD288" i="11"/>
  <c r="AC288" i="11"/>
  <c r="AB288" i="11"/>
  <c r="AA288" i="11"/>
  <c r="AD287" i="11"/>
  <c r="AC287" i="11"/>
  <c r="AB287" i="11"/>
  <c r="AA287" i="11"/>
  <c r="AD286" i="11"/>
  <c r="AC286" i="11"/>
  <c r="AB286" i="11"/>
  <c r="AA286" i="11"/>
  <c r="AD285" i="11"/>
  <c r="AC285" i="11"/>
  <c r="AB285" i="11"/>
  <c r="AA285" i="11"/>
  <c r="AD284" i="11"/>
  <c r="AC284" i="11"/>
  <c r="AB284" i="11"/>
  <c r="AA284" i="11"/>
  <c r="AD283" i="11"/>
  <c r="AC283" i="11"/>
  <c r="AB283" i="11"/>
  <c r="AA283" i="11"/>
  <c r="AD282" i="11"/>
  <c r="AC282" i="11"/>
  <c r="AB282" i="11"/>
  <c r="AA282" i="11"/>
  <c r="AD281" i="11"/>
  <c r="AC281" i="11"/>
  <c r="AB281" i="11"/>
  <c r="AA281" i="11"/>
  <c r="AD280" i="11"/>
  <c r="AC280" i="11"/>
  <c r="AB280" i="11"/>
  <c r="AA280" i="11"/>
  <c r="AD279" i="11"/>
  <c r="AC279" i="11"/>
  <c r="AB279" i="11"/>
  <c r="AA279" i="11"/>
  <c r="AA278" i="11"/>
  <c r="AA259" i="11"/>
  <c r="AA276" i="11"/>
  <c r="AA275" i="11"/>
  <c r="AA274" i="11"/>
  <c r="AA273" i="11"/>
  <c r="AA272" i="11"/>
  <c r="AA271" i="11"/>
  <c r="AA270" i="11"/>
  <c r="AA269" i="11"/>
  <c r="AA268" i="11"/>
  <c r="AA267" i="11"/>
  <c r="AA266" i="11"/>
  <c r="AA265" i="11"/>
  <c r="AA264" i="11"/>
  <c r="AA263" i="11"/>
  <c r="AA262" i="11"/>
  <c r="AA261" i="11"/>
  <c r="AA260" i="11"/>
  <c r="AD276" i="11"/>
  <c r="AC276" i="11"/>
  <c r="AB276" i="11"/>
  <c r="AD275" i="11"/>
  <c r="AC275" i="11"/>
  <c r="AB275" i="11"/>
  <c r="AD274" i="11"/>
  <c r="AC274" i="11"/>
  <c r="AB274" i="11"/>
  <c r="AD273" i="11"/>
  <c r="AC273" i="11"/>
  <c r="AB273" i="11"/>
  <c r="AD272" i="11"/>
  <c r="AC272" i="11"/>
  <c r="AB272" i="11"/>
  <c r="AD271" i="11"/>
  <c r="AC271" i="11"/>
  <c r="AB271" i="11"/>
  <c r="AD270" i="11"/>
  <c r="AC270" i="11"/>
  <c r="AB270" i="11"/>
  <c r="AD269" i="11"/>
  <c r="AC269" i="11"/>
  <c r="AB269" i="11"/>
  <c r="AD268" i="11"/>
  <c r="AC268" i="11"/>
  <c r="AB268" i="11"/>
  <c r="AD267" i="11"/>
  <c r="AC267" i="11"/>
  <c r="AB267" i="11"/>
  <c r="AD266" i="11"/>
  <c r="AC266" i="11"/>
  <c r="AB266" i="11"/>
  <c r="AD265" i="11"/>
  <c r="AC265" i="11"/>
  <c r="AB265" i="11"/>
  <c r="AD264" i="11"/>
  <c r="AC264" i="11"/>
  <c r="AB264" i="11"/>
  <c r="AD263" i="11"/>
  <c r="AC263" i="11"/>
  <c r="AB263" i="11"/>
  <c r="AD262" i="11"/>
  <c r="AC262" i="11"/>
  <c r="AB262" i="11"/>
  <c r="AD261" i="11"/>
  <c r="AC261" i="11"/>
  <c r="AB261" i="11"/>
  <c r="AD260" i="11"/>
  <c r="AC260" i="11"/>
  <c r="AB260" i="11"/>
  <c r="AD257" i="11"/>
  <c r="AE257" i="11" s="1"/>
  <c r="AC257" i="11"/>
  <c r="AB257" i="11"/>
  <c r="AD256" i="11"/>
  <c r="AE256" i="11" s="1"/>
  <c r="AC256" i="11"/>
  <c r="AB256" i="11"/>
  <c r="AD255" i="11"/>
  <c r="AE255" i="11" s="1"/>
  <c r="AC255" i="11"/>
  <c r="AB255" i="11"/>
  <c r="AD254" i="11"/>
  <c r="AE254" i="11" s="1"/>
  <c r="AC254" i="11"/>
  <c r="AB254" i="11"/>
  <c r="AD253" i="11"/>
  <c r="AE253" i="11" s="1"/>
  <c r="AC253" i="11"/>
  <c r="AB253" i="11"/>
  <c r="AD252" i="11"/>
  <c r="AE252" i="11" s="1"/>
  <c r="AC252" i="11"/>
  <c r="AB252" i="11"/>
  <c r="AD251" i="11"/>
  <c r="AE251" i="11" s="1"/>
  <c r="AC251" i="11"/>
  <c r="AB251" i="11"/>
  <c r="AA250" i="11"/>
  <c r="AD248" i="11"/>
  <c r="AE248" i="11" s="1"/>
  <c r="AC248" i="11"/>
  <c r="AB248" i="11"/>
  <c r="AD247" i="11"/>
  <c r="AE247" i="11" s="1"/>
  <c r="AC247" i="11"/>
  <c r="AB247" i="11"/>
  <c r="AD246" i="11"/>
  <c r="AE246" i="11" s="1"/>
  <c r="AC246" i="11"/>
  <c r="AB246" i="11"/>
  <c r="AD245" i="11"/>
  <c r="AE245" i="11" s="1"/>
  <c r="AC245" i="11"/>
  <c r="AB245" i="11"/>
  <c r="AD244" i="11"/>
  <c r="AE244" i="11" s="1"/>
  <c r="AC244" i="11"/>
  <c r="AB244" i="11"/>
  <c r="AD243" i="11"/>
  <c r="AE243" i="11" s="1"/>
  <c r="AC243" i="11"/>
  <c r="AB243" i="11"/>
  <c r="AD242" i="11"/>
  <c r="AE242" i="11" s="1"/>
  <c r="AC242" i="11"/>
  <c r="AB242" i="11"/>
  <c r="AA241" i="11"/>
  <c r="AD239" i="11"/>
  <c r="AE239" i="11" s="1"/>
  <c r="AC239" i="11"/>
  <c r="AB239" i="11"/>
  <c r="AD238" i="11"/>
  <c r="AE238" i="11" s="1"/>
  <c r="AC238" i="11"/>
  <c r="AB238" i="11"/>
  <c r="AD237" i="11"/>
  <c r="AE237" i="11" s="1"/>
  <c r="AC237" i="11"/>
  <c r="AB237" i="11"/>
  <c r="AD236" i="11"/>
  <c r="AE236" i="11" s="1"/>
  <c r="AC236" i="11"/>
  <c r="AB236" i="11"/>
  <c r="AD235" i="11"/>
  <c r="AE235" i="11" s="1"/>
  <c r="AC235" i="11"/>
  <c r="AB235" i="11"/>
  <c r="AD234" i="11"/>
  <c r="AE234" i="11" s="1"/>
  <c r="AC234" i="11"/>
  <c r="AB234" i="11"/>
  <c r="AD233" i="11"/>
  <c r="AE233" i="11" s="1"/>
  <c r="AC233" i="11"/>
  <c r="AB233" i="11"/>
  <c r="AA232" i="11"/>
  <c r="AD230" i="11"/>
  <c r="AE230" i="11" s="1"/>
  <c r="AC230" i="11"/>
  <c r="AB230" i="11"/>
  <c r="AD229" i="11"/>
  <c r="AE229" i="11" s="1"/>
  <c r="AC229" i="11"/>
  <c r="AB229" i="11"/>
  <c r="AD228" i="11"/>
  <c r="AE228" i="11" s="1"/>
  <c r="AC228" i="11"/>
  <c r="AB228" i="11"/>
  <c r="AD227" i="11"/>
  <c r="AE227" i="11" s="1"/>
  <c r="AC227" i="11"/>
  <c r="AB227" i="11"/>
  <c r="AD226" i="11"/>
  <c r="AE226" i="11" s="1"/>
  <c r="AC226" i="11"/>
  <c r="AB226" i="11"/>
  <c r="AD225" i="11"/>
  <c r="AE225" i="11" s="1"/>
  <c r="AC225" i="11"/>
  <c r="AB225" i="11"/>
  <c r="AD224" i="11"/>
  <c r="AE224" i="11" s="1"/>
  <c r="AC224" i="11"/>
  <c r="AB224" i="11"/>
  <c r="AA223" i="11"/>
  <c r="AD221" i="11"/>
  <c r="AE221" i="11" s="1"/>
  <c r="AC221" i="11"/>
  <c r="AB221" i="11"/>
  <c r="AD220" i="11"/>
  <c r="AE220" i="11" s="1"/>
  <c r="AC220" i="11"/>
  <c r="AB220" i="11"/>
  <c r="AD219" i="11"/>
  <c r="AE219" i="11" s="1"/>
  <c r="AC219" i="11"/>
  <c r="AB219" i="11"/>
  <c r="AD218" i="11"/>
  <c r="AE218" i="11" s="1"/>
  <c r="AC218" i="11"/>
  <c r="AB218" i="11"/>
  <c r="AD217" i="11"/>
  <c r="AE217" i="11" s="1"/>
  <c r="AC217" i="11"/>
  <c r="AB217" i="11"/>
  <c r="AD216" i="11"/>
  <c r="AE216" i="11" s="1"/>
  <c r="AC216" i="11"/>
  <c r="AB216" i="11"/>
  <c r="AD215" i="11"/>
  <c r="AE215" i="11" s="1"/>
  <c r="AC215" i="11"/>
  <c r="AB215" i="11"/>
  <c r="AA214" i="11"/>
  <c r="AD212" i="11"/>
  <c r="AE212" i="11" s="1"/>
  <c r="AC212" i="11"/>
  <c r="AB212" i="11"/>
  <c r="AD211" i="11"/>
  <c r="AE211" i="11" s="1"/>
  <c r="AC211" i="11"/>
  <c r="AB211" i="11"/>
  <c r="AD210" i="11"/>
  <c r="AE210" i="11" s="1"/>
  <c r="AC210" i="11"/>
  <c r="AB210" i="11"/>
  <c r="AD209" i="11"/>
  <c r="AE209" i="11" s="1"/>
  <c r="AC209" i="11"/>
  <c r="AB209" i="11"/>
  <c r="AD208" i="11"/>
  <c r="AE208" i="11" s="1"/>
  <c r="AC208" i="11"/>
  <c r="AB208" i="11"/>
  <c r="AD207" i="11"/>
  <c r="AE207" i="11" s="1"/>
  <c r="AC207" i="11"/>
  <c r="AB207" i="11"/>
  <c r="AD206" i="11"/>
  <c r="AE206" i="11" s="1"/>
  <c r="AC206" i="11"/>
  <c r="AB206" i="11"/>
  <c r="AA205" i="11"/>
  <c r="AD203" i="11"/>
  <c r="AE203" i="11" s="1"/>
  <c r="AC203" i="11"/>
  <c r="AB203" i="11"/>
  <c r="AD202" i="11"/>
  <c r="AE202" i="11" s="1"/>
  <c r="AC202" i="11"/>
  <c r="AB202" i="11"/>
  <c r="AD201" i="11"/>
  <c r="AE201" i="11" s="1"/>
  <c r="AC201" i="11"/>
  <c r="AB201" i="11"/>
  <c r="AD200" i="11"/>
  <c r="AE200" i="11" s="1"/>
  <c r="AC200" i="11"/>
  <c r="AB200" i="11"/>
  <c r="AD199" i="11"/>
  <c r="AE199" i="11" s="1"/>
  <c r="AC199" i="11"/>
  <c r="AB199" i="11"/>
  <c r="AD198" i="11"/>
  <c r="AE198" i="11" s="1"/>
  <c r="AC198" i="11"/>
  <c r="AB198" i="11"/>
  <c r="AD197" i="11"/>
  <c r="AE197" i="11" s="1"/>
  <c r="AC197" i="11"/>
  <c r="AB197" i="11"/>
  <c r="AA196" i="11"/>
  <c r="AD194" i="11"/>
  <c r="AE194" i="11" s="1"/>
  <c r="AC194" i="11"/>
  <c r="AB194" i="11"/>
  <c r="AD193" i="11"/>
  <c r="AE193" i="11" s="1"/>
  <c r="AC193" i="11"/>
  <c r="AB193" i="11"/>
  <c r="AD192" i="11"/>
  <c r="AE192" i="11" s="1"/>
  <c r="AC192" i="11"/>
  <c r="AB192" i="11"/>
  <c r="AD191" i="11"/>
  <c r="AE191" i="11" s="1"/>
  <c r="AC191" i="11"/>
  <c r="AB191" i="11"/>
  <c r="AD190" i="11"/>
  <c r="AE190" i="11" s="1"/>
  <c r="AC190" i="11"/>
  <c r="AB190" i="11"/>
  <c r="AD189" i="11"/>
  <c r="AE189" i="11" s="1"/>
  <c r="AC189" i="11"/>
  <c r="AB189" i="11"/>
  <c r="AD188" i="11"/>
  <c r="AE188" i="11" s="1"/>
  <c r="AC188" i="11"/>
  <c r="AB188" i="11"/>
  <c r="AA187" i="11"/>
  <c r="AD185" i="11"/>
  <c r="AE185" i="11" s="1"/>
  <c r="AC185" i="11"/>
  <c r="AB185" i="11"/>
  <c r="AD184" i="11"/>
  <c r="AE184" i="11" s="1"/>
  <c r="AC184" i="11"/>
  <c r="AB184" i="11"/>
  <c r="AD183" i="11"/>
  <c r="AE183" i="11" s="1"/>
  <c r="AC183" i="11"/>
  <c r="AB183" i="11"/>
  <c r="AD182" i="11"/>
  <c r="AE182" i="11" s="1"/>
  <c r="AC182" i="11"/>
  <c r="AB182" i="11"/>
  <c r="AD181" i="11"/>
  <c r="AE181" i="11" s="1"/>
  <c r="AC181" i="11"/>
  <c r="AB181" i="11"/>
  <c r="AD180" i="11"/>
  <c r="AE180" i="11" s="1"/>
  <c r="AC180" i="11"/>
  <c r="AB180" i="11"/>
  <c r="AD179" i="11"/>
  <c r="AE179" i="11" s="1"/>
  <c r="AC179" i="11"/>
  <c r="AB179" i="11"/>
  <c r="AA178" i="11"/>
  <c r="AD176" i="11"/>
  <c r="AE176" i="11" s="1"/>
  <c r="AC176" i="11"/>
  <c r="AB176" i="11"/>
  <c r="AD175" i="11"/>
  <c r="AE175" i="11" s="1"/>
  <c r="AC175" i="11"/>
  <c r="AB175" i="11"/>
  <c r="AD174" i="11"/>
  <c r="AE174" i="11" s="1"/>
  <c r="AC174" i="11"/>
  <c r="AB174" i="11"/>
  <c r="AD173" i="11"/>
  <c r="AE173" i="11" s="1"/>
  <c r="AC173" i="11"/>
  <c r="AB173" i="11"/>
  <c r="AD172" i="11"/>
  <c r="AE172" i="11" s="1"/>
  <c r="AC172" i="11"/>
  <c r="AB172" i="11"/>
  <c r="AD171" i="11"/>
  <c r="AE171" i="11" s="1"/>
  <c r="AC171" i="11"/>
  <c r="AB171" i="11"/>
  <c r="AD170" i="11"/>
  <c r="AE170" i="11" s="1"/>
  <c r="AC170" i="11"/>
  <c r="AB170" i="11"/>
  <c r="AA169" i="11"/>
  <c r="AD167" i="11"/>
  <c r="AE167" i="11" s="1"/>
  <c r="AC167" i="11"/>
  <c r="AB167" i="11"/>
  <c r="AD166" i="11"/>
  <c r="AE166" i="11" s="1"/>
  <c r="AC166" i="11"/>
  <c r="AB166" i="11"/>
  <c r="AD165" i="11"/>
  <c r="AE165" i="11" s="1"/>
  <c r="AC165" i="11"/>
  <c r="AB165" i="11"/>
  <c r="AD164" i="11"/>
  <c r="AE164" i="11" s="1"/>
  <c r="AC164" i="11"/>
  <c r="AB164" i="11"/>
  <c r="AD163" i="11"/>
  <c r="AE163" i="11" s="1"/>
  <c r="AC163" i="11"/>
  <c r="AB163" i="11"/>
  <c r="AD162" i="11"/>
  <c r="AE162" i="11" s="1"/>
  <c r="AC162" i="11"/>
  <c r="AB162" i="11"/>
  <c r="AD161" i="11"/>
  <c r="AE161" i="11" s="1"/>
  <c r="AC161" i="11"/>
  <c r="AB161" i="11"/>
  <c r="AA160" i="11"/>
  <c r="AD158" i="11"/>
  <c r="AE158" i="11" s="1"/>
  <c r="AC158" i="11"/>
  <c r="AB158" i="11"/>
  <c r="AD157" i="11"/>
  <c r="AE157" i="11" s="1"/>
  <c r="AC157" i="11"/>
  <c r="AB157" i="11"/>
  <c r="AD156" i="11"/>
  <c r="AE156" i="11" s="1"/>
  <c r="AC156" i="11"/>
  <c r="AB156" i="11"/>
  <c r="AD155" i="11"/>
  <c r="AE155" i="11" s="1"/>
  <c r="AC155" i="11"/>
  <c r="AB155" i="11"/>
  <c r="AD154" i="11"/>
  <c r="AE154" i="11" s="1"/>
  <c r="AC154" i="11"/>
  <c r="AB154" i="11"/>
  <c r="AD153" i="11"/>
  <c r="AE153" i="11" s="1"/>
  <c r="AC153" i="11"/>
  <c r="AB153" i="11"/>
  <c r="AD152" i="11"/>
  <c r="AE152" i="11" s="1"/>
  <c r="AC152" i="11"/>
  <c r="AB152" i="11"/>
  <c r="AA151" i="11"/>
  <c r="AD149" i="11"/>
  <c r="AE149" i="11" s="1"/>
  <c r="AC149" i="11"/>
  <c r="AB149" i="11"/>
  <c r="AD148" i="11"/>
  <c r="AE148" i="11" s="1"/>
  <c r="AC148" i="11"/>
  <c r="AB148" i="11"/>
  <c r="AD147" i="11"/>
  <c r="AE147" i="11" s="1"/>
  <c r="AC147" i="11"/>
  <c r="AB147" i="11"/>
  <c r="AD146" i="11"/>
  <c r="AE146" i="11" s="1"/>
  <c r="AC146" i="11"/>
  <c r="AB146" i="11"/>
  <c r="AD145" i="11"/>
  <c r="AE145" i="11" s="1"/>
  <c r="AC145" i="11"/>
  <c r="AB145" i="11"/>
  <c r="AD144" i="11"/>
  <c r="AE144" i="11" s="1"/>
  <c r="AC144" i="11"/>
  <c r="AB144" i="11"/>
  <c r="AD143" i="11"/>
  <c r="AE143" i="11" s="1"/>
  <c r="AC143" i="11"/>
  <c r="AB143" i="11"/>
  <c r="AA142" i="11"/>
  <c r="AD140" i="11"/>
  <c r="AE140" i="11" s="1"/>
  <c r="AC140" i="11"/>
  <c r="AB140" i="11"/>
  <c r="AD139" i="11"/>
  <c r="AE139" i="11" s="1"/>
  <c r="AC139" i="11"/>
  <c r="AB139" i="11"/>
  <c r="AD138" i="11"/>
  <c r="AE138" i="11" s="1"/>
  <c r="AC138" i="11"/>
  <c r="AB138" i="11"/>
  <c r="AD137" i="11"/>
  <c r="AE137" i="11" s="1"/>
  <c r="AC137" i="11"/>
  <c r="AB137" i="11"/>
  <c r="AD136" i="11"/>
  <c r="AE136" i="11" s="1"/>
  <c r="AC136" i="11"/>
  <c r="AB136" i="11"/>
  <c r="AD135" i="11"/>
  <c r="AE135" i="11" s="1"/>
  <c r="AC135" i="11"/>
  <c r="AB135" i="11"/>
  <c r="AD134" i="11"/>
  <c r="AE134" i="11" s="1"/>
  <c r="AC134" i="11"/>
  <c r="AB134" i="11"/>
  <c r="AA133" i="11"/>
  <c r="AD131" i="11"/>
  <c r="AE131" i="11" s="1"/>
  <c r="AC131" i="11"/>
  <c r="AB131" i="11"/>
  <c r="AD130" i="11"/>
  <c r="AE130" i="11" s="1"/>
  <c r="AC130" i="11"/>
  <c r="AB130" i="11"/>
  <c r="AD129" i="11"/>
  <c r="AE129" i="11" s="1"/>
  <c r="AC129" i="11"/>
  <c r="AB129" i="11"/>
  <c r="AD128" i="11"/>
  <c r="AE128" i="11" s="1"/>
  <c r="AC128" i="11"/>
  <c r="AB128" i="11"/>
  <c r="AD127" i="11"/>
  <c r="AE127" i="11" s="1"/>
  <c r="AC127" i="11"/>
  <c r="AB127" i="11"/>
  <c r="AD126" i="11"/>
  <c r="AE126" i="11" s="1"/>
  <c r="AC126" i="11"/>
  <c r="AB126" i="11"/>
  <c r="AD125" i="11"/>
  <c r="AE125" i="11" s="1"/>
  <c r="AC125" i="11"/>
  <c r="AB125" i="11"/>
  <c r="AA124" i="11"/>
  <c r="AD122" i="11"/>
  <c r="AE122" i="11" s="1"/>
  <c r="AC122" i="11"/>
  <c r="AB122" i="11"/>
  <c r="AD121" i="11"/>
  <c r="AE121" i="11" s="1"/>
  <c r="AC121" i="11"/>
  <c r="AB121" i="11"/>
  <c r="AD120" i="11"/>
  <c r="AE120" i="11" s="1"/>
  <c r="AC120" i="11"/>
  <c r="AB120" i="11"/>
  <c r="AD119" i="11"/>
  <c r="AE119" i="11" s="1"/>
  <c r="AC119" i="11"/>
  <c r="AB119" i="11"/>
  <c r="AD118" i="11"/>
  <c r="AE118" i="11" s="1"/>
  <c r="AC118" i="11"/>
  <c r="AB118" i="11"/>
  <c r="AD117" i="11"/>
  <c r="AE117" i="11" s="1"/>
  <c r="AC117" i="11"/>
  <c r="AB117" i="11"/>
  <c r="AD116" i="11"/>
  <c r="AE116" i="11" s="1"/>
  <c r="AC116" i="11"/>
  <c r="AB116" i="11"/>
  <c r="AA115" i="11"/>
  <c r="AD113" i="11"/>
  <c r="AC113" i="11"/>
  <c r="AB113" i="11"/>
  <c r="AD112" i="11"/>
  <c r="AC112" i="11"/>
  <c r="AB112" i="11"/>
  <c r="AD111" i="11"/>
  <c r="AC111" i="11"/>
  <c r="AB111" i="11"/>
  <c r="AD110" i="11"/>
  <c r="AC110" i="11"/>
  <c r="AB110" i="11"/>
  <c r="AD109" i="11"/>
  <c r="AC109" i="11"/>
  <c r="AB109" i="11"/>
  <c r="AD108" i="11"/>
  <c r="AC108" i="11"/>
  <c r="AB108" i="11"/>
  <c r="AD107" i="11"/>
  <c r="AC107" i="11"/>
  <c r="AB107" i="11"/>
  <c r="AA106" i="11"/>
  <c r="AD103" i="11"/>
  <c r="AE103" i="11" s="1"/>
  <c r="AC103" i="11"/>
  <c r="AB103" i="11"/>
  <c r="AD102" i="11"/>
  <c r="AE102" i="11" s="1"/>
  <c r="AC102" i="11"/>
  <c r="AB102" i="11"/>
  <c r="AD101" i="11"/>
  <c r="AE101" i="11" s="1"/>
  <c r="AC101" i="11"/>
  <c r="AB101" i="11"/>
  <c r="AD100" i="11"/>
  <c r="AE100" i="11" s="1"/>
  <c r="AC100" i="11"/>
  <c r="AB100" i="11"/>
  <c r="AA99" i="11"/>
  <c r="AD97" i="11"/>
  <c r="AE97" i="11" s="1"/>
  <c r="AC97" i="11"/>
  <c r="AB97" i="11"/>
  <c r="AD96" i="11"/>
  <c r="AE96" i="11" s="1"/>
  <c r="AC96" i="11"/>
  <c r="AB96" i="11"/>
  <c r="AD95" i="11"/>
  <c r="AE95" i="11" s="1"/>
  <c r="AC95" i="11"/>
  <c r="AB95" i="11"/>
  <c r="AD94" i="11"/>
  <c r="AE94" i="11" s="1"/>
  <c r="AC94" i="11"/>
  <c r="AB94" i="11"/>
  <c r="AA93" i="11"/>
  <c r="AD91" i="11"/>
  <c r="AE91" i="11" s="1"/>
  <c r="AC91" i="11"/>
  <c r="AB91" i="11"/>
  <c r="AD90" i="11"/>
  <c r="AE90" i="11" s="1"/>
  <c r="AC90" i="11"/>
  <c r="AB90" i="11"/>
  <c r="AD89" i="11"/>
  <c r="AE89" i="11" s="1"/>
  <c r="AC89" i="11"/>
  <c r="AB89" i="11"/>
  <c r="AD88" i="11"/>
  <c r="AE88" i="11" s="1"/>
  <c r="AC88" i="11"/>
  <c r="AB88" i="11"/>
  <c r="AA87" i="11"/>
  <c r="AD85" i="11"/>
  <c r="AE85" i="11" s="1"/>
  <c r="AC85" i="11"/>
  <c r="AB85" i="11"/>
  <c r="AD84" i="11"/>
  <c r="AE84" i="11" s="1"/>
  <c r="AC84" i="11"/>
  <c r="AB84" i="11"/>
  <c r="AD83" i="11"/>
  <c r="AE83" i="11" s="1"/>
  <c r="AC83" i="11"/>
  <c r="AB83" i="11"/>
  <c r="AD82" i="11"/>
  <c r="AE82" i="11" s="1"/>
  <c r="AC82" i="11"/>
  <c r="AB82" i="11"/>
  <c r="AA81" i="11"/>
  <c r="AD79" i="11"/>
  <c r="AE79" i="11" s="1"/>
  <c r="AC79" i="11"/>
  <c r="AB79" i="11"/>
  <c r="AD78" i="11"/>
  <c r="AE78" i="11" s="1"/>
  <c r="AC78" i="11"/>
  <c r="AB78" i="11"/>
  <c r="AD77" i="11"/>
  <c r="AE77" i="11" s="1"/>
  <c r="AC77" i="11"/>
  <c r="AB77" i="11"/>
  <c r="AD76" i="11"/>
  <c r="AE76" i="11" s="1"/>
  <c r="AC76" i="11"/>
  <c r="AB76" i="11"/>
  <c r="AA75" i="11"/>
  <c r="AD73" i="11"/>
  <c r="AE73" i="11" s="1"/>
  <c r="AC73" i="11"/>
  <c r="AB73" i="11"/>
  <c r="AD72" i="11"/>
  <c r="AE72" i="11" s="1"/>
  <c r="AC72" i="11"/>
  <c r="AB72" i="11"/>
  <c r="AD71" i="11"/>
  <c r="AE71" i="11" s="1"/>
  <c r="AC71" i="11"/>
  <c r="AB71" i="11"/>
  <c r="AD70" i="11"/>
  <c r="AE70" i="11" s="1"/>
  <c r="AC70" i="11"/>
  <c r="AB70" i="11"/>
  <c r="AA69" i="11"/>
  <c r="AD67" i="11"/>
  <c r="AE67" i="11" s="1"/>
  <c r="AC67" i="11"/>
  <c r="AB67" i="11"/>
  <c r="AD66" i="11"/>
  <c r="AE66" i="11" s="1"/>
  <c r="AC66" i="11"/>
  <c r="AB66" i="11"/>
  <c r="AD65" i="11"/>
  <c r="AE65" i="11" s="1"/>
  <c r="AC65" i="11"/>
  <c r="AB65" i="11"/>
  <c r="AD64" i="11"/>
  <c r="AE64" i="11" s="1"/>
  <c r="AC64" i="11"/>
  <c r="AB64" i="11"/>
  <c r="AA63" i="11"/>
  <c r="AD61" i="11"/>
  <c r="AE61" i="11" s="1"/>
  <c r="AC61" i="11"/>
  <c r="AB61" i="11"/>
  <c r="AD60" i="11"/>
  <c r="AE60" i="11" s="1"/>
  <c r="AC60" i="11"/>
  <c r="AB60" i="11"/>
  <c r="AD59" i="11"/>
  <c r="AE59" i="11" s="1"/>
  <c r="AC59" i="11"/>
  <c r="AB59" i="11"/>
  <c r="AD58" i="11"/>
  <c r="AE58" i="11" s="1"/>
  <c r="AC58" i="11"/>
  <c r="AB58" i="11"/>
  <c r="AA57" i="11"/>
  <c r="AD55" i="11"/>
  <c r="AE55" i="11" s="1"/>
  <c r="AC55" i="11"/>
  <c r="AB55" i="11"/>
  <c r="AD54" i="11"/>
  <c r="AE54" i="11" s="1"/>
  <c r="AC54" i="11"/>
  <c r="AB54" i="11"/>
  <c r="AD53" i="11"/>
  <c r="AE53" i="11" s="1"/>
  <c r="AC53" i="11"/>
  <c r="AB53" i="11"/>
  <c r="AD52" i="11"/>
  <c r="AE52" i="11" s="1"/>
  <c r="AC52" i="11"/>
  <c r="AB52" i="11"/>
  <c r="AA51" i="11"/>
  <c r="AD49" i="11"/>
  <c r="AE49" i="11" s="1"/>
  <c r="AC49" i="11"/>
  <c r="AB49" i="11"/>
  <c r="AD48" i="11"/>
  <c r="AE48" i="11" s="1"/>
  <c r="AC48" i="11"/>
  <c r="AB48" i="11"/>
  <c r="AD47" i="11"/>
  <c r="AE47" i="11" s="1"/>
  <c r="AC47" i="11"/>
  <c r="AB47" i="11"/>
  <c r="AD46" i="11"/>
  <c r="AE46" i="11" s="1"/>
  <c r="AC46" i="11"/>
  <c r="AB46" i="11"/>
  <c r="AA45" i="11"/>
  <c r="AD43" i="11"/>
  <c r="AE43" i="11" s="1"/>
  <c r="AC43" i="11"/>
  <c r="AB43" i="11"/>
  <c r="AD42" i="11"/>
  <c r="AE42" i="11" s="1"/>
  <c r="AC42" i="11"/>
  <c r="AB42" i="11"/>
  <c r="AD41" i="11"/>
  <c r="AE41" i="11" s="1"/>
  <c r="AC41" i="11"/>
  <c r="AB41" i="11"/>
  <c r="AD40" i="11"/>
  <c r="AE40" i="11" s="1"/>
  <c r="AC40" i="11"/>
  <c r="AB40" i="11"/>
  <c r="AA39" i="11"/>
  <c r="AD37" i="11"/>
  <c r="AE37" i="11" s="1"/>
  <c r="AC37" i="11"/>
  <c r="AB37" i="11"/>
  <c r="AD36" i="11"/>
  <c r="AE36" i="11" s="1"/>
  <c r="AC36" i="11"/>
  <c r="AB36" i="11"/>
  <c r="AD35" i="11"/>
  <c r="AE35" i="11" s="1"/>
  <c r="AC35" i="11"/>
  <c r="AB35" i="11"/>
  <c r="AD34" i="11"/>
  <c r="AE34" i="11" s="1"/>
  <c r="AC34" i="11"/>
  <c r="AB34" i="11"/>
  <c r="AA33" i="11"/>
  <c r="AD31" i="11"/>
  <c r="AE31" i="11" s="1"/>
  <c r="AC31" i="11"/>
  <c r="AB31" i="11"/>
  <c r="AD30" i="11"/>
  <c r="AE30" i="11" s="1"/>
  <c r="AC30" i="11"/>
  <c r="AB30" i="11"/>
  <c r="AD29" i="11"/>
  <c r="AE29" i="11" s="1"/>
  <c r="AC29" i="11"/>
  <c r="AB29" i="11"/>
  <c r="AD28" i="11"/>
  <c r="AE28" i="11" s="1"/>
  <c r="AC28" i="11"/>
  <c r="AB28" i="11"/>
  <c r="AA27" i="11"/>
  <c r="AD25" i="11"/>
  <c r="AE25" i="11" s="1"/>
  <c r="AC25" i="11"/>
  <c r="AB25" i="11"/>
  <c r="AD24" i="11"/>
  <c r="AE24" i="11" s="1"/>
  <c r="AC24" i="11"/>
  <c r="AB24" i="11"/>
  <c r="AD23" i="11"/>
  <c r="AE23" i="11" s="1"/>
  <c r="AC23" i="11"/>
  <c r="AB23" i="11"/>
  <c r="AD22" i="11"/>
  <c r="AE22" i="11" s="1"/>
  <c r="AC22" i="11"/>
  <c r="AB22" i="11"/>
  <c r="AA21" i="11"/>
  <c r="AD19" i="11"/>
  <c r="AE19" i="11" s="1"/>
  <c r="AC19" i="11"/>
  <c r="AB19" i="11"/>
  <c r="AD18" i="11"/>
  <c r="AE18" i="11" s="1"/>
  <c r="AC18" i="11"/>
  <c r="AB18" i="11"/>
  <c r="AD17" i="11"/>
  <c r="AE17" i="11" s="1"/>
  <c r="AC17" i="11"/>
  <c r="AB17" i="11"/>
  <c r="AD16" i="11"/>
  <c r="AE16" i="11" s="1"/>
  <c r="AC16" i="11"/>
  <c r="AB16" i="11"/>
  <c r="AA15" i="11"/>
  <c r="AD13" i="11"/>
  <c r="AE13" i="11" s="1"/>
  <c r="AC13" i="11"/>
  <c r="AB13" i="11"/>
  <c r="AD12" i="11"/>
  <c r="AE12" i="11" s="1"/>
  <c r="AC12" i="11"/>
  <c r="AB12" i="11"/>
  <c r="AD11" i="11"/>
  <c r="AE11" i="11" s="1"/>
  <c r="AC11" i="11"/>
  <c r="AB11" i="11"/>
  <c r="AD10" i="11"/>
  <c r="AE10" i="11" s="1"/>
  <c r="AC10" i="11"/>
  <c r="AB10" i="11"/>
  <c r="AA9" i="11"/>
  <c r="AA3" i="11"/>
  <c r="AE110" i="11" l="1"/>
  <c r="AE113" i="11"/>
  <c r="AE112" i="11"/>
  <c r="AE111" i="11"/>
  <c r="AE109" i="11"/>
  <c r="AE108" i="11"/>
  <c r="AE107" i="11"/>
  <c r="AB5" i="11" l="1"/>
  <c r="AC5" i="11"/>
  <c r="AD5" i="11"/>
  <c r="AB6" i="11"/>
  <c r="AC6" i="11"/>
  <c r="AD6" i="11"/>
  <c r="AE6" i="11" s="1"/>
  <c r="AB7" i="11"/>
  <c r="AC7" i="11"/>
  <c r="AD7" i="11"/>
  <c r="AD4" i="11"/>
  <c r="AC4" i="11"/>
  <c r="AB4" i="11"/>
  <c r="AE276" i="11"/>
  <c r="D635" i="11" l="1"/>
  <c r="D636" i="11" s="1"/>
  <c r="C607" i="11" s="1"/>
  <c r="E635" i="11"/>
  <c r="E636" i="11" s="1"/>
  <c r="C608" i="11" s="1"/>
  <c r="F635" i="11"/>
  <c r="F636" i="11" s="1"/>
  <c r="C609" i="11" s="1"/>
  <c r="G635" i="11"/>
  <c r="G636" i="11" s="1"/>
  <c r="C610" i="11" s="1"/>
  <c r="H635" i="11"/>
  <c r="H636" i="11" s="1"/>
  <c r="C611" i="11" s="1"/>
  <c r="I635" i="11"/>
  <c r="I636" i="11" s="1"/>
  <c r="C612" i="11" s="1"/>
  <c r="J635" i="11"/>
  <c r="J636" i="11" s="1"/>
  <c r="C613" i="11" s="1"/>
  <c r="K635" i="11"/>
  <c r="K636" i="11" s="1"/>
  <c r="C614" i="11" s="1"/>
  <c r="L635" i="11"/>
  <c r="L636" i="11" s="1"/>
  <c r="C615" i="11" s="1"/>
  <c r="C635" i="11"/>
  <c r="C636" i="11" s="1"/>
  <c r="C606" i="11" s="1"/>
  <c r="AN328" i="11"/>
  <c r="AM328" i="11"/>
  <c r="AL328" i="11"/>
  <c r="AN315" i="11"/>
  <c r="AM315" i="11"/>
  <c r="AL315" i="11"/>
  <c r="AN308" i="11"/>
  <c r="AM308" i="11"/>
  <c r="AL308" i="11"/>
  <c r="AN303" i="11"/>
  <c r="AM303" i="11"/>
  <c r="AL303" i="11"/>
  <c r="AN310" i="11"/>
  <c r="AM310" i="11"/>
  <c r="AL310" i="11"/>
  <c r="AN297" i="11"/>
  <c r="AM297" i="11"/>
  <c r="AL297" i="11"/>
  <c r="AN288" i="11"/>
  <c r="AM288" i="11"/>
  <c r="AL288" i="11"/>
  <c r="AN285" i="11"/>
  <c r="AM285" i="11"/>
  <c r="AL285" i="11"/>
  <c r="AN281" i="11"/>
  <c r="AM281" i="11"/>
  <c r="AL281" i="11"/>
  <c r="AN279" i="11"/>
  <c r="AM279" i="11"/>
  <c r="AL279" i="11"/>
  <c r="AA437" i="19"/>
  <c r="Z437" i="19"/>
  <c r="Y437" i="19"/>
  <c r="AA436" i="19"/>
  <c r="Z436" i="19"/>
  <c r="Y436" i="19"/>
  <c r="AA435" i="19"/>
  <c r="Z435" i="19"/>
  <c r="Y435" i="19"/>
  <c r="AA393" i="19"/>
  <c r="Z393" i="19"/>
  <c r="Y393" i="19"/>
  <c r="AA392" i="19"/>
  <c r="Z392" i="19"/>
  <c r="Y392" i="19"/>
  <c r="AA391" i="19"/>
  <c r="Z391" i="19"/>
  <c r="Y391" i="19"/>
  <c r="AA349" i="19"/>
  <c r="Z349" i="19"/>
  <c r="Y349" i="19"/>
  <c r="AA348" i="19"/>
  <c r="Z348" i="19"/>
  <c r="Y348" i="19"/>
  <c r="AA347" i="19"/>
  <c r="Z347" i="19"/>
  <c r="Y347" i="19"/>
  <c r="AA305" i="19"/>
  <c r="Z305" i="19"/>
  <c r="Y305" i="19"/>
  <c r="AA304" i="19"/>
  <c r="Z304" i="19"/>
  <c r="Y304" i="19"/>
  <c r="AA303" i="19"/>
  <c r="Z303" i="19"/>
  <c r="Y303" i="19"/>
  <c r="AA261" i="19"/>
  <c r="Z261" i="19"/>
  <c r="Y261" i="19"/>
  <c r="AA260" i="19"/>
  <c r="Z260" i="19"/>
  <c r="Y260" i="19"/>
  <c r="AA259" i="19"/>
  <c r="Z259" i="19"/>
  <c r="Y259" i="19"/>
  <c r="AA217" i="19"/>
  <c r="Z217" i="19"/>
  <c r="Y217" i="19"/>
  <c r="AA216" i="19"/>
  <c r="Z216" i="19"/>
  <c r="Y216" i="19"/>
  <c r="AA215" i="19"/>
  <c r="Z215" i="19"/>
  <c r="Y215" i="19"/>
  <c r="AA173" i="19"/>
  <c r="Z173" i="19"/>
  <c r="Y173" i="19"/>
  <c r="AA172" i="19"/>
  <c r="Z172" i="19"/>
  <c r="Y172" i="19"/>
  <c r="AA171" i="19"/>
  <c r="Z171" i="19"/>
  <c r="Y171" i="19"/>
  <c r="AA129" i="19"/>
  <c r="Z129" i="19"/>
  <c r="Y129" i="19"/>
  <c r="AA128" i="19"/>
  <c r="Z128" i="19"/>
  <c r="Y128" i="19"/>
  <c r="AA127" i="19"/>
  <c r="Z127" i="19"/>
  <c r="Y127" i="19"/>
  <c r="AA85" i="19"/>
  <c r="Z85" i="19"/>
  <c r="Y85" i="19"/>
  <c r="AA84" i="19"/>
  <c r="Z84" i="19"/>
  <c r="Y84" i="19"/>
  <c r="AA83" i="19"/>
  <c r="Z83" i="19"/>
  <c r="Y83" i="19"/>
  <c r="Y40" i="19"/>
  <c r="Y41" i="19"/>
  <c r="Y39" i="19"/>
  <c r="Z40" i="19"/>
  <c r="Z41" i="19"/>
  <c r="Z39" i="19"/>
  <c r="AA40" i="19"/>
  <c r="AA41" i="19"/>
  <c r="AA39" i="19"/>
  <c r="AE5" i="11"/>
  <c r="AE7" i="11"/>
  <c r="AE4" i="11"/>
  <c r="H615" i="11" l="1"/>
  <c r="H614" i="11"/>
  <c r="H613" i="11"/>
  <c r="H612" i="11"/>
  <c r="H611" i="11"/>
  <c r="H610" i="11"/>
  <c r="H609" i="11"/>
  <c r="H608" i="11"/>
  <c r="H607" i="11"/>
  <c r="B69" i="18" l="1"/>
  <c r="B70" i="18"/>
  <c r="B68" i="18"/>
  <c r="B73" i="18"/>
  <c r="B67" i="18"/>
  <c r="B74" i="18"/>
  <c r="B71" i="18"/>
  <c r="B66" i="18"/>
  <c r="B72" i="18"/>
  <c r="B65" i="18"/>
  <c r="L53" i="18"/>
  <c r="P53" i="18" s="1"/>
  <c r="K53" i="18"/>
  <c r="O53" i="18" s="1"/>
  <c r="J53" i="18"/>
  <c r="N53" i="18" s="1"/>
  <c r="L52" i="18"/>
  <c r="P52" i="18" s="1"/>
  <c r="K52" i="18"/>
  <c r="O52" i="18" s="1"/>
  <c r="J52" i="18"/>
  <c r="N52" i="18" s="1"/>
  <c r="L51" i="18"/>
  <c r="P51" i="18" s="1"/>
  <c r="K51" i="18"/>
  <c r="O51" i="18" s="1"/>
  <c r="J51" i="18"/>
  <c r="N51" i="18" s="1"/>
  <c r="L50" i="18"/>
  <c r="P50" i="18" s="1"/>
  <c r="K50" i="18"/>
  <c r="O50" i="18" s="1"/>
  <c r="J50" i="18"/>
  <c r="N50" i="18" s="1"/>
  <c r="L49" i="18"/>
  <c r="P49" i="18" s="1"/>
  <c r="K49" i="18"/>
  <c r="O49" i="18" s="1"/>
  <c r="J49" i="18"/>
  <c r="N49" i="18" s="1"/>
  <c r="L48" i="18"/>
  <c r="P48" i="18" s="1"/>
  <c r="K48" i="18"/>
  <c r="O48" i="18" s="1"/>
  <c r="J48" i="18"/>
  <c r="N48" i="18" s="1"/>
  <c r="A48" i="18"/>
  <c r="L47" i="18"/>
  <c r="P47" i="18" s="1"/>
  <c r="K47" i="18"/>
  <c r="O47" i="18" s="1"/>
  <c r="J47" i="18"/>
  <c r="N47" i="18" s="1"/>
  <c r="L46" i="18"/>
  <c r="P46" i="18" s="1"/>
  <c r="K46" i="18"/>
  <c r="O46" i="18" s="1"/>
  <c r="J46" i="18"/>
  <c r="N46" i="18" s="1"/>
  <c r="L43" i="18"/>
  <c r="P43" i="18" s="1"/>
  <c r="K43" i="18"/>
  <c r="O43" i="18" s="1"/>
  <c r="J43" i="18"/>
  <c r="N43" i="18" s="1"/>
  <c r="L42" i="18"/>
  <c r="P42" i="18" s="1"/>
  <c r="K42" i="18"/>
  <c r="O42" i="18" s="1"/>
  <c r="J42" i="18"/>
  <c r="N42" i="18" s="1"/>
  <c r="L41" i="18"/>
  <c r="P41" i="18" s="1"/>
  <c r="K41" i="18"/>
  <c r="O41" i="18" s="1"/>
  <c r="J41" i="18"/>
  <c r="N41" i="18" s="1"/>
  <c r="L40" i="18"/>
  <c r="P40" i="18" s="1"/>
  <c r="K40" i="18"/>
  <c r="O40" i="18" s="1"/>
  <c r="J40" i="18"/>
  <c r="N40" i="18" s="1"/>
  <c r="L39" i="18"/>
  <c r="P39" i="18" s="1"/>
  <c r="K39" i="18"/>
  <c r="O39" i="18" s="1"/>
  <c r="J39" i="18"/>
  <c r="N39" i="18" s="1"/>
  <c r="L38" i="18"/>
  <c r="P38" i="18" s="1"/>
  <c r="K38" i="18"/>
  <c r="O38" i="18" s="1"/>
  <c r="J38" i="18"/>
  <c r="N38" i="18" s="1"/>
  <c r="A38" i="18"/>
  <c r="L37" i="18"/>
  <c r="P37" i="18" s="1"/>
  <c r="K37" i="18"/>
  <c r="O37" i="18" s="1"/>
  <c r="J37" i="18"/>
  <c r="N37" i="18" s="1"/>
  <c r="L36" i="18"/>
  <c r="P36" i="18" s="1"/>
  <c r="K36" i="18"/>
  <c r="O36" i="18" s="1"/>
  <c r="J36" i="18"/>
  <c r="N36" i="18" s="1"/>
  <c r="L32" i="18"/>
  <c r="P32" i="18" s="1"/>
  <c r="T32" i="18" s="1"/>
  <c r="K32" i="18"/>
  <c r="O32" i="18" s="1"/>
  <c r="S32" i="18" s="1"/>
  <c r="J32" i="18"/>
  <c r="N32" i="18" s="1"/>
  <c r="R32" i="18" s="1"/>
  <c r="L31" i="18"/>
  <c r="P31" i="18" s="1"/>
  <c r="T31" i="18" s="1"/>
  <c r="K31" i="18"/>
  <c r="O31" i="18" s="1"/>
  <c r="S31" i="18" s="1"/>
  <c r="J31" i="18"/>
  <c r="N31" i="18" s="1"/>
  <c r="R31" i="18" s="1"/>
  <c r="L30" i="18"/>
  <c r="P30" i="18" s="1"/>
  <c r="T30" i="18" s="1"/>
  <c r="K30" i="18"/>
  <c r="O30" i="18" s="1"/>
  <c r="S30" i="18" s="1"/>
  <c r="J30" i="18"/>
  <c r="N30" i="18" s="1"/>
  <c r="R30" i="18" s="1"/>
  <c r="L29" i="18"/>
  <c r="P29" i="18" s="1"/>
  <c r="T29" i="18" s="1"/>
  <c r="K29" i="18"/>
  <c r="O29" i="18" s="1"/>
  <c r="S29" i="18" s="1"/>
  <c r="J29" i="18"/>
  <c r="N29" i="18" s="1"/>
  <c r="R29" i="18" s="1"/>
  <c r="L28" i="18"/>
  <c r="P28" i="18" s="1"/>
  <c r="T28" i="18" s="1"/>
  <c r="K28" i="18"/>
  <c r="O28" i="18" s="1"/>
  <c r="S28" i="18" s="1"/>
  <c r="J28" i="18"/>
  <c r="N28" i="18" s="1"/>
  <c r="R28" i="18" s="1"/>
  <c r="N27" i="18"/>
  <c r="R27" i="18" s="1"/>
  <c r="L27" i="18"/>
  <c r="P27" i="18" s="1"/>
  <c r="T27" i="18" s="1"/>
  <c r="K27" i="18"/>
  <c r="O27" i="18" s="1"/>
  <c r="S27" i="18" s="1"/>
  <c r="L26" i="18"/>
  <c r="K26" i="18"/>
  <c r="O26" i="18" s="1"/>
  <c r="S26" i="18" s="1"/>
  <c r="J26" i="18"/>
  <c r="N26" i="18" s="1"/>
  <c r="R26" i="18" s="1"/>
  <c r="L22" i="18"/>
  <c r="P22" i="18" s="1"/>
  <c r="T22" i="18" s="1"/>
  <c r="K22" i="18"/>
  <c r="O22" i="18" s="1"/>
  <c r="S22" i="18" s="1"/>
  <c r="J22" i="18"/>
  <c r="N22" i="18" s="1"/>
  <c r="R22" i="18" s="1"/>
  <c r="L21" i="18"/>
  <c r="P21" i="18" s="1"/>
  <c r="T21" i="18" s="1"/>
  <c r="K21" i="18"/>
  <c r="O21" i="18" s="1"/>
  <c r="S21" i="18" s="1"/>
  <c r="J21" i="18"/>
  <c r="N21" i="18" s="1"/>
  <c r="R21" i="18" s="1"/>
  <c r="L20" i="18"/>
  <c r="P20" i="18" s="1"/>
  <c r="T20" i="18" s="1"/>
  <c r="K20" i="18"/>
  <c r="O20" i="18" s="1"/>
  <c r="S20" i="18" s="1"/>
  <c r="J20" i="18"/>
  <c r="N20" i="18" s="1"/>
  <c r="R20" i="18" s="1"/>
  <c r="L19" i="18"/>
  <c r="P19" i="18" s="1"/>
  <c r="T19" i="18" s="1"/>
  <c r="K19" i="18"/>
  <c r="O19" i="18" s="1"/>
  <c r="S19" i="18" s="1"/>
  <c r="J19" i="18"/>
  <c r="L18" i="18"/>
  <c r="P18" i="18" s="1"/>
  <c r="T18" i="18" s="1"/>
  <c r="K18" i="18"/>
  <c r="O18" i="18" s="1"/>
  <c r="S18" i="18" s="1"/>
  <c r="J18" i="18"/>
  <c r="N18" i="18" s="1"/>
  <c r="R18" i="18" s="1"/>
  <c r="N17" i="18"/>
  <c r="R17" i="18" s="1"/>
  <c r="L17" i="18"/>
  <c r="K17" i="18"/>
  <c r="L16" i="18"/>
  <c r="P16" i="18" s="1"/>
  <c r="T16" i="18" s="1"/>
  <c r="K16" i="18"/>
  <c r="O16" i="18" s="1"/>
  <c r="S16" i="18" s="1"/>
  <c r="J16" i="18"/>
  <c r="N16" i="18" s="1"/>
  <c r="R16" i="18" s="1"/>
  <c r="L13" i="18"/>
  <c r="P13" i="18" s="1"/>
  <c r="T13" i="18" s="1"/>
  <c r="K13" i="18"/>
  <c r="O13" i="18" s="1"/>
  <c r="S13" i="18" s="1"/>
  <c r="J13" i="18"/>
  <c r="N13" i="18" s="1"/>
  <c r="R13" i="18" s="1"/>
  <c r="B57" i="18" s="1"/>
  <c r="L12" i="18"/>
  <c r="P12" i="18" s="1"/>
  <c r="T12" i="18" s="1"/>
  <c r="K12" i="18"/>
  <c r="O12" i="18" s="1"/>
  <c r="S12" i="18" s="1"/>
  <c r="J12" i="18"/>
  <c r="N12" i="18" s="1"/>
  <c r="R12" i="18" s="1"/>
  <c r="L11" i="18"/>
  <c r="P11" i="18" s="1"/>
  <c r="T11" i="18" s="1"/>
  <c r="K11" i="18"/>
  <c r="O11" i="18" s="1"/>
  <c r="S11" i="18" s="1"/>
  <c r="J11" i="18"/>
  <c r="N11" i="18" s="1"/>
  <c r="R11" i="18" s="1"/>
  <c r="L10" i="18"/>
  <c r="P10" i="18" s="1"/>
  <c r="T10" i="18" s="1"/>
  <c r="K10" i="18"/>
  <c r="O10" i="18" s="1"/>
  <c r="S10" i="18" s="1"/>
  <c r="J10" i="18"/>
  <c r="N10" i="18" s="1"/>
  <c r="R10" i="18" s="1"/>
  <c r="L9" i="18"/>
  <c r="P9" i="18" s="1"/>
  <c r="T9" i="18" s="1"/>
  <c r="K9" i="18"/>
  <c r="O9" i="18" s="1"/>
  <c r="S9" i="18" s="1"/>
  <c r="J9" i="18"/>
  <c r="N9" i="18" s="1"/>
  <c r="R9" i="18" s="1"/>
  <c r="L8" i="18"/>
  <c r="P8" i="18" s="1"/>
  <c r="T8" i="18" s="1"/>
  <c r="K8" i="18"/>
  <c r="O8" i="18" s="1"/>
  <c r="S8" i="18" s="1"/>
  <c r="J8" i="18"/>
  <c r="N8" i="18" s="1"/>
  <c r="R8" i="18" s="1"/>
  <c r="N7" i="18"/>
  <c r="R7" i="18" s="1"/>
  <c r="L7" i="18"/>
  <c r="P7" i="18" s="1"/>
  <c r="T7" i="18" s="1"/>
  <c r="K7" i="18"/>
  <c r="O7" i="18" s="1"/>
  <c r="S7" i="18" s="1"/>
  <c r="L6" i="18"/>
  <c r="P6" i="18" s="1"/>
  <c r="T6" i="18" s="1"/>
  <c r="K6" i="18"/>
  <c r="O6" i="18" s="1"/>
  <c r="S6" i="18" s="1"/>
  <c r="J6" i="18"/>
  <c r="N6" i="18" s="1"/>
  <c r="R6" i="18" s="1"/>
  <c r="G74" i="18" l="1"/>
  <c r="G68" i="18"/>
  <c r="G69" i="18"/>
  <c r="G70" i="18"/>
  <c r="G65" i="18"/>
  <c r="G67" i="18"/>
  <c r="G71" i="18"/>
  <c r="G66" i="18"/>
  <c r="G73" i="18"/>
  <c r="G72" i="18"/>
  <c r="L23" i="18"/>
  <c r="P23" i="18" s="1"/>
  <c r="T23" i="18" s="1"/>
  <c r="J23" i="18"/>
  <c r="N23" i="18" s="1"/>
  <c r="R23" i="18" s="1"/>
  <c r="B58" i="18" s="1"/>
  <c r="E58" i="18" s="1"/>
  <c r="L33" i="18"/>
  <c r="P33" i="18" s="1"/>
  <c r="T33" i="18" s="1"/>
  <c r="K23" i="18"/>
  <c r="O23" i="18" s="1"/>
  <c r="S23" i="18" s="1"/>
  <c r="E57" i="18"/>
  <c r="K33" i="18"/>
  <c r="O33" i="18" s="1"/>
  <c r="S33" i="18" s="1"/>
  <c r="P17" i="18"/>
  <c r="T17" i="18" s="1"/>
  <c r="N19" i="18"/>
  <c r="R19" i="18" s="1"/>
  <c r="J33" i="18"/>
  <c r="N33" i="18" s="1"/>
  <c r="R33" i="18" s="1"/>
  <c r="B59" i="18" s="1"/>
  <c r="E59" i="18" s="1"/>
  <c r="O17" i="18"/>
  <c r="S17" i="18" s="1"/>
  <c r="P26" i="18"/>
  <c r="T26" i="18" s="1"/>
  <c r="E60" i="18" l="1"/>
  <c r="D67" i="18"/>
  <c r="D608" i="11" s="1"/>
  <c r="E608" i="11" s="1"/>
  <c r="C620" i="11" s="1"/>
  <c r="B60" i="18"/>
  <c r="D68" i="18" l="1"/>
  <c r="D69" i="18"/>
  <c r="D70" i="18"/>
  <c r="E67" i="18"/>
  <c r="D74" i="18"/>
  <c r="D71" i="18"/>
  <c r="D66" i="18"/>
  <c r="D65" i="18"/>
  <c r="D606" i="11" s="1"/>
  <c r="E606" i="11" s="1"/>
  <c r="G608" i="11" s="1"/>
  <c r="D72" i="18"/>
  <c r="D73" i="18"/>
  <c r="E74" i="18" l="1"/>
  <c r="D615" i="11"/>
  <c r="E615" i="11" s="1"/>
  <c r="E73" i="18"/>
  <c r="D614" i="11"/>
  <c r="E614" i="11" s="1"/>
  <c r="E71" i="18"/>
  <c r="D612" i="11"/>
  <c r="E612" i="11" s="1"/>
  <c r="E72" i="18"/>
  <c r="D613" i="11"/>
  <c r="E613" i="11" s="1"/>
  <c r="C618" i="11"/>
  <c r="G606" i="11"/>
  <c r="E66" i="18"/>
  <c r="D607" i="11"/>
  <c r="E607" i="11" s="1"/>
  <c r="E69" i="18"/>
  <c r="D610" i="11"/>
  <c r="E610" i="11" s="1"/>
  <c r="C622" i="11" s="1"/>
  <c r="E622" i="11" s="1"/>
  <c r="F622" i="11" s="1"/>
  <c r="E70" i="18"/>
  <c r="D611" i="11"/>
  <c r="E611" i="11" s="1"/>
  <c r="C623" i="11" s="1"/>
  <c r="E623" i="11" s="1"/>
  <c r="F623" i="11" s="1"/>
  <c r="E68" i="18"/>
  <c r="D609" i="11"/>
  <c r="E609" i="11" s="1"/>
  <c r="C621" i="11" s="1"/>
  <c r="E621" i="11" s="1"/>
  <c r="F621" i="11" s="1"/>
  <c r="E65" i="18"/>
  <c r="H606" i="11"/>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49" i="6"/>
  <c r="B77" i="6"/>
  <c r="C77" i="6"/>
  <c r="K77" i="6"/>
  <c r="L77" i="6"/>
  <c r="D77" i="6"/>
  <c r="E77" i="6"/>
  <c r="F77" i="6"/>
  <c r="G77" i="6"/>
  <c r="H77" i="6"/>
  <c r="I77" i="6"/>
  <c r="J77" i="6"/>
  <c r="Q77" i="6"/>
  <c r="B78" i="6"/>
  <c r="C78" i="6"/>
  <c r="K78" i="6"/>
  <c r="L78" i="6"/>
  <c r="D78" i="6"/>
  <c r="E78" i="6"/>
  <c r="F78" i="6"/>
  <c r="G78" i="6"/>
  <c r="H78" i="6"/>
  <c r="I78" i="6"/>
  <c r="J78" i="6"/>
  <c r="Q78" i="6"/>
  <c r="B79" i="6"/>
  <c r="C79" i="6"/>
  <c r="K79" i="6"/>
  <c r="L79" i="6"/>
  <c r="D79" i="6"/>
  <c r="E79" i="6"/>
  <c r="F79" i="6"/>
  <c r="G79" i="6"/>
  <c r="H79" i="6"/>
  <c r="I79" i="6"/>
  <c r="J79" i="6"/>
  <c r="Q79" i="6"/>
  <c r="B80" i="6"/>
  <c r="C80" i="6"/>
  <c r="K80" i="6"/>
  <c r="L80" i="6"/>
  <c r="D80" i="6"/>
  <c r="E80" i="6"/>
  <c r="F80" i="6"/>
  <c r="G80" i="6"/>
  <c r="H80" i="6"/>
  <c r="I80" i="6"/>
  <c r="J80" i="6"/>
  <c r="Q80" i="6"/>
  <c r="B81" i="6"/>
  <c r="C81" i="6"/>
  <c r="K81" i="6"/>
  <c r="L81" i="6"/>
  <c r="D81" i="6"/>
  <c r="E81" i="6"/>
  <c r="F81" i="6"/>
  <c r="G81" i="6"/>
  <c r="H81" i="6"/>
  <c r="I81" i="6"/>
  <c r="J81" i="6"/>
  <c r="Q81" i="6"/>
  <c r="B82" i="6"/>
  <c r="C82" i="6"/>
  <c r="K82" i="6"/>
  <c r="L82" i="6"/>
  <c r="D82" i="6"/>
  <c r="E82" i="6"/>
  <c r="F82" i="6"/>
  <c r="G82" i="6"/>
  <c r="H82" i="6"/>
  <c r="I82" i="6"/>
  <c r="J82" i="6"/>
  <c r="Q82" i="6"/>
  <c r="B83" i="6"/>
  <c r="C83" i="6"/>
  <c r="K83" i="6"/>
  <c r="L83" i="6"/>
  <c r="D83" i="6"/>
  <c r="E83" i="6"/>
  <c r="F83" i="6"/>
  <c r="G83" i="6"/>
  <c r="H83" i="6"/>
  <c r="I83" i="6"/>
  <c r="J83" i="6"/>
  <c r="Q83" i="6"/>
  <c r="B84" i="6"/>
  <c r="C84" i="6"/>
  <c r="K84" i="6"/>
  <c r="L84" i="6"/>
  <c r="D84" i="6"/>
  <c r="E84" i="6"/>
  <c r="F84" i="6"/>
  <c r="G84" i="6"/>
  <c r="H84" i="6"/>
  <c r="I84" i="6"/>
  <c r="J84" i="6"/>
  <c r="Q84" i="6"/>
  <c r="B85" i="6"/>
  <c r="C85" i="6"/>
  <c r="K85" i="6"/>
  <c r="L85" i="6"/>
  <c r="D85" i="6"/>
  <c r="E85" i="6"/>
  <c r="F85" i="6"/>
  <c r="G85" i="6"/>
  <c r="H85" i="6"/>
  <c r="I85" i="6"/>
  <c r="J85" i="6"/>
  <c r="Q85" i="6"/>
  <c r="Q50" i="6"/>
  <c r="Q51" i="6"/>
  <c r="Q52" i="6"/>
  <c r="Q53" i="6"/>
  <c r="Q54" i="6"/>
  <c r="Q55" i="6"/>
  <c r="Q56" i="6"/>
  <c r="Q57" i="6"/>
  <c r="Q58" i="6"/>
  <c r="Q59" i="6"/>
  <c r="Q60" i="6"/>
  <c r="Q61" i="6"/>
  <c r="Q62" i="6"/>
  <c r="Q63" i="6"/>
  <c r="Q64" i="6"/>
  <c r="Q65" i="6"/>
  <c r="Q66" i="6"/>
  <c r="Q67" i="6"/>
  <c r="Q68" i="6"/>
  <c r="Q69" i="6"/>
  <c r="Q70" i="6"/>
  <c r="Q71" i="6"/>
  <c r="Q72" i="6"/>
  <c r="Q73" i="6"/>
  <c r="Q74" i="6"/>
  <c r="Q75" i="6"/>
  <c r="Q76" i="6"/>
  <c r="Q49" i="6"/>
  <c r="S69" i="8"/>
  <c r="S70" i="8" s="1"/>
  <c r="S71" i="8" s="1"/>
  <c r="S72" i="8" s="1"/>
  <c r="S73" i="8" s="1"/>
  <c r="S74" i="8" s="1"/>
  <c r="S75" i="8" s="1"/>
  <c r="S76" i="8" s="1"/>
  <c r="S77" i="8" s="1"/>
  <c r="S78" i="8" s="1"/>
  <c r="S79" i="8" s="1"/>
  <c r="S80" i="8" s="1"/>
  <c r="S81" i="8" s="1"/>
  <c r="S82" i="8" s="1"/>
  <c r="S83" i="8" s="1"/>
  <c r="S84" i="8" s="1"/>
  <c r="S85" i="8" s="1"/>
  <c r="S86" i="8" s="1"/>
  <c r="S87" i="8" s="1"/>
  <c r="S88" i="8" s="1"/>
  <c r="S89" i="8" s="1"/>
  <c r="S90" i="8" s="1"/>
  <c r="S91" i="8" s="1"/>
  <c r="S92" i="8" s="1"/>
  <c r="S93" i="8" s="1"/>
  <c r="S94" i="8" s="1"/>
  <c r="S95" i="8" s="1"/>
  <c r="S96" i="8" s="1"/>
  <c r="S97" i="8" s="1"/>
  <c r="S98" i="8" s="1"/>
  <c r="S99" i="8" s="1"/>
  <c r="S100" i="8" s="1"/>
  <c r="S101" i="8" s="1"/>
  <c r="S102" i="8" s="1"/>
  <c r="S103" i="8" s="1"/>
  <c r="S104" i="8" s="1"/>
  <c r="S105" i="8" s="1"/>
  <c r="S106" i="8" s="1"/>
  <c r="S107" i="8" s="1"/>
  <c r="S108" i="8" s="1"/>
  <c r="S109" i="8" s="1"/>
  <c r="S110" i="8" s="1"/>
  <c r="S111" i="8" s="1"/>
  <c r="S112" i="8" s="1"/>
  <c r="S113" i="8" s="1"/>
  <c r="S114" i="8" s="1"/>
  <c r="J50" i="6"/>
  <c r="J51" i="6"/>
  <c r="J52" i="6"/>
  <c r="J53" i="6"/>
  <c r="J54" i="6"/>
  <c r="J55" i="6"/>
  <c r="J56" i="6"/>
  <c r="J57" i="6"/>
  <c r="J58" i="6"/>
  <c r="J59" i="6"/>
  <c r="J60" i="6"/>
  <c r="J61" i="6"/>
  <c r="J62" i="6"/>
  <c r="J63" i="6"/>
  <c r="J64" i="6"/>
  <c r="J65" i="6"/>
  <c r="J66" i="6"/>
  <c r="J67" i="6"/>
  <c r="J68" i="6"/>
  <c r="J69" i="6"/>
  <c r="J70" i="6"/>
  <c r="J71" i="6"/>
  <c r="J72" i="6"/>
  <c r="J73" i="6"/>
  <c r="J74" i="6"/>
  <c r="J75" i="6"/>
  <c r="J76" i="6"/>
  <c r="J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49" i="6"/>
  <c r="C619" i="11" l="1"/>
  <c r="E619" i="11" s="1"/>
  <c r="F619" i="11" s="1"/>
  <c r="G607" i="11"/>
  <c r="I607" i="11" s="1"/>
  <c r="C625" i="11"/>
  <c r="E625" i="11" s="1"/>
  <c r="F625" i="11" s="1"/>
  <c r="G613" i="11"/>
  <c r="I613" i="11" s="1"/>
  <c r="C626" i="11"/>
  <c r="E626" i="11" s="1"/>
  <c r="F626" i="11" s="1"/>
  <c r="G614" i="11"/>
  <c r="I614" i="11" s="1"/>
  <c r="C624" i="11"/>
  <c r="E624" i="11" s="1"/>
  <c r="F624" i="11" s="1"/>
  <c r="G612" i="11"/>
  <c r="C627" i="11"/>
  <c r="E627" i="11" s="1"/>
  <c r="F627" i="11" s="1"/>
  <c r="G615" i="11"/>
  <c r="E618" i="11"/>
  <c r="F618" i="11" s="1"/>
  <c r="E620" i="11"/>
  <c r="F620" i="11" s="1"/>
  <c r="G609" i="11"/>
  <c r="I609" i="11" s="1"/>
  <c r="G610" i="11"/>
  <c r="I610" i="11" s="1"/>
  <c r="G611" i="11"/>
  <c r="I611" i="11" s="1"/>
  <c r="F69" i="18"/>
  <c r="F66" i="18"/>
  <c r="F65" i="18"/>
  <c r="F72" i="18"/>
  <c r="F74" i="18"/>
  <c r="F67" i="18"/>
  <c r="H67" i="18" s="1"/>
  <c r="F68" i="18"/>
  <c r="F73" i="18"/>
  <c r="F71" i="18"/>
  <c r="F70" i="18"/>
  <c r="I608" i="11"/>
  <c r="I50" i="6"/>
  <c r="I51" i="6"/>
  <c r="I52" i="6"/>
  <c r="I53" i="6"/>
  <c r="I54" i="6"/>
  <c r="I55" i="6"/>
  <c r="I56" i="6"/>
  <c r="I57" i="6"/>
  <c r="I58" i="6"/>
  <c r="I59" i="6"/>
  <c r="I60" i="6"/>
  <c r="I61" i="6"/>
  <c r="I62" i="6"/>
  <c r="I63" i="6"/>
  <c r="I64" i="6"/>
  <c r="I65" i="6"/>
  <c r="I66" i="6"/>
  <c r="I67" i="6"/>
  <c r="I68" i="6"/>
  <c r="I69" i="6"/>
  <c r="I70" i="6"/>
  <c r="I71" i="6"/>
  <c r="I72" i="6"/>
  <c r="I73" i="6"/>
  <c r="I74" i="6"/>
  <c r="I75" i="6"/>
  <c r="I76" i="6"/>
  <c r="I49" i="6"/>
  <c r="K49" i="6" l="1"/>
  <c r="L49" i="6"/>
  <c r="K50" i="6"/>
  <c r="L50" i="6"/>
  <c r="K51" i="6"/>
  <c r="L51" i="6"/>
  <c r="K52" i="6"/>
  <c r="L52" i="6"/>
  <c r="K53" i="6"/>
  <c r="L53" i="6"/>
  <c r="K54" i="6"/>
  <c r="L54" i="6"/>
  <c r="K55" i="6"/>
  <c r="L55" i="6"/>
  <c r="K56" i="6"/>
  <c r="L56" i="6"/>
  <c r="K57" i="6"/>
  <c r="L57" i="6"/>
  <c r="K58" i="6"/>
  <c r="L58" i="6"/>
  <c r="K59" i="6"/>
  <c r="L59" i="6"/>
  <c r="K60" i="6"/>
  <c r="L60" i="6"/>
  <c r="K61" i="6"/>
  <c r="L61" i="6"/>
  <c r="K62" i="6"/>
  <c r="L62" i="6"/>
  <c r="K63" i="6"/>
  <c r="L63" i="6"/>
  <c r="K64" i="6"/>
  <c r="L64" i="6"/>
  <c r="K65" i="6"/>
  <c r="L65" i="6"/>
  <c r="K66" i="6"/>
  <c r="L66" i="6"/>
  <c r="K67" i="6"/>
  <c r="L67" i="6"/>
  <c r="K68" i="6"/>
  <c r="L68" i="6"/>
  <c r="K69" i="6"/>
  <c r="L69" i="6"/>
  <c r="K70" i="6"/>
  <c r="L70" i="6"/>
  <c r="K71" i="6"/>
  <c r="L71" i="6"/>
  <c r="K72" i="6"/>
  <c r="L72" i="6"/>
  <c r="K73" i="6"/>
  <c r="L73" i="6"/>
  <c r="K74" i="6"/>
  <c r="L74" i="6"/>
  <c r="K75" i="6"/>
  <c r="L75" i="6"/>
  <c r="K76" i="6"/>
  <c r="L76" i="6"/>
  <c r="B50" i="6" l="1"/>
  <c r="C50" i="6"/>
  <c r="D50" i="6"/>
  <c r="E50" i="6"/>
  <c r="F50" i="6"/>
  <c r="G50" i="6"/>
  <c r="B51" i="6"/>
  <c r="C51" i="6"/>
  <c r="D51" i="6"/>
  <c r="E51" i="6"/>
  <c r="F51" i="6"/>
  <c r="G51" i="6"/>
  <c r="B52" i="6"/>
  <c r="C52" i="6"/>
  <c r="D52" i="6"/>
  <c r="E52" i="6"/>
  <c r="F52" i="6"/>
  <c r="G52" i="6"/>
  <c r="B53" i="6"/>
  <c r="C53" i="6"/>
  <c r="D53" i="6"/>
  <c r="E53" i="6"/>
  <c r="F53" i="6"/>
  <c r="G53" i="6"/>
  <c r="B54" i="6"/>
  <c r="C54" i="6"/>
  <c r="D54" i="6"/>
  <c r="E54" i="6"/>
  <c r="F54" i="6"/>
  <c r="G54" i="6"/>
  <c r="B55" i="6"/>
  <c r="C55" i="6"/>
  <c r="D55" i="6"/>
  <c r="E55" i="6"/>
  <c r="F55" i="6"/>
  <c r="G55" i="6"/>
  <c r="B56" i="6"/>
  <c r="C56" i="6"/>
  <c r="D56" i="6"/>
  <c r="E56" i="6"/>
  <c r="F56" i="6"/>
  <c r="G56" i="6"/>
  <c r="B57" i="6"/>
  <c r="C57" i="6"/>
  <c r="D57" i="6"/>
  <c r="E57" i="6"/>
  <c r="F57" i="6"/>
  <c r="G57" i="6"/>
  <c r="B58" i="6"/>
  <c r="C58" i="6"/>
  <c r="D58" i="6"/>
  <c r="E58" i="6"/>
  <c r="F58" i="6"/>
  <c r="G58" i="6"/>
  <c r="B59" i="6"/>
  <c r="C59" i="6"/>
  <c r="D59" i="6"/>
  <c r="E59" i="6"/>
  <c r="F59" i="6"/>
  <c r="G59" i="6"/>
  <c r="B60" i="6"/>
  <c r="C60" i="6"/>
  <c r="D60" i="6"/>
  <c r="E60" i="6"/>
  <c r="F60" i="6"/>
  <c r="G60" i="6"/>
  <c r="B61" i="6"/>
  <c r="C61" i="6"/>
  <c r="D61" i="6"/>
  <c r="E61" i="6"/>
  <c r="F61" i="6"/>
  <c r="G61" i="6"/>
  <c r="B62" i="6"/>
  <c r="C62" i="6"/>
  <c r="D62" i="6"/>
  <c r="E62" i="6"/>
  <c r="F62" i="6"/>
  <c r="G62" i="6"/>
  <c r="B63" i="6"/>
  <c r="C63" i="6"/>
  <c r="D63" i="6"/>
  <c r="E63" i="6"/>
  <c r="F63" i="6"/>
  <c r="G63" i="6"/>
  <c r="B64" i="6"/>
  <c r="C64" i="6"/>
  <c r="D64" i="6"/>
  <c r="E64" i="6"/>
  <c r="F64" i="6"/>
  <c r="G64" i="6"/>
  <c r="B65" i="6"/>
  <c r="C65" i="6"/>
  <c r="D65" i="6"/>
  <c r="E65" i="6"/>
  <c r="F65" i="6"/>
  <c r="G65" i="6"/>
  <c r="B66" i="6"/>
  <c r="C66" i="6"/>
  <c r="D66" i="6"/>
  <c r="E66" i="6"/>
  <c r="F66" i="6"/>
  <c r="G66" i="6"/>
  <c r="B67" i="6"/>
  <c r="C67" i="6"/>
  <c r="D67" i="6"/>
  <c r="E67" i="6"/>
  <c r="F67" i="6"/>
  <c r="G67" i="6"/>
  <c r="B68" i="6"/>
  <c r="C68" i="6"/>
  <c r="D68" i="6"/>
  <c r="E68" i="6"/>
  <c r="F68" i="6"/>
  <c r="G68" i="6"/>
  <c r="B69" i="6"/>
  <c r="C69" i="6"/>
  <c r="D69" i="6"/>
  <c r="E69" i="6"/>
  <c r="F69" i="6"/>
  <c r="G69" i="6"/>
  <c r="B70" i="6"/>
  <c r="C70" i="6"/>
  <c r="D70" i="6"/>
  <c r="E70" i="6"/>
  <c r="F70" i="6"/>
  <c r="G70" i="6"/>
  <c r="B71" i="6"/>
  <c r="C71" i="6"/>
  <c r="D71" i="6"/>
  <c r="E71" i="6"/>
  <c r="F71" i="6"/>
  <c r="G71" i="6"/>
  <c r="B72" i="6"/>
  <c r="C72" i="6"/>
  <c r="D72" i="6"/>
  <c r="E72" i="6"/>
  <c r="F72" i="6"/>
  <c r="G72" i="6"/>
  <c r="B73" i="6"/>
  <c r="C73" i="6"/>
  <c r="D73" i="6"/>
  <c r="E73" i="6"/>
  <c r="F73" i="6"/>
  <c r="G73" i="6"/>
  <c r="B74" i="6"/>
  <c r="C74" i="6"/>
  <c r="D74" i="6"/>
  <c r="E74" i="6"/>
  <c r="F74" i="6"/>
  <c r="G74" i="6"/>
  <c r="B75" i="6"/>
  <c r="C75" i="6"/>
  <c r="D75" i="6"/>
  <c r="E75" i="6"/>
  <c r="F75" i="6"/>
  <c r="G75" i="6"/>
  <c r="B76" i="6"/>
  <c r="C76" i="6"/>
  <c r="D76" i="6"/>
  <c r="E76" i="6"/>
  <c r="F76" i="6"/>
  <c r="G76" i="6"/>
  <c r="C49" i="6"/>
  <c r="D49" i="6"/>
  <c r="E49" i="6"/>
  <c r="F49" i="6"/>
  <c r="G49" i="6"/>
  <c r="B49" i="6"/>
</calcChain>
</file>

<file path=xl/sharedStrings.xml><?xml version="1.0" encoding="utf-8"?>
<sst xmlns="http://schemas.openxmlformats.org/spreadsheetml/2006/main" count="3890" uniqueCount="409">
  <si>
    <t>Conservation Developmenmt</t>
  </si>
  <si>
    <t>Scenario 1B_Draft</t>
  </si>
  <si>
    <t>10% Percentile</t>
  </si>
  <si>
    <t>20% Percentile</t>
  </si>
  <si>
    <t>30% Percentile</t>
  </si>
  <si>
    <t>40% Percentile</t>
  </si>
  <si>
    <t>50% Percentile</t>
  </si>
  <si>
    <t>60% Percentile</t>
  </si>
  <si>
    <t>70% Percentile</t>
  </si>
  <si>
    <t>80% Percentile</t>
  </si>
  <si>
    <t>90% Percentile</t>
  </si>
  <si>
    <t>100% Percentile</t>
  </si>
  <si>
    <t>Scenario 1B_Final</t>
  </si>
  <si>
    <t>Scenario 2B_Draft</t>
  </si>
  <si>
    <t>Scenario 2B_Final</t>
  </si>
  <si>
    <t>Demand Response Developmenmt</t>
  </si>
  <si>
    <t>Thermal Developmenmt</t>
  </si>
  <si>
    <t>Renewable Developmenmt</t>
  </si>
  <si>
    <t>Scenario 3A_Draft</t>
  </si>
  <si>
    <t>Scenario 3A_Final</t>
  </si>
  <si>
    <t>DR Development - 2021</t>
  </si>
  <si>
    <t>1B_Draft</t>
  </si>
  <si>
    <t>1B_Final</t>
  </si>
  <si>
    <t>2B_Draft</t>
  </si>
  <si>
    <t>2B_Final</t>
  </si>
  <si>
    <t>3A_Draft</t>
  </si>
  <si>
    <t>3A_Final</t>
  </si>
  <si>
    <t>Thermal Resource Development Probability - 2021</t>
  </si>
  <si>
    <t>Thermal Resource Development Probability - 2026</t>
  </si>
  <si>
    <t>Renewable Resource Development Probability - 2021</t>
  </si>
  <si>
    <t>MW</t>
  </si>
  <si>
    <t>Conservation Development - 2021</t>
  </si>
  <si>
    <t>aMW</t>
  </si>
  <si>
    <t>1B_NoDR-Final</t>
  </si>
  <si>
    <t>Average</t>
  </si>
  <si>
    <t>Third Quartile</t>
  </si>
  <si>
    <t>Median</t>
  </si>
  <si>
    <t>First Quartile</t>
  </si>
  <si>
    <t>Existing Policy</t>
  </si>
  <si>
    <t>Thermal</t>
  </si>
  <si>
    <t>Geothermal</t>
  </si>
  <si>
    <t>DR</t>
  </si>
  <si>
    <t>Graphing Data</t>
  </si>
  <si>
    <t>Scenario</t>
  </si>
  <si>
    <t>Winter Peak Contribution</t>
  </si>
  <si>
    <t>Conservation</t>
  </si>
  <si>
    <t>Renewable</t>
  </si>
  <si>
    <t>Scenario 3A - Maximum Carbon Reduction, Existing Technology (Draft)</t>
  </si>
  <si>
    <t>Scenario 3A - Maximum Carbon Reduction, Existing Technology (Final)</t>
  </si>
  <si>
    <t>Thermal Resource Mix (aMW)</t>
  </si>
  <si>
    <t>Must Run</t>
  </si>
  <si>
    <t>Wind</t>
  </si>
  <si>
    <t>Solar</t>
  </si>
  <si>
    <t>Natural Gas - New</t>
  </si>
  <si>
    <t>Natural Gas - Existing</t>
  </si>
  <si>
    <t>Coal</t>
  </si>
  <si>
    <t>a</t>
  </si>
  <si>
    <t>Mean Conservation Development (aMW)</t>
  </si>
  <si>
    <t>Mean Renewable Development (aMW)</t>
  </si>
  <si>
    <t>Demand Response Development (Winter Peak MW)</t>
  </si>
  <si>
    <t>Mean</t>
  </si>
  <si>
    <t>90th Percentile</t>
  </si>
  <si>
    <t>Contribution to Winter Peak (MW)</t>
  </si>
  <si>
    <t>Demand Response</t>
  </si>
  <si>
    <t>TailVar90</t>
  </si>
  <si>
    <t>Winter Peak Contribution (MW)</t>
  </si>
  <si>
    <t>Renewable Resource Development Probability - 2026</t>
  </si>
  <si>
    <t>Renewable Resource Development Probability - 2035</t>
  </si>
  <si>
    <t>Winter Capacity (MW)</t>
  </si>
  <si>
    <t>3C_Coal Retirement</t>
  </si>
  <si>
    <t>Scenario 3C_Coal Retirement</t>
  </si>
  <si>
    <t>5B_MarketReliance-Draft</t>
  </si>
  <si>
    <t>5B_MarketReliance-Final</t>
  </si>
  <si>
    <t>Scenario 1B</t>
  </si>
  <si>
    <t>Scenario 2B</t>
  </si>
  <si>
    <t>Scenario 3A</t>
  </si>
  <si>
    <t>Scenario 5B</t>
  </si>
  <si>
    <t>Increased Market Reliance</t>
  </si>
  <si>
    <t>Sensitivity S3</t>
  </si>
  <si>
    <t>Sensitivity S5</t>
  </si>
  <si>
    <t>Sensitivity S10</t>
  </si>
  <si>
    <t>Social Cost of Carbon - MidRange</t>
  </si>
  <si>
    <t>No Demand Response</t>
  </si>
  <si>
    <t>Lower Conservation</t>
  </si>
  <si>
    <t>Scenario 3C</t>
  </si>
  <si>
    <t>Full Coal Retirement</t>
  </si>
  <si>
    <t>Scenario 3D</t>
  </si>
  <si>
    <t>Maximum CO2 Reduction - Existing Technology</t>
  </si>
  <si>
    <t>Full Coal Retirement w/Social Cost of Carbon - MidRange</t>
  </si>
  <si>
    <t>Scenario 3C - Coal Retirement</t>
  </si>
  <si>
    <t>Scenario 3D - Coal Retirement w/SCC_MidRange</t>
  </si>
  <si>
    <t>Scenario 3E - Coal Retirement w/SCC - No New Gas</t>
  </si>
  <si>
    <t>Scenario 3E</t>
  </si>
  <si>
    <t>Full Coal Retirement w/Social Cost of Carbon - MidRange No New Gas</t>
  </si>
  <si>
    <t>Scenario 3E - Coal Retirement w/SCC_MidRange - No New Gas</t>
  </si>
  <si>
    <t>Scenario 3E - Coal Retirement w/SCC_MidRange No New Gas</t>
  </si>
  <si>
    <t>Scenario 3D_Coal Retirement wSCC_MidRange</t>
  </si>
  <si>
    <t>Scenario 3E_Coal Retirement wSCC_MidRange No New Gas</t>
  </si>
  <si>
    <t>3D_Coal Retirement w/SCC_MidRange</t>
  </si>
  <si>
    <t>3E_Coal Retirement w/SCC_MidRange No New Gas</t>
  </si>
  <si>
    <t>111(d) CO2 Emissions in 2030</t>
  </si>
  <si>
    <t>Scenario 1B_F</t>
  </si>
  <si>
    <t>Scenario 2B_F</t>
  </si>
  <si>
    <t>Scenario 3A_F</t>
  </si>
  <si>
    <t>Scenario 5B_F</t>
  </si>
  <si>
    <t>Sensitivity S3_F</t>
  </si>
  <si>
    <t>Sensitivity S5_F</t>
  </si>
  <si>
    <t>Sensitivity S10_F</t>
  </si>
  <si>
    <t>Yes</t>
  </si>
  <si>
    <t>No</t>
  </si>
  <si>
    <t>Title</t>
  </si>
  <si>
    <t>Final Plan Scenario Code</t>
  </si>
  <si>
    <t>Includes Distributed Solar PV</t>
  </si>
  <si>
    <t>Meets Regional Adequacy Standards</t>
  </si>
  <si>
    <t>Considered in Draft</t>
  </si>
  <si>
    <t>Includes Social Cost Carbon</t>
  </si>
  <si>
    <t>Assumes Lower Cost Solar PV</t>
  </si>
  <si>
    <t>Other</t>
  </si>
  <si>
    <t>Resource Type</t>
  </si>
  <si>
    <t>Average Annual Dispatch in 2026 (aMW)</t>
  </si>
  <si>
    <t>Average Annual Dispatch in 2035 (aMW)</t>
  </si>
  <si>
    <t>Average Annual Dispatch in 2021 (aMW)</t>
  </si>
  <si>
    <t>Energy Efficiency</t>
  </si>
  <si>
    <t>Sensitivity S10_Lower Conservation</t>
  </si>
  <si>
    <t>5B_Market Reliance-Draft</t>
  </si>
  <si>
    <t>5B_Market Reliance-Final</t>
  </si>
  <si>
    <t>Sensitivity S10 - Lower Conservation (Final)</t>
  </si>
  <si>
    <t xml:space="preserve">Carbon Cost </t>
  </si>
  <si>
    <t>None</t>
  </si>
  <si>
    <t>SCC MidRange</t>
  </si>
  <si>
    <t>CO2 Emissions - 111(d) (2-year average MMTE)</t>
  </si>
  <si>
    <t>CO2 Emissions - PNW System (2-year average MMTE)</t>
  </si>
  <si>
    <t>Net Load After Conservation (aMW)</t>
  </si>
  <si>
    <t>Natural Gas Dispatch - Existing (aMW)</t>
  </si>
  <si>
    <t>Natural Gas Dispatch - New (aMW)</t>
  </si>
  <si>
    <t>Coal Dispatch (aMW)</t>
  </si>
  <si>
    <t>Net Imports (aMW) (Negative = Region is a net exporter)</t>
  </si>
  <si>
    <t>2030 CO2 Emissions - PNW System (2-year average MMTE)</t>
  </si>
  <si>
    <t>2030 CO2 Emissions - 111(d) (2-year average MMTE)</t>
  </si>
  <si>
    <t>Cumulative Emissions (2016-2035)</t>
  </si>
  <si>
    <t>NPV System Cost (billion 2012$)</t>
  </si>
  <si>
    <t>Yes/No</t>
  </si>
  <si>
    <t>No*</t>
  </si>
  <si>
    <t>*This scenario is designed to test the sensitivity of the Regional Adequacy Standards assumptions regarding external market reliance, hence it does not meet the existing adequacy standard, although it does not vilolet the LOLP.</t>
  </si>
  <si>
    <t>Sensitivity S5_Regional RPS @ 35%</t>
  </si>
  <si>
    <t>Sensitivity S5 - Regional RPS @ 35%</t>
  </si>
  <si>
    <t>Regional RPS at 35%</t>
  </si>
  <si>
    <t>Scenario 1B - Existing Policy</t>
  </si>
  <si>
    <t>Scenario 2B - Carbon Reduction - Social Cost of Carbon - Mid-Range</t>
  </si>
  <si>
    <t>Scenario 5B - Increased Reliance on External Market</t>
  </si>
  <si>
    <t>Sensitivity S10 - Lower Conservation</t>
  </si>
  <si>
    <t xml:space="preserve">Compliance cost not included, viewed as too speculative </t>
  </si>
  <si>
    <t>Council includes compliance cost, but NWEC estimates higher cost</t>
  </si>
  <si>
    <t>Cumulative (A + B)</t>
  </si>
  <si>
    <t>NWEC</t>
  </si>
  <si>
    <t>Difference (2012$/KW)</t>
  </si>
  <si>
    <t>Total Plant (million 2012$)</t>
  </si>
  <si>
    <t>Plant/Unit</t>
  </si>
  <si>
    <t>Regulation</t>
  </si>
  <si>
    <t>Action</t>
  </si>
  <si>
    <t>Year of Completion</t>
  </si>
  <si>
    <t>Assumed Status</t>
  </si>
  <si>
    <t>Capital ($/kW)</t>
  </si>
  <si>
    <t>Incremental Fixed O&amp;M ($/kW-yr)</t>
  </si>
  <si>
    <t>Incremental Variable O&amp;M ($/MWh)</t>
  </si>
  <si>
    <t>Colstrip 1 &amp; 2</t>
  </si>
  <si>
    <t>NAAQS</t>
  </si>
  <si>
    <t>N/A</t>
  </si>
  <si>
    <t>--</t>
  </si>
  <si>
    <t>Plant Nameplate (MW)</t>
  </si>
  <si>
    <t>RH</t>
  </si>
  <si>
    <t>SOFA + SNCR, lime injection, scrubber vesel</t>
  </si>
  <si>
    <t>Uncommitted</t>
  </si>
  <si>
    <t>MATS</t>
  </si>
  <si>
    <t>Sieve trays</t>
  </si>
  <si>
    <t>Committed</t>
  </si>
  <si>
    <t>CCR</t>
  </si>
  <si>
    <t>Dry ash disposal</t>
  </si>
  <si>
    <t>Slurry pond lining</t>
  </si>
  <si>
    <t>Obligated</t>
  </si>
  <si>
    <t>Intakes</t>
  </si>
  <si>
    <t>Probable compliance</t>
  </si>
  <si>
    <t>Effluent</t>
  </si>
  <si>
    <t>None (ZDL)</t>
  </si>
  <si>
    <t xml:space="preserve">Totals for RPM </t>
  </si>
  <si>
    <t>Colstrip 3 &amp; 4</t>
  </si>
  <si>
    <t>SCR</t>
  </si>
  <si>
    <t>Potential (Not Included)</t>
  </si>
  <si>
    <t>Included</t>
  </si>
  <si>
    <t>Jim Bridger 1 &amp; 2</t>
  </si>
  <si>
    <t>2022, 2021</t>
  </si>
  <si>
    <t>ACI</t>
  </si>
  <si>
    <t>Landfill disposal?</t>
  </si>
  <si>
    <t>Unknown</t>
  </si>
  <si>
    <t>Slurry pond upgrades?</t>
  </si>
  <si>
    <t>Jim Bridger 3</t>
  </si>
  <si>
    <t>Jim Bridger 4</t>
  </si>
  <si>
    <t>Impact on Capital</t>
  </si>
  <si>
    <t>Environmental Compliance Cost (million 2012$)</t>
  </si>
  <si>
    <t>PV of Environmental Compliance Cost @ 4% real discount, based on installation date</t>
  </si>
  <si>
    <t xml:space="preserve">Agree on installations in 2017, NWEC cost higher </t>
  </si>
  <si>
    <t>PV of $70 mlllion cost in 2017 in 2015</t>
  </si>
  <si>
    <t>NWEC assumes SCR required in 2027, Council does not)</t>
  </si>
  <si>
    <t>PV of $761 mlllion cost in 2027 in 2015</t>
  </si>
  <si>
    <t xml:space="preserve">Agree on installations in 2021/22, NWEC cost higher </t>
  </si>
  <si>
    <t>PV of $127 mlllion cost in 2021 in 2015</t>
  </si>
  <si>
    <t>Total difference between NWEC and RPM inputs</t>
  </si>
  <si>
    <t>Impact on Scenario PV</t>
  </si>
  <si>
    <t>Direct Cost of Resource Strategy (billion 2012$)</t>
  </si>
  <si>
    <t>Scenario Coal Retirement Date</t>
  </si>
  <si>
    <t>Environmental Compliance Cost Adders with NWEC Cost (billion 2012$)</t>
  </si>
  <si>
    <t>Direct Cost of Resource Strategy w/NWEC Cost</t>
  </si>
  <si>
    <t>Difference from Existing Policy Scenario w/NWEC Cost</t>
  </si>
  <si>
    <t>Difference from Existing Policy Scenario w/RPM Cost</t>
  </si>
  <si>
    <t>SCC - Mid-Range</t>
  </si>
  <si>
    <t>Sensitivity S3 - No Demand Response</t>
  </si>
  <si>
    <t>Sensitivity S3 - No Demand Response (Final)</t>
  </si>
  <si>
    <t>Sensitivity S3 - No Demand Response (Draft)</t>
  </si>
  <si>
    <t>Scenario 1B - Existing Policy (Final)</t>
  </si>
  <si>
    <t>Scenario 1B - Existing Policy (Draft)</t>
  </si>
  <si>
    <t>Scenario 2B - Carbon Reduction - Social Cost of Carbon - Mid-Range (Draft)</t>
  </si>
  <si>
    <t>Scenario 2B - Carbon Reduction - Social Cost of Carbon - Mid-Range (Final)</t>
  </si>
  <si>
    <t>Scenario 2B - Carbon Reduction - Social Cost of Carbon - Mid-Range (Draft )</t>
  </si>
  <si>
    <t>Scenario 5B - Increased Reliance on External Market (Draft)</t>
  </si>
  <si>
    <t>Scenario 5B - Increased Reliance on External Market (Final)</t>
  </si>
  <si>
    <t>Final Plan Scenarios</t>
  </si>
  <si>
    <t>PV of Incremental Environmental Compliance Capital Cost (billion 2012$)</t>
  </si>
  <si>
    <t>PV Difference from Existing Policy  w/ Incremental Environmental Compliance Cost (billion 2012$)</t>
  </si>
  <si>
    <t>RPM PV Direct Cost of Resource Strategy (billion 2012$)</t>
  </si>
  <si>
    <t>Final NPV Direct Cost of Resource Strategy (billion 2012$)</t>
  </si>
  <si>
    <t>NA</t>
  </si>
  <si>
    <t>CO2 Cumulative Emission Difference from Existing Policy (MMTE)</t>
  </si>
  <si>
    <t>Scenario Name Cross-Reference Table</t>
  </si>
  <si>
    <t>Max. CO2 Reduction - Exist. Tech.</t>
  </si>
  <si>
    <t>Summary Spreadsheet Scenario Name</t>
  </si>
  <si>
    <t>Scenario Code</t>
  </si>
  <si>
    <t>Graph Legend Titles</t>
  </si>
  <si>
    <t>Retire Coal w/SCC_MidRange</t>
  </si>
  <si>
    <t>Retire Coal</t>
  </si>
  <si>
    <t>Retire Coal w/SCC_MidRange &amp; No New Gas</t>
  </si>
  <si>
    <t>CO2 Emissions - PNW System</t>
  </si>
  <si>
    <t>1B_Existing Policy</t>
  </si>
  <si>
    <t>CO2 Tax Revenues</t>
  </si>
  <si>
    <t>No Penalty NPV</t>
  </si>
  <si>
    <t>FY</t>
  </si>
  <si>
    <t>Load Net Cons</t>
  </si>
  <si>
    <t>CO2 Penalty</t>
  </si>
  <si>
    <t>Regional CO2</t>
  </si>
  <si>
    <t>System Cost</t>
  </si>
  <si>
    <t>Revenue Requirement</t>
  </si>
  <si>
    <t>Avg Reg Rate Excluding CO2</t>
  </si>
  <si>
    <t>Avg Reg Bill Excluding CO2</t>
  </si>
  <si>
    <t>Avg Reg Rate with CO2</t>
  </si>
  <si>
    <t>Avg Reg Bill with CO2</t>
  </si>
  <si>
    <t>Adequacy_Type</t>
  </si>
  <si>
    <t>Resource_Cat_Cons</t>
  </si>
  <si>
    <t>Seasons</t>
  </si>
  <si>
    <t>Energy (MWa)</t>
  </si>
  <si>
    <t>Winter</t>
  </si>
  <si>
    <t>Summer</t>
  </si>
  <si>
    <t>Peak Demand (MW)</t>
  </si>
  <si>
    <t>Dispatch_Category</t>
  </si>
  <si>
    <t>3A_Maximum Carbon Reduction - Existing Technology</t>
  </si>
  <si>
    <t>3C_Retire Coal</t>
  </si>
  <si>
    <t>3D_Retire Coal with SCC-MidRange</t>
  </si>
  <si>
    <t>3E_Retire Coal with SCC-MidRange and No New Gas</t>
  </si>
  <si>
    <t>5B_Increased External Market Reliance</t>
  </si>
  <si>
    <t>Sensitivity Study</t>
  </si>
  <si>
    <t>S3_No Demand Response</t>
  </si>
  <si>
    <t>S5_Regional RPS at 35%</t>
  </si>
  <si>
    <t>S10_Lower Conservation</t>
  </si>
  <si>
    <t>Change 16-35</t>
  </si>
  <si>
    <t>Solar PV</t>
  </si>
  <si>
    <t>2B_Social Cost of Carbon - MidRange</t>
  </si>
  <si>
    <t>No Penalty, No CO2 Tax Revenue NPV (million)</t>
  </si>
  <si>
    <t>No Penalty + CO2 Tax Revenue NPV (million)</t>
  </si>
  <si>
    <t>No Penalty, No CO2 Tax Revenue NPV (billion)</t>
  </si>
  <si>
    <t>NPV System Cost, Including CO2 Tax Revenues (billion 2012$)</t>
  </si>
  <si>
    <t>Average 2035 CO2 Emissions (MMT/year)</t>
  </si>
  <si>
    <t>Median 2035 CO2 Emissions (MMTE/year)</t>
  </si>
  <si>
    <t xml:space="preserve">PNW CO2 Emissions (Median - </t>
  </si>
  <si>
    <t>Rates vs Bills Summary</t>
  </si>
  <si>
    <t>Parameter</t>
  </si>
  <si>
    <t>Net Sysem Load</t>
  </si>
  <si>
    <t>Sensitivity S3_NoDR_Draft</t>
  </si>
  <si>
    <t>Sensitivity S3_NoDR_Final</t>
  </si>
  <si>
    <t>Scenario 5B_IncreasedMarket_Draft</t>
  </si>
  <si>
    <t>Scenario 5B_IncreasedMarket_Final</t>
  </si>
  <si>
    <t>90% through 2030, 60% through 2035</t>
  </si>
  <si>
    <t>90% through 2030, 70% through 2035</t>
  </si>
  <si>
    <t>85% through 2030, 50% through 2035</t>
  </si>
  <si>
    <t>85% through 2030, 55% through 2035</t>
  </si>
  <si>
    <t>80% through 2030, 40% through 2035</t>
  </si>
  <si>
    <t>80% through 2030, 45% through 2035</t>
  </si>
  <si>
    <t>50% through 2030, 30% through 2035</t>
  </si>
  <si>
    <t>30% through 2030, 10% through 2035</t>
  </si>
  <si>
    <t>CO2 Emissions - PNW System (MMTE)</t>
  </si>
  <si>
    <t>Scenario 1A - Existing Policy, No Uncertainty</t>
  </si>
  <si>
    <t>Scenario 1B - Existing Policy, No Carbon Risk</t>
  </si>
  <si>
    <t>Scenario 2B - Carbon Reduction - Social Cost of Carbon</t>
  </si>
  <si>
    <t>Scenario 2C - Carbon Risk</t>
  </si>
  <si>
    <t>Scenario 3A - Maximum Carbon Reduction, Existing Technology</t>
  </si>
  <si>
    <t>Scenario 3B - Maximum Carbon Reduction, Emerging Technology</t>
  </si>
  <si>
    <t>Scenario 4A - Unplanned Loss of Major Non-GHG Emitting Resource</t>
  </si>
  <si>
    <t>Scenario 4B - Planned Loss of Major Non-GHG Emitting Resource</t>
  </si>
  <si>
    <t xml:space="preserve">Scenario 4C - Faster Near-Term Pace of Conservation Deployment </t>
  </si>
  <si>
    <t xml:space="preserve">Scenario 4D - Slower Near-Term Pace of Conservation Deployment </t>
  </si>
  <si>
    <t>Sensitivity S1 - Scenario 1B_No Coal Retirements</t>
  </si>
  <si>
    <t>Sensitivity S2 - Scenario 1B_Low Gas Prices</t>
  </si>
  <si>
    <t>Sensitivity S2.1 - Scenario 2C_Low Gas Prices</t>
  </si>
  <si>
    <t>Sensitivity S3 - Scenario 1B_No Demand Response</t>
  </si>
  <si>
    <t>Sensitivity S3.1 - Scenario 2C_No Demand Response</t>
  </si>
  <si>
    <t>Sensitivity S5 - Scenario 1B_35% RPS</t>
  </si>
  <si>
    <t>Sensitivity S6 - Scenario 2B_95th Percentile SCC</t>
  </si>
  <si>
    <t>Sensitivity S7 - Scenario 2B_No Conservation</t>
  </si>
  <si>
    <t>Sensitivity S8 - Scenario 2B_95th Percentile SCC w/No Conservation</t>
  </si>
  <si>
    <t xml:space="preserve">Sensitivity S9 - Scenario 1B_No Transmission and Distribution Cost Deferral Credit </t>
  </si>
  <si>
    <t>Sensitivity S10 - Scenario 1B_No Conservation Adder</t>
  </si>
  <si>
    <t>Sensitivity S5 - Regional RPS @ 35% (Final)</t>
  </si>
  <si>
    <t>Sensitivity S5 - Regional RPS @ 35% (Draft)</t>
  </si>
  <si>
    <t>Sensitivity S10 - Lower Conservation (Draft)</t>
  </si>
  <si>
    <t>Sensitivity S10 - Lower Conservation (Draft</t>
  </si>
  <si>
    <t>Probability of Converting Option to Construction</t>
  </si>
  <si>
    <t>Sensitivity S5_Regional RPS @ 35%_Draft</t>
  </si>
  <si>
    <t>Sensitivity S5_Regional RPS @ 35%_Final</t>
  </si>
  <si>
    <t>Sensitivity S10_Lower Conservation_Draft</t>
  </si>
  <si>
    <t>Sensitivity S10_Lower Conservation_Final</t>
  </si>
  <si>
    <t>Energy Efficiency Development (aMW)</t>
  </si>
  <si>
    <t>Net Load After Energy Efficiency Development (aMW)</t>
  </si>
  <si>
    <t>Demand Response Developmenmt (MW)</t>
  </si>
  <si>
    <t>Scenario 5B_Increased Market_Draft</t>
  </si>
  <si>
    <t>Scenario 5B_Increased Market_Final</t>
  </si>
  <si>
    <t>Thermal Capacity Development (MW)</t>
  </si>
  <si>
    <t>Scale for 3E</t>
  </si>
  <si>
    <t>Year</t>
  </si>
  <si>
    <t>MMT</t>
  </si>
  <si>
    <t>Forward Going System Cost (billions)</t>
  </si>
  <si>
    <t>Levelized</t>
  </si>
  <si>
    <t>PV</t>
  </si>
  <si>
    <t>Delta Cost from Existing Policy</t>
  </si>
  <si>
    <t>2035 CO2 Emissions (MMT/year)</t>
  </si>
  <si>
    <t>Delta % Cost from Existing Policy</t>
  </si>
  <si>
    <t>Delta CO2 Emissions from Existing Policy</t>
  </si>
  <si>
    <t>Delta % CO2 Reduction from Existing Policy</t>
  </si>
  <si>
    <t>PV Cost/MMT CO2 Emissions Reduction</t>
  </si>
  <si>
    <t>Change in Resource Dispatch between 2016 and 2035 (aMW)</t>
  </si>
  <si>
    <t>Average System w/CO2 Costs</t>
  </si>
  <si>
    <t>Average System Risk with CO2 Costs</t>
  </si>
  <si>
    <t>Average System Cost without CO2 Costs</t>
  </si>
  <si>
    <t>Average System Risk without CO2 Costs</t>
  </si>
  <si>
    <t>Rates and Bills (2012$)</t>
  </si>
  <si>
    <t>Retail Average Revenue Requirement per Megawatt-hour (2012$/MWH)</t>
  </si>
  <si>
    <t>without CO2 Cost</t>
  </si>
  <si>
    <t>Average Residential Monthly Bill (2012$/Month)</t>
  </si>
  <si>
    <t>Carbon Emissions</t>
  </si>
  <si>
    <t>2030 Emissions</t>
  </si>
  <si>
    <t>Cumulative 2016-2035 Emissions</t>
  </si>
  <si>
    <t>Resource Development (Average Across All Futures)</t>
  </si>
  <si>
    <t>Conservation (aMW)</t>
  </si>
  <si>
    <t>by 2021</t>
  </si>
  <si>
    <t>by 2026</t>
  </si>
  <si>
    <t>by 2035</t>
  </si>
  <si>
    <t>Conservation (MW)</t>
  </si>
  <si>
    <t>Renewable Resources (aMW)</t>
  </si>
  <si>
    <t>Renewable Resources (MW)</t>
  </si>
  <si>
    <t>New Gas Generation Dispatch (aMW)</t>
  </si>
  <si>
    <t>Demand Response (MW)</t>
  </si>
  <si>
    <t>Existing Resource Dispatch</t>
  </si>
  <si>
    <t>Gas (aMW)</t>
  </si>
  <si>
    <t>in 2021</t>
  </si>
  <si>
    <t>in 2026</t>
  </si>
  <si>
    <t>in 2035</t>
  </si>
  <si>
    <t>Coal (aMW)</t>
  </si>
  <si>
    <t>Hydro (aMW)</t>
  </si>
  <si>
    <t>OffPeak</t>
  </si>
  <si>
    <t>OnPeak</t>
  </si>
  <si>
    <t>Flat</t>
  </si>
  <si>
    <t>Net Market Exports (Exports minus Imports) (aMW)</t>
  </si>
  <si>
    <t>Net Load After Energy Efficiency (aMW)</t>
  </si>
  <si>
    <t>New Gas Generation (MW)</t>
  </si>
  <si>
    <t>3C</t>
  </si>
  <si>
    <t>3D</t>
  </si>
  <si>
    <t>3E</t>
  </si>
  <si>
    <t>5B_Draft</t>
  </si>
  <si>
    <t>5B_Final</t>
  </si>
  <si>
    <t>S3_Draft</t>
  </si>
  <si>
    <t>S3_Final</t>
  </si>
  <si>
    <t>S5_Draft</t>
  </si>
  <si>
    <t>S5_Final</t>
  </si>
  <si>
    <t>S10_Draft</t>
  </si>
  <si>
    <t>S10_Final</t>
  </si>
  <si>
    <t>Existing Policy (Draft)</t>
  </si>
  <si>
    <t>Existing Policy (Final)</t>
  </si>
  <si>
    <t>Carbon Reduction - Social Cost of Carbon - Mid-Range (Draft)</t>
  </si>
  <si>
    <t>Carbon Reduction - Social Cost of Carbon - Mid-Range (Final)</t>
  </si>
  <si>
    <t>Maximum Carbon Reduction, Existing Technology (Draft)</t>
  </si>
  <si>
    <t>Maximum Carbon Reduction, Existing Technology (Final)</t>
  </si>
  <si>
    <t>Retire Coal w/SCC_MidRange - No New Gas</t>
  </si>
  <si>
    <t>Increased Reliance on External Market (Draft)</t>
  </si>
  <si>
    <t>Increased Reliance on External Market (Final)</t>
  </si>
  <si>
    <t>No Demand Response (Draft)</t>
  </si>
  <si>
    <t>No Demand Response (Final)</t>
  </si>
  <si>
    <t>Regional RPS @ 35% (Draft)</t>
  </si>
  <si>
    <t>Regional RPS @ 35% (Final)</t>
  </si>
  <si>
    <t>Lower Conservation (Draft</t>
  </si>
  <si>
    <t>Lower Conservation (Final)</t>
  </si>
  <si>
    <t>In-Region Plants Covered by Clean Power Plan (MMT)</t>
  </si>
  <si>
    <t>Total PNW Power System (MMT)</t>
  </si>
  <si>
    <t>Scenario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</si>
</sst>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_);\(0\)"/>
    <numFmt numFmtId="166" formatCode="_(&quot;$&quot;* #,##0_);_(&quot;$&quot;* \(#,##0\);_(&quot;$&quot;* &quot;-&quot;??_);_(@_)"/>
    <numFmt numFmtId="167" formatCode="&quot;$&quot;#,##0.00"/>
    <numFmt numFmtId="168" formatCode="&quot;$&quot;#,##0"/>
    <numFmt numFmtId="169" formatCode="&quot;$&quot;#,##0.000"/>
    <numFmt numFmtId="170" formatCode="_(&quot;$&quot;* #,##0.000_);_(&quot;$&quot;* \(#,##0.000\);_(&quot;$&quot;* &quot;-&quot;??_);_(@_)"/>
    <numFmt numFmtId="171" formatCode="_(&quot;$&quot;* #,##0.0_);_(&quot;$&quot;* \(#,##0.0\);_(&quot;$&quot;* &quot;-&quot;??_);_(@_)"/>
  </numFmts>
  <fonts count="8"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1"/>
      <color theme="1"/>
      <name val="Arial"/>
      <family val="2"/>
    </font>
    <font>
      <b/>
      <sz val="11"/>
      <color theme="1"/>
      <name val="Arial"/>
      <family val="2"/>
    </font>
    <font>
      <sz val="10"/>
      <name val="Arial"/>
      <family val="2"/>
    </font>
    <font>
      <i/>
      <sz val="10"/>
      <color theme="1"/>
      <name val="Arial"/>
      <family val="2"/>
    </font>
  </fonts>
  <fills count="13">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79998168889431442"/>
        <bgColor theme="4" tint="0.79998168889431442"/>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4" tint="0.59999389629810485"/>
        <bgColor indexed="64"/>
      </patternFill>
    </fill>
  </fills>
  <borders count="58">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 fillId="0" borderId="0"/>
    <xf numFmtId="43" fontId="3" fillId="0" borderId="0" applyFont="0" applyFill="0" applyBorder="0" applyAlignment="0" applyProtection="0"/>
    <xf numFmtId="0" fontId="6" fillId="0" borderId="0"/>
    <xf numFmtId="0" fontId="1" fillId="0" borderId="0"/>
  </cellStyleXfs>
  <cellXfs count="348">
    <xf numFmtId="0" fontId="0" fillId="0" borderId="0" xfId="0"/>
    <xf numFmtId="164" fontId="0" fillId="0" borderId="0" xfId="1" applyNumberFormat="1" applyFont="1"/>
    <xf numFmtId="165" fontId="2" fillId="0" borderId="0" xfId="1" applyNumberFormat="1" applyFont="1"/>
    <xf numFmtId="0" fontId="2" fillId="0" borderId="0" xfId="0" applyFont="1"/>
    <xf numFmtId="0" fontId="2" fillId="0" borderId="1" xfId="0" applyFont="1" applyBorder="1"/>
    <xf numFmtId="164" fontId="0" fillId="0" borderId="0" xfId="0" applyNumberFormat="1"/>
    <xf numFmtId="9" fontId="0" fillId="0" borderId="0" xfId="0" applyNumberFormat="1"/>
    <xf numFmtId="9" fontId="0" fillId="0" borderId="0" xfId="2" applyFont="1"/>
    <xf numFmtId="0" fontId="0" fillId="0" borderId="2" xfId="0" applyBorder="1"/>
    <xf numFmtId="9" fontId="0" fillId="0" borderId="2" xfId="2" applyFont="1" applyBorder="1"/>
    <xf numFmtId="9" fontId="0" fillId="0" borderId="2" xfId="0" applyNumberFormat="1" applyBorder="1"/>
    <xf numFmtId="164" fontId="0" fillId="2" borderId="0" xfId="0" applyNumberFormat="1" applyFill="1"/>
    <xf numFmtId="164" fontId="0" fillId="0" borderId="0" xfId="0" applyNumberFormat="1" applyFill="1"/>
    <xf numFmtId="164" fontId="0" fillId="0" borderId="2" xfId="0" applyNumberFormat="1" applyBorder="1"/>
    <xf numFmtId="164" fontId="0" fillId="0" borderId="2" xfId="1" applyNumberFormat="1" applyFont="1" applyBorder="1"/>
    <xf numFmtId="0" fontId="2" fillId="0" borderId="2" xfId="0" applyFont="1" applyBorder="1"/>
    <xf numFmtId="0" fontId="0" fillId="0" borderId="2" xfId="0" applyBorder="1" applyAlignment="1">
      <alignment wrapText="1"/>
    </xf>
    <xf numFmtId="0" fontId="0" fillId="0" borderId="0" xfId="0" applyBorder="1"/>
    <xf numFmtId="0" fontId="0" fillId="0" borderId="0" xfId="0" applyAlignment="1">
      <alignment wrapText="1"/>
    </xf>
    <xf numFmtId="0" fontId="2" fillId="0" borderId="4" xfId="0" applyFont="1" applyFill="1" applyBorder="1" applyAlignment="1">
      <alignment wrapText="1"/>
    </xf>
    <xf numFmtId="0" fontId="2" fillId="0" borderId="5" xfId="0" applyFont="1" applyBorder="1"/>
    <xf numFmtId="0" fontId="2" fillId="0" borderId="6" xfId="0" applyFont="1" applyBorder="1"/>
    <xf numFmtId="0" fontId="0" fillId="0" borderId="3" xfId="0" applyBorder="1" applyAlignment="1">
      <alignment horizontal="right"/>
    </xf>
    <xf numFmtId="164" fontId="0" fillId="0" borderId="3" xfId="0" applyNumberFormat="1" applyBorder="1"/>
    <xf numFmtId="0" fontId="0" fillId="0" borderId="2" xfId="0" applyBorder="1" applyAlignment="1">
      <alignment horizontal="right"/>
    </xf>
    <xf numFmtId="0" fontId="0" fillId="0" borderId="0" xfId="0" applyAlignment="1">
      <alignment horizontal="right"/>
    </xf>
    <xf numFmtId="164" fontId="0" fillId="0" borderId="3" xfId="1" applyNumberFormat="1" applyFont="1" applyBorder="1"/>
    <xf numFmtId="0" fontId="0" fillId="0" borderId="0" xfId="0" applyBorder="1" applyAlignment="1">
      <alignment horizontal="right"/>
    </xf>
    <xf numFmtId="164" fontId="0" fillId="0" borderId="0" xfId="0" applyNumberFormat="1" applyBorder="1"/>
    <xf numFmtId="164" fontId="0" fillId="0" borderId="0" xfId="1" applyNumberFormat="1" applyFont="1" applyBorder="1"/>
    <xf numFmtId="0" fontId="2" fillId="0" borderId="0" xfId="0" applyFont="1" applyAlignment="1">
      <alignment horizontal="right"/>
    </xf>
    <xf numFmtId="0" fontId="2" fillId="0" borderId="7" xfId="0" applyFont="1" applyBorder="1" applyAlignment="1">
      <alignment horizontal="right"/>
    </xf>
    <xf numFmtId="0" fontId="2" fillId="0" borderId="4" xfId="0" applyFont="1" applyBorder="1"/>
    <xf numFmtId="0" fontId="0" fillId="0" borderId="8" xfId="0" applyBorder="1" applyAlignment="1">
      <alignment horizontal="right"/>
    </xf>
    <xf numFmtId="0" fontId="0" fillId="0" borderId="9" xfId="0" applyBorder="1"/>
    <xf numFmtId="0" fontId="0" fillId="0" borderId="8" xfId="0" applyBorder="1"/>
    <xf numFmtId="164" fontId="0" fillId="0" borderId="10" xfId="1" applyNumberFormat="1" applyFont="1" applyBorder="1"/>
    <xf numFmtId="0" fontId="0" fillId="0" borderId="11" xfId="0" applyBorder="1" applyAlignment="1">
      <alignment horizontal="right"/>
    </xf>
    <xf numFmtId="164" fontId="0" fillId="0" borderId="12" xfId="1" applyNumberFormat="1" applyFont="1" applyBorder="1"/>
    <xf numFmtId="0" fontId="0" fillId="0" borderId="11" xfId="0" applyBorder="1"/>
    <xf numFmtId="164" fontId="0" fillId="0" borderId="13" xfId="1" applyNumberFormat="1" applyFont="1" applyBorder="1"/>
    <xf numFmtId="0" fontId="2" fillId="0" borderId="0" xfId="0" applyFont="1" applyFill="1" applyAlignment="1">
      <alignment horizontal="right"/>
    </xf>
    <xf numFmtId="0" fontId="2" fillId="0" borderId="15" xfId="0" applyFont="1" applyBorder="1" applyAlignment="1">
      <alignment horizontal="right"/>
    </xf>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applyAlignment="1">
      <alignment wrapText="1"/>
    </xf>
    <xf numFmtId="0" fontId="0" fillId="0" borderId="19" xfId="0" applyBorder="1" applyAlignment="1">
      <alignment horizontal="right"/>
    </xf>
    <xf numFmtId="164" fontId="0" fillId="0" borderId="20" xfId="1" applyNumberFormat="1" applyFont="1" applyBorder="1"/>
    <xf numFmtId="164" fontId="0" fillId="0" borderId="21" xfId="1" applyNumberFormat="1" applyFont="1" applyBorder="1"/>
    <xf numFmtId="164" fontId="0" fillId="0" borderId="21" xfId="0" applyNumberFormat="1" applyBorder="1"/>
    <xf numFmtId="164" fontId="0" fillId="0" borderId="14" xfId="0" applyNumberFormat="1" applyBorder="1"/>
    <xf numFmtId="0" fontId="0" fillId="0" borderId="0" xfId="0" applyFill="1" applyBorder="1" applyAlignment="1">
      <alignment horizontal="right" wrapText="1"/>
    </xf>
    <xf numFmtId="0" fontId="2" fillId="0" borderId="2" xfId="0" applyFont="1" applyBorder="1" applyAlignment="1">
      <alignment horizontal="right"/>
    </xf>
    <xf numFmtId="164" fontId="0" fillId="0" borderId="2" xfId="0" applyNumberFormat="1" applyBorder="1" applyAlignment="1">
      <alignment horizontal="right"/>
    </xf>
    <xf numFmtId="166" fontId="0" fillId="0" borderId="2" xfId="3" applyNumberFormat="1" applyFont="1" applyBorder="1"/>
    <xf numFmtId="166" fontId="0" fillId="4" borderId="2" xfId="3" applyNumberFormat="1" applyFont="1" applyFill="1" applyBorder="1"/>
    <xf numFmtId="0" fontId="2" fillId="0" borderId="4" xfId="0" applyFont="1" applyBorder="1" applyAlignment="1">
      <alignment wrapText="1"/>
    </xf>
    <xf numFmtId="0" fontId="0" fillId="0" borderId="2" xfId="0" applyFill="1" applyBorder="1" applyAlignment="1">
      <alignment wrapText="1"/>
    </xf>
    <xf numFmtId="0" fontId="2" fillId="0" borderId="4" xfId="0" applyFont="1" applyBorder="1" applyAlignment="1">
      <alignment horizontal="right"/>
    </xf>
    <xf numFmtId="0" fontId="0" fillId="0" borderId="9" xfId="0" applyBorder="1" applyAlignment="1">
      <alignment horizontal="right"/>
    </xf>
    <xf numFmtId="164" fontId="0" fillId="0" borderId="10" xfId="0" applyNumberFormat="1" applyBorder="1"/>
    <xf numFmtId="0" fontId="0" fillId="0" borderId="10" xfId="0" applyBorder="1"/>
    <xf numFmtId="164" fontId="0" fillId="0" borderId="12" xfId="0" applyNumberFormat="1" applyBorder="1"/>
    <xf numFmtId="164" fontId="0" fillId="0" borderId="13" xfId="0" applyNumberFormat="1" applyBorder="1"/>
    <xf numFmtId="166" fontId="0" fillId="0" borderId="10" xfId="3" applyNumberFormat="1" applyFont="1" applyBorder="1"/>
    <xf numFmtId="166" fontId="0" fillId="4" borderId="10" xfId="3" applyNumberFormat="1" applyFont="1" applyFill="1" applyBorder="1"/>
    <xf numFmtId="166" fontId="0" fillId="5" borderId="12" xfId="3" applyNumberFormat="1" applyFont="1" applyFill="1" applyBorder="1"/>
    <xf numFmtId="166" fontId="0" fillId="5" borderId="13" xfId="3" applyNumberFormat="1" applyFont="1" applyFill="1" applyBorder="1"/>
    <xf numFmtId="0" fontId="0" fillId="0" borderId="24" xfId="0" applyBorder="1" applyAlignment="1">
      <alignment horizontal="right"/>
    </xf>
    <xf numFmtId="164" fontId="0" fillId="0" borderId="25" xfId="1" applyNumberFormat="1" applyFont="1" applyBorder="1"/>
    <xf numFmtId="164" fontId="0" fillId="0" borderId="26" xfId="1" applyNumberFormat="1" applyFont="1" applyBorder="1"/>
    <xf numFmtId="164" fontId="0" fillId="0" borderId="23" xfId="1" applyNumberFormat="1" applyFont="1" applyBorder="1"/>
    <xf numFmtId="0" fontId="0" fillId="0" borderId="27" xfId="0" applyBorder="1"/>
    <xf numFmtId="0" fontId="0" fillId="0" borderId="8" xfId="0" applyFill="1" applyBorder="1" applyAlignment="1">
      <alignment horizontal="right" wrapText="1"/>
    </xf>
    <xf numFmtId="0" fontId="0" fillId="0" borderId="3" xfId="0" applyFill="1" applyBorder="1" applyAlignment="1">
      <alignment horizontal="right" wrapText="1"/>
    </xf>
    <xf numFmtId="0" fontId="0" fillId="0" borderId="2" xfId="0" applyFill="1" applyBorder="1" applyAlignment="1">
      <alignment horizontal="right" wrapText="1"/>
    </xf>
    <xf numFmtId="164" fontId="0" fillId="0" borderId="28" xfId="1" applyNumberFormat="1" applyFont="1" applyBorder="1"/>
    <xf numFmtId="0" fontId="2" fillId="0" borderId="1" xfId="0" applyFont="1" applyBorder="1" applyAlignment="1">
      <alignment horizontal="right"/>
    </xf>
    <xf numFmtId="0" fontId="2" fillId="0" borderId="18" xfId="0" applyFont="1" applyFill="1" applyBorder="1" applyAlignment="1">
      <alignment wrapText="1"/>
    </xf>
    <xf numFmtId="0" fontId="0" fillId="0" borderId="29" xfId="0" applyBorder="1"/>
    <xf numFmtId="164" fontId="0" fillId="0" borderId="22" xfId="1" applyNumberFormat="1" applyFont="1" applyBorder="1"/>
    <xf numFmtId="0" fontId="2" fillId="0" borderId="8" xfId="0" applyFont="1" applyBorder="1" applyAlignment="1">
      <alignment horizontal="right"/>
    </xf>
    <xf numFmtId="164" fontId="0" fillId="0" borderId="12" xfId="0" applyNumberFormat="1" applyBorder="1" applyAlignment="1">
      <alignment horizontal="right"/>
    </xf>
    <xf numFmtId="164" fontId="0" fillId="0" borderId="8" xfId="0" applyNumberFormat="1" applyBorder="1" applyAlignment="1">
      <alignment horizontal="right"/>
    </xf>
    <xf numFmtId="164" fontId="0" fillId="0" borderId="11" xfId="0" applyNumberFormat="1" applyBorder="1" applyAlignment="1">
      <alignment horizontal="right"/>
    </xf>
    <xf numFmtId="9" fontId="0" fillId="0" borderId="2" xfId="0" applyNumberFormat="1" applyFill="1" applyBorder="1" applyAlignment="1">
      <alignment wrapText="1"/>
    </xf>
    <xf numFmtId="0" fontId="0" fillId="0" borderId="19" xfId="0" applyBorder="1"/>
    <xf numFmtId="164" fontId="0" fillId="0" borderId="20" xfId="1" applyNumberFormat="1" applyFont="1" applyBorder="1" applyAlignment="1">
      <alignment wrapText="1"/>
    </xf>
    <xf numFmtId="0" fontId="2" fillId="0" borderId="2" xfId="0" applyFont="1" applyBorder="1" applyAlignment="1">
      <alignment horizontal="center" wrapText="1"/>
    </xf>
    <xf numFmtId="0" fontId="2" fillId="0" borderId="2" xfId="0" applyFont="1" applyBorder="1" applyAlignment="1">
      <alignment horizontal="center"/>
    </xf>
    <xf numFmtId="9" fontId="0" fillId="0" borderId="30" xfId="0" applyNumberFormat="1" applyBorder="1"/>
    <xf numFmtId="0" fontId="0" fillId="6" borderId="2" xfId="0" applyFill="1" applyBorder="1" applyAlignment="1">
      <alignment wrapText="1"/>
    </xf>
    <xf numFmtId="9" fontId="0" fillId="6" borderId="2" xfId="0" applyNumberFormat="1" applyFill="1" applyBorder="1"/>
    <xf numFmtId="0" fontId="0" fillId="6" borderId="2" xfId="0" applyFill="1" applyBorder="1"/>
    <xf numFmtId="164" fontId="0" fillId="0" borderId="32" xfId="0" applyNumberFormat="1" applyBorder="1"/>
    <xf numFmtId="164" fontId="2" fillId="0" borderId="16" xfId="0" applyNumberFormat="1" applyFont="1" applyBorder="1" applyAlignment="1">
      <alignment horizontal="right"/>
    </xf>
    <xf numFmtId="164" fontId="0" fillId="0" borderId="19" xfId="0" applyNumberFormat="1" applyBorder="1" applyAlignment="1">
      <alignment horizontal="right"/>
    </xf>
    <xf numFmtId="164" fontId="0" fillId="0" borderId="20" xfId="0" applyNumberFormat="1" applyBorder="1" applyAlignment="1">
      <alignment horizontal="right"/>
    </xf>
    <xf numFmtId="166" fontId="0" fillId="0" borderId="20" xfId="3" applyNumberFormat="1" applyFont="1" applyBorder="1"/>
    <xf numFmtId="166" fontId="0" fillId="0" borderId="21" xfId="3" applyNumberFormat="1" applyFont="1" applyBorder="1"/>
    <xf numFmtId="0" fontId="2" fillId="0" borderId="20" xfId="0" applyFont="1" applyBorder="1" applyAlignment="1">
      <alignment horizontal="center"/>
    </xf>
    <xf numFmtId="0" fontId="2" fillId="0" borderId="21" xfId="0" applyFont="1" applyBorder="1" applyAlignment="1">
      <alignment horizontal="center"/>
    </xf>
    <xf numFmtId="0" fontId="0" fillId="0" borderId="3" xfId="0" applyBorder="1"/>
    <xf numFmtId="9" fontId="0" fillId="0" borderId="3" xfId="0" applyNumberFormat="1" applyBorder="1"/>
    <xf numFmtId="9" fontId="0" fillId="6" borderId="3" xfId="0" applyNumberFormat="1" applyFill="1" applyBorder="1"/>
    <xf numFmtId="0" fontId="2" fillId="7" borderId="3" xfId="0" applyFont="1" applyFill="1" applyBorder="1"/>
    <xf numFmtId="0" fontId="0" fillId="0" borderId="31" xfId="0" applyBorder="1" applyAlignment="1">
      <alignment horizontal="right"/>
    </xf>
    <xf numFmtId="164" fontId="0" fillId="0" borderId="28" xfId="0" applyNumberFormat="1" applyBorder="1"/>
    <xf numFmtId="164" fontId="0" fillId="0" borderId="34" xfId="0" applyNumberFormat="1" applyBorder="1"/>
    <xf numFmtId="0" fontId="0" fillId="0" borderId="33" xfId="0" applyBorder="1"/>
    <xf numFmtId="164" fontId="0" fillId="0" borderId="33" xfId="0" applyNumberFormat="1" applyBorder="1"/>
    <xf numFmtId="164" fontId="0" fillId="0" borderId="33" xfId="1" applyNumberFormat="1" applyFont="1" applyBorder="1"/>
    <xf numFmtId="164" fontId="0" fillId="0" borderId="36" xfId="1" applyNumberFormat="1" applyFont="1" applyBorder="1"/>
    <xf numFmtId="166" fontId="0" fillId="0" borderId="39" xfId="3" applyNumberFormat="1" applyFont="1" applyBorder="1"/>
    <xf numFmtId="166" fontId="0" fillId="0" borderId="30" xfId="3" applyNumberFormat="1" applyFont="1" applyBorder="1"/>
    <xf numFmtId="166" fontId="0" fillId="4" borderId="30" xfId="3" applyNumberFormat="1" applyFont="1" applyFill="1" applyBorder="1"/>
    <xf numFmtId="166" fontId="0" fillId="5" borderId="40" xfId="3" applyNumberFormat="1" applyFont="1" applyFill="1" applyBorder="1"/>
    <xf numFmtId="0" fontId="2" fillId="0" borderId="3" xfId="0" applyFont="1" applyBorder="1" applyAlignment="1">
      <alignment horizontal="right"/>
    </xf>
    <xf numFmtId="0" fontId="2" fillId="0" borderId="3" xfId="0" applyFont="1" applyBorder="1" applyAlignment="1">
      <alignment wrapText="1"/>
    </xf>
    <xf numFmtId="0" fontId="2" fillId="0" borderId="3" xfId="0" applyFont="1" applyBorder="1" applyAlignment="1">
      <alignment horizontal="right" wrapText="1"/>
    </xf>
    <xf numFmtId="0" fontId="2" fillId="0" borderId="3" xfId="0" applyFont="1" applyFill="1" applyBorder="1" applyAlignment="1">
      <alignment horizontal="right" wrapText="1"/>
    </xf>
    <xf numFmtId="0" fontId="2" fillId="0" borderId="9" xfId="0" applyFont="1" applyBorder="1" applyAlignment="1">
      <alignment horizontal="right"/>
    </xf>
    <xf numFmtId="0" fontId="2" fillId="0" borderId="14" xfId="0" applyFont="1" applyBorder="1" applyAlignment="1">
      <alignment wrapText="1"/>
    </xf>
    <xf numFmtId="166" fontId="0" fillId="0" borderId="2" xfId="0" applyNumberFormat="1" applyBorder="1"/>
    <xf numFmtId="166" fontId="0" fillId="0" borderId="20" xfId="0" applyNumberFormat="1" applyBorder="1"/>
    <xf numFmtId="164" fontId="0" fillId="0" borderId="20" xfId="0" applyNumberFormat="1" applyBorder="1"/>
    <xf numFmtId="0" fontId="0" fillId="2" borderId="15" xfId="0" applyFill="1" applyBorder="1"/>
    <xf numFmtId="0" fontId="0" fillId="8" borderId="15" xfId="0" applyFill="1" applyBorder="1"/>
    <xf numFmtId="167" fontId="0" fillId="0" borderId="0" xfId="0" applyNumberFormat="1"/>
    <xf numFmtId="0" fontId="4" fillId="0" borderId="0" xfId="4" applyFont="1"/>
    <xf numFmtId="0" fontId="4" fillId="0" borderId="0" xfId="4" applyFont="1" applyAlignment="1">
      <alignment wrapText="1"/>
    </xf>
    <xf numFmtId="0" fontId="2" fillId="11" borderId="33" xfId="4" applyFont="1" applyFill="1" applyBorder="1" applyAlignment="1">
      <alignment horizontal="center" wrapText="1"/>
    </xf>
    <xf numFmtId="0" fontId="2" fillId="11" borderId="37" xfId="4" applyFont="1" applyFill="1" applyBorder="1" applyAlignment="1">
      <alignment horizontal="center" wrapText="1"/>
    </xf>
    <xf numFmtId="168" fontId="2" fillId="11" borderId="35" xfId="4" applyNumberFormat="1" applyFont="1" applyFill="1" applyBorder="1" applyAlignment="1">
      <alignment horizontal="center" wrapText="1"/>
    </xf>
    <xf numFmtId="167" fontId="2" fillId="11" borderId="33" xfId="4" applyNumberFormat="1" applyFont="1" applyFill="1" applyBorder="1" applyAlignment="1">
      <alignment horizontal="center" wrapText="1"/>
    </xf>
    <xf numFmtId="167" fontId="2" fillId="11" borderId="36" xfId="4" applyNumberFormat="1" applyFont="1" applyFill="1" applyBorder="1" applyAlignment="1">
      <alignment horizontal="center" wrapText="1"/>
    </xf>
    <xf numFmtId="168" fontId="2" fillId="11" borderId="29" xfId="4" applyNumberFormat="1" applyFont="1" applyFill="1" applyBorder="1" applyAlignment="1">
      <alignment horizontal="center" wrapText="1"/>
    </xf>
    <xf numFmtId="167" fontId="2" fillId="11" borderId="28" xfId="4" applyNumberFormat="1" applyFont="1" applyFill="1" applyBorder="1" applyAlignment="1">
      <alignment horizontal="center" wrapText="1"/>
    </xf>
    <xf numFmtId="167" fontId="2" fillId="11" borderId="22" xfId="4" applyNumberFormat="1" applyFont="1" applyFill="1" applyBorder="1" applyAlignment="1">
      <alignment horizontal="center" wrapText="1"/>
    </xf>
    <xf numFmtId="0" fontId="5" fillId="0" borderId="7" xfId="4" applyFont="1" applyBorder="1"/>
    <xf numFmtId="0" fontId="4" fillId="0" borderId="44" xfId="4" applyFont="1" applyBorder="1"/>
    <xf numFmtId="0" fontId="4" fillId="0" borderId="44" xfId="4" applyFont="1" applyBorder="1" applyAlignment="1">
      <alignment wrapText="1"/>
    </xf>
    <xf numFmtId="168" fontId="4" fillId="0" borderId="19" xfId="4" quotePrefix="1" applyNumberFormat="1" applyFont="1" applyBorder="1" applyAlignment="1">
      <alignment horizontal="center"/>
    </xf>
    <xf numFmtId="168" fontId="4" fillId="0" borderId="20" xfId="4" quotePrefix="1" applyNumberFormat="1" applyFont="1" applyBorder="1" applyAlignment="1">
      <alignment horizontal="center"/>
    </xf>
    <xf numFmtId="168" fontId="4" fillId="0" borderId="21" xfId="4" quotePrefix="1" applyNumberFormat="1" applyFont="1" applyBorder="1" applyAlignment="1">
      <alignment horizontal="center"/>
    </xf>
    <xf numFmtId="0" fontId="4" fillId="0" borderId="24" xfId="4" applyFont="1" applyBorder="1"/>
    <xf numFmtId="0" fontId="4" fillId="0" borderId="0" xfId="4" applyFont="1" applyBorder="1"/>
    <xf numFmtId="0" fontId="4" fillId="0" borderId="0" xfId="4" applyFont="1" applyFill="1" applyBorder="1" applyAlignment="1">
      <alignment wrapText="1"/>
    </xf>
    <xf numFmtId="167" fontId="4" fillId="8" borderId="8" xfId="4" applyNumberFormat="1" applyFont="1" applyFill="1" applyBorder="1"/>
    <xf numFmtId="167" fontId="4" fillId="0" borderId="2" xfId="4" applyNumberFormat="1" applyFont="1" applyFill="1" applyBorder="1"/>
    <xf numFmtId="167" fontId="4" fillId="0" borderId="10" xfId="4" applyNumberFormat="1" applyFont="1" applyFill="1" applyBorder="1"/>
    <xf numFmtId="167" fontId="4" fillId="0" borderId="8" xfId="4" applyNumberFormat="1" applyFont="1" applyFill="1" applyBorder="1"/>
    <xf numFmtId="0" fontId="4" fillId="0" borderId="0" xfId="4" applyFont="1" applyBorder="1" applyAlignment="1">
      <alignment wrapText="1"/>
    </xf>
    <xf numFmtId="168" fontId="4" fillId="0" borderId="8" xfId="4" quotePrefix="1" applyNumberFormat="1" applyFont="1" applyBorder="1" applyAlignment="1">
      <alignment horizontal="center"/>
    </xf>
    <xf numFmtId="168" fontId="4" fillId="0" borderId="2" xfId="4" quotePrefix="1" applyNumberFormat="1" applyFont="1" applyBorder="1" applyAlignment="1">
      <alignment horizontal="center"/>
    </xf>
    <xf numFmtId="168" fontId="4" fillId="0" borderId="10" xfId="4" quotePrefix="1" applyNumberFormat="1" applyFont="1" applyBorder="1" applyAlignment="1">
      <alignment horizontal="center"/>
    </xf>
    <xf numFmtId="0" fontId="4" fillId="0" borderId="42" xfId="4" applyFont="1" applyBorder="1"/>
    <xf numFmtId="0" fontId="4" fillId="0" borderId="43" xfId="4" applyFont="1" applyBorder="1"/>
    <xf numFmtId="0" fontId="4" fillId="0" borderId="43" xfId="4" applyFont="1" applyBorder="1" applyAlignment="1">
      <alignment wrapText="1"/>
    </xf>
    <xf numFmtId="0" fontId="5" fillId="3" borderId="43" xfId="4" applyFont="1" applyFill="1" applyBorder="1" applyAlignment="1">
      <alignment horizontal="right" wrapText="1"/>
    </xf>
    <xf numFmtId="167" fontId="5" fillId="8" borderId="11" xfId="4" applyNumberFormat="1" applyFont="1" applyFill="1" applyBorder="1"/>
    <xf numFmtId="167" fontId="5" fillId="3" borderId="12" xfId="4" applyNumberFormat="1" applyFont="1" applyFill="1" applyBorder="1"/>
    <xf numFmtId="167" fontId="5" fillId="3" borderId="13" xfId="4" applyNumberFormat="1" applyFont="1" applyFill="1" applyBorder="1" applyAlignment="1">
      <alignment wrapText="1"/>
    </xf>
    <xf numFmtId="168" fontId="5" fillId="8" borderId="11" xfId="4" applyNumberFormat="1" applyFont="1" applyFill="1" applyBorder="1"/>
    <xf numFmtId="168" fontId="5" fillId="3" borderId="12" xfId="4" applyNumberFormat="1" applyFont="1" applyFill="1" applyBorder="1"/>
    <xf numFmtId="168" fontId="5" fillId="3" borderId="13" xfId="4" applyNumberFormat="1" applyFont="1" applyFill="1" applyBorder="1" applyAlignment="1">
      <alignment wrapText="1"/>
    </xf>
    <xf numFmtId="168" fontId="4" fillId="0" borderId="24" xfId="4" applyNumberFormat="1" applyFont="1" applyBorder="1"/>
    <xf numFmtId="167" fontId="4" fillId="0" borderId="0" xfId="4" applyNumberFormat="1" applyFont="1" applyBorder="1"/>
    <xf numFmtId="167" fontId="4" fillId="0" borderId="45" xfId="4" applyNumberFormat="1" applyFont="1" applyBorder="1"/>
    <xf numFmtId="168" fontId="4" fillId="0" borderId="19" xfId="4" applyNumberFormat="1" applyFont="1" applyBorder="1" applyAlignment="1">
      <alignment horizontal="center"/>
    </xf>
    <xf numFmtId="167" fontId="4" fillId="0" borderId="20" xfId="4" applyNumberFormat="1" applyFont="1" applyBorder="1" applyAlignment="1">
      <alignment horizontal="center"/>
    </xf>
    <xf numFmtId="167" fontId="4" fillId="0" borderId="21" xfId="4" applyNumberFormat="1" applyFont="1" applyBorder="1" applyAlignment="1">
      <alignment horizontal="center"/>
    </xf>
    <xf numFmtId="0" fontId="4" fillId="0" borderId="0" xfId="4" applyFont="1" applyFill="1" applyBorder="1"/>
    <xf numFmtId="0" fontId="4" fillId="2" borderId="0" xfId="4" applyFont="1" applyFill="1" applyBorder="1" applyAlignment="1">
      <alignment wrapText="1"/>
    </xf>
    <xf numFmtId="167" fontId="4" fillId="2" borderId="8" xfId="4" applyNumberFormat="1" applyFont="1" applyFill="1" applyBorder="1"/>
    <xf numFmtId="167" fontId="4" fillId="0" borderId="2" xfId="4" applyNumberFormat="1" applyFont="1" applyFill="1" applyBorder="1" applyAlignment="1">
      <alignment horizontal="center"/>
    </xf>
    <xf numFmtId="167" fontId="4" fillId="0" borderId="10" xfId="4" applyNumberFormat="1" applyFont="1" applyFill="1" applyBorder="1" applyAlignment="1">
      <alignment horizontal="center"/>
    </xf>
    <xf numFmtId="0" fontId="0" fillId="2" borderId="0" xfId="0" applyFill="1"/>
    <xf numFmtId="167" fontId="4" fillId="0" borderId="8" xfId="4" applyNumberFormat="1" applyFont="1" applyFill="1" applyBorder="1" applyAlignment="1">
      <alignment horizontal="right"/>
    </xf>
    <xf numFmtId="167" fontId="4" fillId="0" borderId="2" xfId="4" applyNumberFormat="1" applyFont="1" applyFill="1" applyBorder="1" applyAlignment="1">
      <alignment horizontal="right"/>
    </xf>
    <xf numFmtId="167" fontId="4" fillId="0" borderId="10" xfId="4" applyNumberFormat="1" applyFont="1" applyFill="1" applyBorder="1" applyAlignment="1">
      <alignment horizontal="right"/>
    </xf>
    <xf numFmtId="167" fontId="4" fillId="0" borderId="8" xfId="4" applyNumberFormat="1" applyFont="1" applyBorder="1" applyAlignment="1">
      <alignment horizontal="right"/>
    </xf>
    <xf numFmtId="167" fontId="4" fillId="0" borderId="2" xfId="4" applyNumberFormat="1" applyFont="1" applyBorder="1" applyAlignment="1">
      <alignment horizontal="right"/>
    </xf>
    <xf numFmtId="167" fontId="4" fillId="0" borderId="10" xfId="4" applyNumberFormat="1" applyFont="1" applyBorder="1" applyAlignment="1">
      <alignment horizontal="right"/>
    </xf>
    <xf numFmtId="167" fontId="4" fillId="0" borderId="8" xfId="4" applyNumberFormat="1" applyFont="1" applyBorder="1" applyAlignment="1">
      <alignment horizontal="center"/>
    </xf>
    <xf numFmtId="167" fontId="4" fillId="0" borderId="2" xfId="4" applyNumberFormat="1" applyFont="1" applyBorder="1" applyAlignment="1">
      <alignment horizontal="center"/>
    </xf>
    <xf numFmtId="167" fontId="4" fillId="0" borderId="10" xfId="4" applyNumberFormat="1" applyFont="1" applyBorder="1" applyAlignment="1">
      <alignment horizontal="center"/>
    </xf>
    <xf numFmtId="167" fontId="4" fillId="0" borderId="35" xfId="4" applyNumberFormat="1" applyFont="1" applyBorder="1" applyAlignment="1">
      <alignment horizontal="center"/>
    </xf>
    <xf numFmtId="167" fontId="4" fillId="0" borderId="33" xfId="4" applyNumberFormat="1" applyFont="1" applyBorder="1" applyAlignment="1">
      <alignment horizontal="center"/>
    </xf>
    <xf numFmtId="167" fontId="4" fillId="0" borderId="36" xfId="4" applyNumberFormat="1" applyFont="1" applyBorder="1" applyAlignment="1">
      <alignment horizontal="center"/>
    </xf>
    <xf numFmtId="167" fontId="5" fillId="2" borderId="11" xfId="4" applyNumberFormat="1" applyFont="1" applyFill="1" applyBorder="1"/>
    <xf numFmtId="167" fontId="5" fillId="12" borderId="12" xfId="4" applyNumberFormat="1" applyFont="1" applyFill="1" applyBorder="1"/>
    <xf numFmtId="167" fontId="5" fillId="12" borderId="13" xfId="4" applyNumberFormat="1" applyFont="1" applyFill="1" applyBorder="1" applyAlignment="1">
      <alignment wrapText="1"/>
    </xf>
    <xf numFmtId="167" fontId="5" fillId="2" borderId="4" xfId="4" applyNumberFormat="1" applyFont="1" applyFill="1" applyBorder="1"/>
    <xf numFmtId="167" fontId="5" fillId="12" borderId="5" xfId="4" applyNumberFormat="1" applyFont="1" applyFill="1" applyBorder="1"/>
    <xf numFmtId="167" fontId="5" fillId="12" borderId="6" xfId="4" applyNumberFormat="1" applyFont="1" applyFill="1" applyBorder="1" applyAlignment="1">
      <alignment wrapText="1"/>
    </xf>
    <xf numFmtId="168" fontId="5" fillId="2" borderId="11" xfId="4" applyNumberFormat="1" applyFont="1" applyFill="1" applyBorder="1"/>
    <xf numFmtId="168" fontId="5" fillId="12" borderId="12" xfId="4" applyNumberFormat="1" applyFont="1" applyFill="1" applyBorder="1"/>
    <xf numFmtId="168" fontId="5" fillId="12" borderId="13" xfId="4" applyNumberFormat="1" applyFont="1" applyFill="1" applyBorder="1" applyAlignment="1">
      <alignment wrapText="1"/>
    </xf>
    <xf numFmtId="168" fontId="4" fillId="0" borderId="24" xfId="4" applyNumberFormat="1" applyFont="1" applyFill="1" applyBorder="1"/>
    <xf numFmtId="167" fontId="4" fillId="0" borderId="0" xfId="4" applyNumberFormat="1" applyFont="1" applyFill="1" applyBorder="1"/>
    <xf numFmtId="167" fontId="4" fillId="0" borderId="45" xfId="4" applyNumberFormat="1" applyFont="1" applyFill="1" applyBorder="1"/>
    <xf numFmtId="167" fontId="4" fillId="0" borderId="7" xfId="4" applyNumberFormat="1" applyFont="1" applyBorder="1" applyAlignment="1">
      <alignment horizontal="center"/>
    </xf>
    <xf numFmtId="167" fontId="4" fillId="0" borderId="44" xfId="4" applyNumberFormat="1" applyFont="1" applyBorder="1" applyAlignment="1">
      <alignment horizontal="center"/>
    </xf>
    <xf numFmtId="167" fontId="4" fillId="0" borderId="32" xfId="4" applyNumberFormat="1" applyFont="1" applyBorder="1" applyAlignment="1">
      <alignment horizontal="center"/>
    </xf>
    <xf numFmtId="168" fontId="4" fillId="0" borderId="7" xfId="4" applyNumberFormat="1" applyFont="1" applyBorder="1" applyAlignment="1">
      <alignment horizontal="center"/>
    </xf>
    <xf numFmtId="167" fontId="4" fillId="0" borderId="24" xfId="4" applyNumberFormat="1" applyFont="1" applyFill="1" applyBorder="1"/>
    <xf numFmtId="167" fontId="4" fillId="8" borderId="24" xfId="4" applyNumberFormat="1" applyFont="1" applyFill="1" applyBorder="1"/>
    <xf numFmtId="167" fontId="4" fillId="0" borderId="24" xfId="4" applyNumberFormat="1" applyFont="1" applyBorder="1" applyAlignment="1">
      <alignment horizontal="center"/>
    </xf>
    <xf numFmtId="167" fontId="4" fillId="0" borderId="0" xfId="4" applyNumberFormat="1" applyFont="1" applyBorder="1" applyAlignment="1">
      <alignment horizontal="center"/>
    </xf>
    <xf numFmtId="167" fontId="4" fillId="0" borderId="45" xfId="4" applyNumberFormat="1" applyFont="1" applyBorder="1" applyAlignment="1">
      <alignment horizontal="center"/>
    </xf>
    <xf numFmtId="168" fontId="4" fillId="0" borderId="35" xfId="4" quotePrefix="1" applyNumberFormat="1" applyFont="1" applyBorder="1" applyAlignment="1">
      <alignment horizontal="center"/>
    </xf>
    <xf numFmtId="168" fontId="4" fillId="0" borderId="33" xfId="4" quotePrefix="1" applyNumberFormat="1" applyFont="1" applyBorder="1" applyAlignment="1">
      <alignment horizontal="center"/>
    </xf>
    <xf numFmtId="168" fontId="4" fillId="0" borderId="36" xfId="4" quotePrefix="1" applyNumberFormat="1" applyFont="1" applyBorder="1" applyAlignment="1">
      <alignment horizontal="center"/>
    </xf>
    <xf numFmtId="167" fontId="5" fillId="12" borderId="42" xfId="4" applyNumberFormat="1" applyFont="1" applyFill="1" applyBorder="1"/>
    <xf numFmtId="167" fontId="5" fillId="12" borderId="43" xfId="4" applyNumberFormat="1" applyFont="1" applyFill="1" applyBorder="1"/>
    <xf numFmtId="167" fontId="5" fillId="12" borderId="41" xfId="4" applyNumberFormat="1" applyFont="1" applyFill="1" applyBorder="1" applyAlignment="1">
      <alignment wrapText="1"/>
    </xf>
    <xf numFmtId="167" fontId="4" fillId="8" borderId="42" xfId="4" applyNumberFormat="1" applyFont="1" applyFill="1" applyBorder="1"/>
    <xf numFmtId="167" fontId="5" fillId="8" borderId="4" xfId="4" applyNumberFormat="1" applyFont="1" applyFill="1" applyBorder="1"/>
    <xf numFmtId="167" fontId="5" fillId="3" borderId="5" xfId="4" applyNumberFormat="1" applyFont="1" applyFill="1" applyBorder="1"/>
    <xf numFmtId="167" fontId="5" fillId="3" borderId="6" xfId="4" applyNumberFormat="1" applyFont="1" applyFill="1" applyBorder="1" applyAlignment="1">
      <alignment wrapText="1"/>
    </xf>
    <xf numFmtId="0" fontId="4" fillId="0" borderId="0" xfId="4" applyFont="1" applyBorder="1" applyAlignment="1">
      <alignment horizontal="right" wrapText="1"/>
    </xf>
    <xf numFmtId="167" fontId="4" fillId="0" borderId="45" xfId="4" applyNumberFormat="1" applyFont="1" applyFill="1" applyBorder="1" applyAlignment="1">
      <alignment wrapText="1"/>
    </xf>
    <xf numFmtId="0" fontId="5" fillId="0" borderId="0" xfId="4" applyFont="1" applyFill="1" applyBorder="1" applyAlignment="1">
      <alignment horizontal="right" wrapText="1"/>
    </xf>
    <xf numFmtId="167" fontId="5" fillId="0" borderId="24" xfId="4" applyNumberFormat="1" applyFont="1" applyFill="1" applyBorder="1"/>
    <xf numFmtId="167" fontId="5" fillId="0" borderId="0" xfId="4" applyNumberFormat="1" applyFont="1" applyFill="1" applyBorder="1"/>
    <xf numFmtId="167" fontId="5" fillId="0" borderId="45" xfId="4" applyNumberFormat="1" applyFont="1" applyFill="1" applyBorder="1" applyAlignment="1">
      <alignment wrapText="1"/>
    </xf>
    <xf numFmtId="0" fontId="4" fillId="0" borderId="0" xfId="4" applyFont="1" applyFill="1" applyAlignment="1">
      <alignment wrapText="1"/>
    </xf>
    <xf numFmtId="168" fontId="0" fillId="0" borderId="0" xfId="0" applyNumberFormat="1"/>
    <xf numFmtId="166" fontId="0" fillId="0" borderId="0" xfId="3" applyNumberFormat="1" applyFont="1"/>
    <xf numFmtId="164" fontId="0" fillId="0" borderId="2" xfId="0" applyNumberFormat="1" applyBorder="1" applyAlignment="1">
      <alignment wrapText="1"/>
    </xf>
    <xf numFmtId="164" fontId="0" fillId="0" borderId="2" xfId="0" applyNumberFormat="1" applyFill="1" applyBorder="1" applyAlignment="1">
      <alignment wrapText="1"/>
    </xf>
    <xf numFmtId="169" fontId="0" fillId="0" borderId="2" xfId="0" applyNumberFormat="1" applyBorder="1"/>
    <xf numFmtId="44" fontId="0" fillId="0" borderId="2" xfId="0" applyNumberFormat="1" applyBorder="1"/>
    <xf numFmtId="44" fontId="0" fillId="2" borderId="2" xfId="0" applyNumberFormat="1" applyFill="1" applyBorder="1"/>
    <xf numFmtId="44" fontId="0" fillId="0" borderId="0" xfId="0" applyNumberFormat="1"/>
    <xf numFmtId="0" fontId="2" fillId="0" borderId="19" xfId="0" applyFont="1" applyBorder="1" applyAlignment="1">
      <alignment horizontal="right" wrapText="1"/>
    </xf>
    <xf numFmtId="0" fontId="2" fillId="0" borderId="8" xfId="0" applyFont="1" applyBorder="1" applyAlignment="1">
      <alignment horizontal="right" wrapText="1"/>
    </xf>
    <xf numFmtId="0" fontId="2" fillId="0" borderId="8" xfId="0" applyFont="1" applyFill="1" applyBorder="1" applyAlignment="1">
      <alignment horizontal="right" wrapText="1"/>
    </xf>
    <xf numFmtId="0" fontId="2" fillId="0" borderId="11" xfId="0" applyFont="1" applyBorder="1" applyAlignment="1">
      <alignment horizontal="right" wrapText="1"/>
    </xf>
    <xf numFmtId="44" fontId="0" fillId="0" borderId="2" xfId="3" applyFont="1" applyBorder="1"/>
    <xf numFmtId="44" fontId="0" fillId="0" borderId="12" xfId="3" applyFont="1" applyBorder="1"/>
    <xf numFmtId="170" fontId="0" fillId="0" borderId="20" xfId="3" applyNumberFormat="1" applyFont="1" applyBorder="1"/>
    <xf numFmtId="170" fontId="0" fillId="0" borderId="2" xfId="3" applyNumberFormat="1" applyFont="1" applyBorder="1"/>
    <xf numFmtId="170" fontId="0" fillId="0" borderId="12" xfId="3" applyNumberFormat="1" applyFont="1" applyBorder="1"/>
    <xf numFmtId="164" fontId="0" fillId="0" borderId="2" xfId="0" applyNumberFormat="1" applyFont="1" applyBorder="1"/>
    <xf numFmtId="0" fontId="2" fillId="0" borderId="32" xfId="0" applyFont="1" applyFill="1" applyBorder="1" applyAlignment="1">
      <alignment wrapText="1"/>
    </xf>
    <xf numFmtId="0" fontId="2" fillId="0" borderId="38" xfId="0" applyFont="1" applyFill="1" applyBorder="1" applyAlignment="1">
      <alignment wrapText="1"/>
    </xf>
    <xf numFmtId="0" fontId="0" fillId="0" borderId="20" xfId="0" applyBorder="1"/>
    <xf numFmtId="166" fontId="0" fillId="0" borderId="12" xfId="3" applyNumberFormat="1" applyFont="1" applyBorder="1"/>
    <xf numFmtId="0" fontId="2" fillId="2" borderId="38" xfId="0" applyFont="1" applyFill="1" applyBorder="1" applyAlignment="1">
      <alignment wrapText="1"/>
    </xf>
    <xf numFmtId="171" fontId="0" fillId="2" borderId="20" xfId="3" applyNumberFormat="1" applyFont="1" applyFill="1" applyBorder="1"/>
    <xf numFmtId="171" fontId="0" fillId="2" borderId="2" xfId="3" applyNumberFormat="1" applyFont="1" applyFill="1" applyBorder="1"/>
    <xf numFmtId="171" fontId="0" fillId="2" borderId="12" xfId="3" applyNumberFormat="1" applyFont="1" applyFill="1" applyBorder="1"/>
    <xf numFmtId="164" fontId="0" fillId="0" borderId="17" xfId="0" applyNumberFormat="1" applyBorder="1" applyAlignment="1">
      <alignment wrapText="1"/>
    </xf>
    <xf numFmtId="164" fontId="0" fillId="0" borderId="18" xfId="0" applyNumberFormat="1" applyBorder="1" applyAlignment="1">
      <alignment wrapText="1"/>
    </xf>
    <xf numFmtId="0" fontId="0" fillId="0" borderId="31" xfId="0" applyBorder="1"/>
    <xf numFmtId="0" fontId="2" fillId="0" borderId="7" xfId="0" applyFont="1" applyBorder="1"/>
    <xf numFmtId="44" fontId="0" fillId="0" borderId="20" xfId="3" applyFont="1" applyBorder="1"/>
    <xf numFmtId="164" fontId="0" fillId="0" borderId="17" xfId="0" applyNumberFormat="1" applyFont="1" applyBorder="1" applyAlignment="1">
      <alignment wrapText="1"/>
    </xf>
    <xf numFmtId="164" fontId="0" fillId="0" borderId="18" xfId="0" applyNumberFormat="1" applyFont="1" applyBorder="1" applyAlignment="1">
      <alignment wrapText="1"/>
    </xf>
    <xf numFmtId="164" fontId="0" fillId="0" borderId="0" xfId="0" applyNumberFormat="1" applyFont="1" applyFill="1" applyBorder="1"/>
    <xf numFmtId="164" fontId="2" fillId="0" borderId="0" xfId="1" applyNumberFormat="1" applyFont="1"/>
    <xf numFmtId="164" fontId="0" fillId="8" borderId="0" xfId="0" applyNumberFormat="1" applyFill="1"/>
    <xf numFmtId="0" fontId="2" fillId="0" borderId="2" xfId="0" applyFont="1" applyFill="1" applyBorder="1" applyAlignment="1">
      <alignment wrapText="1"/>
    </xf>
    <xf numFmtId="171" fontId="0" fillId="0" borderId="2" xfId="0" applyNumberFormat="1" applyBorder="1"/>
    <xf numFmtId="0" fontId="2" fillId="0" borderId="6" xfId="0" applyFont="1" applyBorder="1" applyAlignment="1">
      <alignment wrapText="1"/>
    </xf>
    <xf numFmtId="164" fontId="0" fillId="0" borderId="34" xfId="1" applyNumberFormat="1" applyFont="1" applyBorder="1"/>
    <xf numFmtId="0" fontId="2" fillId="0" borderId="15" xfId="0" applyFont="1" applyBorder="1" applyAlignment="1">
      <alignment wrapText="1"/>
    </xf>
    <xf numFmtId="164" fontId="0" fillId="0" borderId="30" xfId="1" applyNumberFormat="1" applyFont="1" applyBorder="1"/>
    <xf numFmtId="164" fontId="0" fillId="0" borderId="40" xfId="1" applyNumberFormat="1" applyFont="1" applyBorder="1"/>
    <xf numFmtId="164" fontId="0" fillId="0" borderId="46" xfId="0" applyNumberFormat="1" applyBorder="1"/>
    <xf numFmtId="164" fontId="0" fillId="0" borderId="47" xfId="0" applyNumberFormat="1" applyBorder="1"/>
    <xf numFmtId="164" fontId="0" fillId="0" borderId="48" xfId="0" applyNumberFormat="1" applyBorder="1"/>
    <xf numFmtId="164" fontId="0" fillId="0" borderId="31" xfId="1" applyNumberFormat="1" applyFont="1" applyBorder="1"/>
    <xf numFmtId="0" fontId="0" fillId="0" borderId="35" xfId="0" applyBorder="1" applyAlignment="1">
      <alignment horizontal="right"/>
    </xf>
    <xf numFmtId="0" fontId="2" fillId="0" borderId="0" xfId="0" applyFont="1" applyBorder="1"/>
    <xf numFmtId="164" fontId="0" fillId="0" borderId="49" xfId="0" applyNumberFormat="1" applyBorder="1"/>
    <xf numFmtId="0" fontId="2" fillId="0" borderId="50" xfId="0" applyFont="1" applyBorder="1"/>
    <xf numFmtId="164" fontId="0" fillId="0" borderId="3" xfId="0" applyNumberFormat="1" applyFill="1" applyBorder="1"/>
    <xf numFmtId="164" fontId="0" fillId="0" borderId="3" xfId="1" applyNumberFormat="1" applyFont="1" applyFill="1" applyBorder="1"/>
    <xf numFmtId="164" fontId="0" fillId="0" borderId="2" xfId="1" applyNumberFormat="1" applyFont="1" applyFill="1" applyBorder="1"/>
    <xf numFmtId="164" fontId="0" fillId="0" borderId="10" xfId="1" applyNumberFormat="1" applyFont="1" applyFill="1" applyBorder="1"/>
    <xf numFmtId="164" fontId="0" fillId="0" borderId="33" xfId="1" applyNumberFormat="1" applyFont="1" applyFill="1" applyBorder="1"/>
    <xf numFmtId="164" fontId="0" fillId="0" borderId="36" xfId="1" applyNumberFormat="1" applyFont="1" applyFill="1" applyBorder="1"/>
    <xf numFmtId="164" fontId="0" fillId="0" borderId="12" xfId="1" applyNumberFormat="1" applyFont="1" applyFill="1" applyBorder="1"/>
    <xf numFmtId="164" fontId="0" fillId="0" borderId="13" xfId="1" applyNumberFormat="1" applyFont="1" applyFill="1" applyBorder="1"/>
    <xf numFmtId="0" fontId="0" fillId="0" borderId="2" xfId="0" applyFill="1" applyBorder="1"/>
    <xf numFmtId="37" fontId="0" fillId="0" borderId="2" xfId="3" applyNumberFormat="1" applyFont="1" applyBorder="1"/>
    <xf numFmtId="44" fontId="0" fillId="0" borderId="2" xfId="3" applyNumberFormat="1" applyFont="1" applyBorder="1"/>
    <xf numFmtId="8" fontId="0" fillId="0" borderId="2" xfId="0" applyNumberFormat="1" applyBorder="1"/>
    <xf numFmtId="0" fontId="0" fillId="0" borderId="0" xfId="0" applyFill="1" applyBorder="1" applyAlignment="1">
      <alignment horizontal="right"/>
    </xf>
    <xf numFmtId="164" fontId="0" fillId="0" borderId="0" xfId="0" applyNumberFormat="1" applyFill="1" applyBorder="1"/>
    <xf numFmtId="6" fontId="0" fillId="0" borderId="2" xfId="0" applyNumberFormat="1" applyBorder="1"/>
    <xf numFmtId="0" fontId="0" fillId="0" borderId="4" xfId="0" applyBorder="1"/>
    <xf numFmtId="0" fontId="0" fillId="0" borderId="5" xfId="0" applyBorder="1" applyAlignment="1">
      <alignment wrapText="1"/>
    </xf>
    <xf numFmtId="164" fontId="0" fillId="0" borderId="8" xfId="0" applyNumberFormat="1" applyBorder="1"/>
    <xf numFmtId="164" fontId="0" fillId="0" borderId="11" xfId="0" applyNumberFormat="1" applyBorder="1"/>
    <xf numFmtId="0" fontId="0" fillId="0" borderId="12" xfId="0" applyBorder="1"/>
    <xf numFmtId="0" fontId="0" fillId="0" borderId="13" xfId="0" applyBorder="1"/>
    <xf numFmtId="164" fontId="0" fillId="0" borderId="9" xfId="0" applyNumberFormat="1" applyBorder="1"/>
    <xf numFmtId="0" fontId="0" fillId="0" borderId="14" xfId="0" applyBorder="1"/>
    <xf numFmtId="0" fontId="0" fillId="0" borderId="6" xfId="0" applyBorder="1" applyAlignment="1">
      <alignment wrapText="1"/>
    </xf>
    <xf numFmtId="0" fontId="0" fillId="0" borderId="0" xfId="0" applyFont="1"/>
    <xf numFmtId="164" fontId="2" fillId="0" borderId="42" xfId="0" applyNumberFormat="1" applyFont="1" applyBorder="1" applyAlignment="1">
      <alignment horizontal="left"/>
    </xf>
    <xf numFmtId="0" fontId="0" fillId="0" borderId="43" xfId="0" applyFont="1" applyBorder="1"/>
    <xf numFmtId="0" fontId="0" fillId="0" borderId="41" xfId="0" applyFont="1" applyBorder="1"/>
    <xf numFmtId="164" fontId="0" fillId="0" borderId="51" xfId="0" applyNumberFormat="1" applyFont="1" applyBorder="1" applyAlignment="1">
      <alignment horizontal="right"/>
    </xf>
    <xf numFmtId="5" fontId="0" fillId="0" borderId="49" xfId="3" applyNumberFormat="1" applyFont="1" applyFill="1" applyBorder="1"/>
    <xf numFmtId="164" fontId="0" fillId="0" borderId="52" xfId="0" applyNumberFormat="1" applyFont="1" applyBorder="1" applyAlignment="1">
      <alignment horizontal="right"/>
    </xf>
    <xf numFmtId="5" fontId="0" fillId="0" borderId="56" xfId="3" applyNumberFormat="1" applyFont="1" applyFill="1" applyBorder="1"/>
    <xf numFmtId="166" fontId="0" fillId="0" borderId="56" xfId="3" applyNumberFormat="1" applyFont="1" applyFill="1" applyBorder="1"/>
    <xf numFmtId="164" fontId="0" fillId="0" borderId="53" xfId="0" applyNumberFormat="1" applyFont="1" applyBorder="1" applyAlignment="1">
      <alignment horizontal="right"/>
    </xf>
    <xf numFmtId="5" fontId="0" fillId="0" borderId="46" xfId="3" applyNumberFormat="1" applyFont="1" applyFill="1" applyBorder="1"/>
    <xf numFmtId="164" fontId="0" fillId="0" borderId="54" xfId="0" applyNumberFormat="1" applyFont="1" applyBorder="1" applyAlignment="1">
      <alignment horizontal="right"/>
    </xf>
    <xf numFmtId="5" fontId="0" fillId="0" borderId="55" xfId="3" applyNumberFormat="1" applyFont="1" applyFill="1" applyBorder="1"/>
    <xf numFmtId="166" fontId="0" fillId="0" borderId="55" xfId="3" applyNumberFormat="1" applyFont="1" applyFill="1" applyBorder="1"/>
    <xf numFmtId="164" fontId="2" fillId="0" borderId="7" xfId="0" applyNumberFormat="1" applyFont="1" applyBorder="1" applyAlignment="1">
      <alignment horizontal="left"/>
    </xf>
    <xf numFmtId="0" fontId="0" fillId="0" borderId="44" xfId="0" applyFont="1" applyBorder="1"/>
    <xf numFmtId="164" fontId="7" fillId="0" borderId="7" xfId="0" applyNumberFormat="1" applyFont="1" applyFill="1" applyBorder="1" applyAlignment="1">
      <alignment horizontal="right"/>
    </xf>
    <xf numFmtId="164" fontId="0" fillId="0" borderId="57" xfId="0" applyNumberFormat="1" applyFont="1" applyFill="1" applyBorder="1" applyAlignment="1">
      <alignment horizontal="right"/>
    </xf>
    <xf numFmtId="0" fontId="0" fillId="0" borderId="1" xfId="0" applyFont="1" applyBorder="1"/>
    <xf numFmtId="164" fontId="0" fillId="0" borderId="24" xfId="0" applyNumberFormat="1" applyFont="1" applyFill="1" applyBorder="1" applyAlignment="1">
      <alignment horizontal="right"/>
    </xf>
    <xf numFmtId="164" fontId="0" fillId="0" borderId="56" xfId="0" applyNumberFormat="1" applyFont="1" applyBorder="1"/>
    <xf numFmtId="164" fontId="0" fillId="0" borderId="55" xfId="0" applyNumberFormat="1" applyFont="1" applyBorder="1"/>
    <xf numFmtId="164" fontId="2" fillId="0" borderId="42" xfId="0" applyNumberFormat="1" applyFont="1" applyBorder="1" applyAlignment="1">
      <alignment horizontal="right"/>
    </xf>
    <xf numFmtId="164" fontId="0" fillId="0" borderId="49" xfId="0" applyNumberFormat="1" applyFont="1" applyFill="1" applyBorder="1" applyAlignment="1">
      <alignment horizontal="right"/>
    </xf>
    <xf numFmtId="164" fontId="0" fillId="0" borderId="47" xfId="0" applyNumberFormat="1" applyFont="1" applyFill="1" applyBorder="1" applyAlignment="1">
      <alignment horizontal="right"/>
    </xf>
    <xf numFmtId="164" fontId="0" fillId="0" borderId="48" xfId="0" applyNumberFormat="1" applyFont="1" applyFill="1" applyBorder="1" applyAlignment="1">
      <alignment horizontal="right"/>
    </xf>
    <xf numFmtId="164" fontId="2" fillId="0" borderId="46" xfId="0" applyNumberFormat="1" applyFont="1" applyBorder="1" applyAlignment="1">
      <alignment horizontal="left"/>
    </xf>
    <xf numFmtId="0" fontId="0" fillId="0" borderId="15" xfId="0" applyFont="1" applyBorder="1"/>
    <xf numFmtId="164" fontId="0" fillId="0" borderId="45" xfId="0" applyNumberFormat="1" applyFont="1" applyBorder="1"/>
    <xf numFmtId="164" fontId="0" fillId="0" borderId="1" xfId="0" applyNumberFormat="1" applyFont="1" applyFill="1" applyBorder="1" applyAlignment="1">
      <alignment horizontal="right"/>
    </xf>
    <xf numFmtId="164" fontId="0" fillId="0" borderId="56" xfId="0" applyNumberFormat="1" applyFont="1" applyFill="1" applyBorder="1" applyAlignment="1">
      <alignment horizontal="right"/>
    </xf>
    <xf numFmtId="164" fontId="0" fillId="0" borderId="55" xfId="0" applyNumberFormat="1" applyFont="1" applyFill="1" applyBorder="1" applyAlignment="1">
      <alignment horizontal="right"/>
    </xf>
    <xf numFmtId="0" fontId="2" fillId="0" borderId="29" xfId="0" applyFont="1" applyBorder="1" applyAlignment="1">
      <alignment horizontal="center" wrapText="1"/>
    </xf>
    <xf numFmtId="0" fontId="2" fillId="0" borderId="29" xfId="0" applyFont="1" applyFill="1" applyBorder="1" applyAlignment="1">
      <alignment horizontal="center" wrapText="1"/>
    </xf>
    <xf numFmtId="0" fontId="2" fillId="0" borderId="56" xfId="0" applyFont="1" applyBorder="1"/>
    <xf numFmtId="167" fontId="5" fillId="9" borderId="42" xfId="4" applyNumberFormat="1" applyFont="1" applyFill="1" applyBorder="1" applyAlignment="1">
      <alignment horizontal="center"/>
    </xf>
    <xf numFmtId="167" fontId="5" fillId="9" borderId="43" xfId="4" applyNumberFormat="1" applyFont="1" applyFill="1" applyBorder="1" applyAlignment="1">
      <alignment horizontal="center"/>
    </xf>
    <xf numFmtId="167" fontId="5" fillId="9" borderId="41" xfId="4" applyNumberFormat="1" applyFont="1" applyFill="1" applyBorder="1" applyAlignment="1">
      <alignment horizontal="center"/>
    </xf>
    <xf numFmtId="0" fontId="2" fillId="10" borderId="42" xfId="0" applyFont="1" applyFill="1" applyBorder="1" applyAlignment="1">
      <alignment horizontal="center"/>
    </xf>
    <xf numFmtId="0" fontId="2" fillId="10" borderId="43" xfId="0" applyFont="1" applyFill="1" applyBorder="1" applyAlignment="1">
      <alignment horizontal="center"/>
    </xf>
    <xf numFmtId="0" fontId="2" fillId="10" borderId="41" xfId="0" applyFont="1" applyFill="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41" xfId="0" applyFont="1" applyBorder="1" applyAlignment="1">
      <alignment horizontal="center"/>
    </xf>
  </cellXfs>
  <cellStyles count="8">
    <cellStyle name="Comma" xfId="1" builtinId="3"/>
    <cellStyle name="Comma 2" xfId="5"/>
    <cellStyle name="Currency" xfId="3" builtinId="4"/>
    <cellStyle name="Normal" xfId="0" builtinId="0"/>
    <cellStyle name="Normal 2" xfId="4"/>
    <cellStyle name="Normal 2 2" xfId="6"/>
    <cellStyle name="Normal 5" xfId="7"/>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tabSelected="1" workbookViewId="0">
      <selection activeCell="T56" sqref="T56:T57"/>
    </sheetView>
  </sheetViews>
  <sheetFormatPr defaultRowHeight="13.2" x14ac:dyDescent="0.25"/>
  <cols>
    <col min="1" max="1" width="46.44140625" style="304" customWidth="1"/>
    <col min="2" max="2" width="11.88671875" style="304" customWidth="1"/>
    <col min="3" max="9" width="11.6640625" style="304" customWidth="1"/>
    <col min="10" max="10" width="12.109375" style="304" customWidth="1"/>
    <col min="11" max="11" width="11.109375" style="304" customWidth="1"/>
    <col min="12" max="12" width="11" style="304" customWidth="1"/>
    <col min="13" max="13" width="10.6640625" style="304" customWidth="1"/>
    <col min="14" max="14" width="10.109375" style="304" customWidth="1"/>
    <col min="15" max="15" width="11.44140625" style="304" customWidth="1"/>
    <col min="16" max="16" width="10.88671875" style="304" customWidth="1"/>
    <col min="17" max="17" width="13.33203125" style="304" customWidth="1"/>
    <col min="18" max="18" width="12.77734375" style="304" customWidth="1"/>
    <col min="19" max="16384" width="8.88671875" style="304"/>
  </cols>
  <sheetData>
    <row r="1" spans="1:18" x14ac:dyDescent="0.25">
      <c r="A1" s="15" t="s">
        <v>235</v>
      </c>
      <c r="B1" s="90" t="s">
        <v>21</v>
      </c>
      <c r="C1" s="90" t="s">
        <v>22</v>
      </c>
      <c r="D1" s="90" t="s">
        <v>23</v>
      </c>
      <c r="E1" s="90" t="s">
        <v>24</v>
      </c>
      <c r="F1" s="90" t="s">
        <v>25</v>
      </c>
      <c r="G1" s="90" t="s">
        <v>26</v>
      </c>
      <c r="H1" s="90" t="s">
        <v>380</v>
      </c>
      <c r="I1" s="90" t="s">
        <v>381</v>
      </c>
      <c r="J1" s="90" t="s">
        <v>382</v>
      </c>
      <c r="K1" s="90" t="s">
        <v>383</v>
      </c>
      <c r="L1" s="90" t="s">
        <v>384</v>
      </c>
      <c r="M1" s="90" t="s">
        <v>385</v>
      </c>
      <c r="N1" s="90" t="s">
        <v>386</v>
      </c>
      <c r="O1" s="90" t="s">
        <v>387</v>
      </c>
      <c r="P1" s="90" t="s">
        <v>388</v>
      </c>
      <c r="Q1" s="90" t="s">
        <v>389</v>
      </c>
      <c r="R1" s="90" t="s">
        <v>390</v>
      </c>
    </row>
    <row r="2" spans="1:18" ht="79.8" thickBot="1" x14ac:dyDescent="0.3">
      <c r="A2" s="338" t="s">
        <v>408</v>
      </c>
      <c r="B2" s="336" t="s">
        <v>391</v>
      </c>
      <c r="C2" s="336" t="s">
        <v>392</v>
      </c>
      <c r="D2" s="336" t="s">
        <v>393</v>
      </c>
      <c r="E2" s="336" t="s">
        <v>394</v>
      </c>
      <c r="F2" s="336" t="s">
        <v>395</v>
      </c>
      <c r="G2" s="336" t="s">
        <v>396</v>
      </c>
      <c r="H2" s="336" t="s">
        <v>238</v>
      </c>
      <c r="I2" s="336" t="s">
        <v>237</v>
      </c>
      <c r="J2" s="336" t="s">
        <v>397</v>
      </c>
      <c r="K2" s="336" t="s">
        <v>398</v>
      </c>
      <c r="L2" s="336" t="s">
        <v>399</v>
      </c>
      <c r="M2" s="337" t="s">
        <v>400</v>
      </c>
      <c r="N2" s="336" t="s">
        <v>401</v>
      </c>
      <c r="O2" s="336" t="s">
        <v>402</v>
      </c>
      <c r="P2" s="336" t="s">
        <v>403</v>
      </c>
      <c r="Q2" s="336" t="s">
        <v>404</v>
      </c>
      <c r="R2" s="336" t="s">
        <v>405</v>
      </c>
    </row>
    <row r="3" spans="1:18" ht="13.8" thickBot="1" x14ac:dyDescent="0.3">
      <c r="A3" s="305" t="s">
        <v>140</v>
      </c>
      <c r="B3" s="306"/>
      <c r="C3" s="306"/>
      <c r="D3" s="306"/>
      <c r="E3" s="306"/>
      <c r="F3" s="306"/>
      <c r="G3" s="306"/>
      <c r="H3" s="306"/>
      <c r="I3" s="306"/>
      <c r="J3" s="306"/>
      <c r="K3" s="306"/>
      <c r="L3" s="306"/>
      <c r="M3" s="306"/>
      <c r="N3" s="306"/>
      <c r="O3" s="306"/>
      <c r="P3" s="306"/>
      <c r="Q3" s="306"/>
      <c r="R3" s="307"/>
    </row>
    <row r="4" spans="1:18" x14ac:dyDescent="0.25">
      <c r="A4" s="308" t="s">
        <v>346</v>
      </c>
      <c r="B4" s="309">
        <v>87.362773718112905</v>
      </c>
      <c r="C4" s="309">
        <v>81.885447499999998</v>
      </c>
      <c r="D4" s="309">
        <v>126.271092861553</v>
      </c>
      <c r="E4" s="309">
        <v>116.70816875</v>
      </c>
      <c r="F4" s="309">
        <v>106.9676125</v>
      </c>
      <c r="G4" s="309">
        <v>116.59993374999999</v>
      </c>
      <c r="H4" s="309">
        <v>97.736924999999999</v>
      </c>
      <c r="I4" s="309">
        <v>125.65441874999999</v>
      </c>
      <c r="J4" s="309">
        <v>150.8169925</v>
      </c>
      <c r="K4" s="309">
        <v>84.642078749999996</v>
      </c>
      <c r="L4" s="309">
        <v>76.481065000000001</v>
      </c>
      <c r="M4" s="309">
        <v>88.442337499999994</v>
      </c>
      <c r="N4" s="309">
        <v>86.259908750000008</v>
      </c>
      <c r="O4" s="309">
        <v>121.21510375</v>
      </c>
      <c r="P4" s="309">
        <v>127.90229625000001</v>
      </c>
      <c r="Q4" s="309">
        <v>84.642078749999996</v>
      </c>
      <c r="R4" s="309">
        <v>97.481017500000007</v>
      </c>
    </row>
    <row r="5" spans="1:18" ht="13.8" thickBot="1" x14ac:dyDescent="0.3">
      <c r="A5" s="310" t="s">
        <v>347</v>
      </c>
      <c r="B5" s="311">
        <v>130.22132500000001</v>
      </c>
      <c r="C5" s="312">
        <v>116.03632499999999</v>
      </c>
      <c r="D5" s="311">
        <v>190.83736249999998</v>
      </c>
      <c r="E5" s="312">
        <v>170.63811249999998</v>
      </c>
      <c r="F5" s="311">
        <v>158.01036249999999</v>
      </c>
      <c r="G5" s="312">
        <v>154.67161249999998</v>
      </c>
      <c r="H5" s="312">
        <v>137.404</v>
      </c>
      <c r="I5" s="312">
        <v>180.37139999999999</v>
      </c>
      <c r="J5" s="312">
        <v>208.88513750000001</v>
      </c>
      <c r="K5" s="311">
        <v>127.2266875</v>
      </c>
      <c r="L5" s="312">
        <v>111.05185</v>
      </c>
      <c r="M5" s="309">
        <v>131.30782500000001</v>
      </c>
      <c r="N5" s="312">
        <v>120.65955</v>
      </c>
      <c r="O5" s="311">
        <v>150.79343750000001</v>
      </c>
      <c r="P5" s="312">
        <v>138.33595000000003</v>
      </c>
      <c r="Q5" s="311">
        <v>127.2266875</v>
      </c>
      <c r="R5" s="311">
        <v>149.14487500000001</v>
      </c>
    </row>
    <row r="6" spans="1:18" x14ac:dyDescent="0.25">
      <c r="A6" s="313" t="s">
        <v>348</v>
      </c>
      <c r="B6" s="314">
        <v>87.362773718112905</v>
      </c>
      <c r="C6" s="314">
        <v>81.885447499999998</v>
      </c>
      <c r="D6" s="314">
        <v>88.155089580016394</v>
      </c>
      <c r="E6" s="314">
        <v>78.024000000000001</v>
      </c>
      <c r="F6" s="314">
        <v>106.9676125</v>
      </c>
      <c r="G6" s="314">
        <v>116.59993374999999</v>
      </c>
      <c r="H6" s="314">
        <v>97.736924999999999</v>
      </c>
      <c r="I6" s="314">
        <v>91.213999999999999</v>
      </c>
      <c r="J6" s="314">
        <v>125.53</v>
      </c>
      <c r="K6" s="314">
        <v>84.642078749999996</v>
      </c>
      <c r="L6" s="314">
        <v>76.481065000000001</v>
      </c>
      <c r="M6" s="314">
        <v>88.442337499999994</v>
      </c>
      <c r="N6" s="314">
        <v>86.259908750000008</v>
      </c>
      <c r="O6" s="314">
        <v>121.21510375</v>
      </c>
      <c r="P6" s="314">
        <v>127.90229625000001</v>
      </c>
      <c r="Q6" s="314">
        <v>84.642078749999996</v>
      </c>
      <c r="R6" s="314">
        <v>97.481017500000007</v>
      </c>
    </row>
    <row r="7" spans="1:18" ht="13.8" thickBot="1" x14ac:dyDescent="0.3">
      <c r="A7" s="315" t="s">
        <v>349</v>
      </c>
      <c r="B7" s="316">
        <v>130.22132500000001</v>
      </c>
      <c r="C7" s="317">
        <v>116.03632499999999</v>
      </c>
      <c r="D7" s="316">
        <v>132.27889282039501</v>
      </c>
      <c r="E7" s="317">
        <v>112.696</v>
      </c>
      <c r="F7" s="316">
        <v>158.01036249999999</v>
      </c>
      <c r="G7" s="317">
        <v>154.67161249999998</v>
      </c>
      <c r="H7" s="317">
        <v>137.404</v>
      </c>
      <c r="I7" s="317">
        <v>129.173</v>
      </c>
      <c r="J7" s="317">
        <v>175.464</v>
      </c>
      <c r="K7" s="316">
        <v>127.2266875</v>
      </c>
      <c r="L7" s="317">
        <v>111.05185</v>
      </c>
      <c r="M7" s="309">
        <v>131.30782500000001</v>
      </c>
      <c r="N7" s="317">
        <v>120.65955</v>
      </c>
      <c r="O7" s="316">
        <v>150.79343750000001</v>
      </c>
      <c r="P7" s="317">
        <v>138.33595000000003</v>
      </c>
      <c r="Q7" s="316">
        <v>127.2266875</v>
      </c>
      <c r="R7" s="317">
        <v>149.14487500000001</v>
      </c>
    </row>
    <row r="8" spans="1:18" ht="13.8" thickBot="1" x14ac:dyDescent="0.3">
      <c r="A8" s="318" t="s">
        <v>350</v>
      </c>
      <c r="B8" s="319"/>
      <c r="C8" s="319"/>
      <c r="D8" s="319"/>
      <c r="E8" s="319"/>
      <c r="F8" s="319"/>
      <c r="G8" s="319"/>
      <c r="H8" s="319"/>
      <c r="I8" s="319"/>
      <c r="J8" s="319"/>
      <c r="K8" s="319"/>
      <c r="L8" s="319"/>
      <c r="M8" s="319"/>
      <c r="N8" s="319"/>
      <c r="O8" s="319"/>
      <c r="P8" s="319"/>
      <c r="Q8" s="319"/>
    </row>
    <row r="9" spans="1:18" x14ac:dyDescent="0.25">
      <c r="A9" s="320" t="s">
        <v>351</v>
      </c>
      <c r="B9" s="314"/>
      <c r="C9" s="314"/>
      <c r="D9" s="314"/>
      <c r="E9" s="314"/>
      <c r="F9" s="314"/>
      <c r="G9" s="314"/>
      <c r="H9" s="314"/>
      <c r="I9" s="314"/>
      <c r="J9" s="314"/>
      <c r="K9" s="314"/>
      <c r="L9" s="314"/>
      <c r="M9" s="314"/>
      <c r="N9" s="314"/>
      <c r="O9" s="314"/>
      <c r="P9" s="314"/>
      <c r="Q9" s="314"/>
      <c r="R9" s="314"/>
    </row>
    <row r="10" spans="1:18" ht="13.8" thickBot="1" x14ac:dyDescent="0.3">
      <c r="A10" s="321" t="s">
        <v>352</v>
      </c>
      <c r="B10" s="316">
        <v>90.972511641985477</v>
      </c>
      <c r="C10" s="317">
        <v>85.785210390866027</v>
      </c>
      <c r="D10" s="316">
        <v>92.668915139409222</v>
      </c>
      <c r="E10" s="317">
        <v>84.904389763204833</v>
      </c>
      <c r="F10" s="316">
        <v>92.757805210508153</v>
      </c>
      <c r="G10" s="317">
        <v>90.522628114943885</v>
      </c>
      <c r="H10" s="317">
        <v>87.38695543292296</v>
      </c>
      <c r="I10" s="317">
        <v>86.435593312677796</v>
      </c>
      <c r="J10" s="317">
        <v>90.39328115178148</v>
      </c>
      <c r="K10" s="316">
        <v>89.83105520546539</v>
      </c>
      <c r="L10" s="317">
        <v>84.130226713210888</v>
      </c>
      <c r="M10" s="316" t="s">
        <v>167</v>
      </c>
      <c r="N10" s="317">
        <v>86.412310980322957</v>
      </c>
      <c r="O10" s="316">
        <v>97.308548196412346</v>
      </c>
      <c r="P10" s="317">
        <v>93.541861326518116</v>
      </c>
      <c r="Q10" s="316">
        <v>88.222390003927984</v>
      </c>
      <c r="R10" s="316">
        <v>83.130493248625683</v>
      </c>
    </row>
    <row r="11" spans="1:18" x14ac:dyDescent="0.25">
      <c r="A11" s="320" t="s">
        <v>353</v>
      </c>
      <c r="B11" s="314"/>
      <c r="C11" s="314"/>
      <c r="D11" s="314"/>
      <c r="E11" s="314"/>
      <c r="F11" s="314"/>
      <c r="G11" s="314"/>
      <c r="H11" s="314"/>
      <c r="I11" s="314"/>
      <c r="J11" s="314"/>
      <c r="K11" s="314"/>
      <c r="L11" s="314"/>
      <c r="M11" s="314"/>
      <c r="N11" s="314"/>
      <c r="O11" s="314"/>
      <c r="P11" s="314"/>
      <c r="Q11" s="314"/>
      <c r="R11" s="314"/>
    </row>
    <row r="12" spans="1:18" ht="13.8" thickBot="1" x14ac:dyDescent="0.3">
      <c r="A12" s="321" t="s">
        <v>352</v>
      </c>
      <c r="B12" s="316"/>
      <c r="C12" s="317">
        <v>68.503697700626901</v>
      </c>
      <c r="D12" s="316"/>
      <c r="E12" s="317">
        <v>67.612822940863907</v>
      </c>
      <c r="F12" s="316"/>
      <c r="G12" s="317">
        <v>71.90706115488608</v>
      </c>
      <c r="H12" s="317">
        <v>70.053619903961888</v>
      </c>
      <c r="I12" s="317">
        <v>68.924503819854294</v>
      </c>
      <c r="J12" s="317">
        <v>71.202672857758728</v>
      </c>
      <c r="K12" s="316"/>
      <c r="L12" s="317">
        <v>68.034388858673225</v>
      </c>
      <c r="M12" s="309" t="s">
        <v>167</v>
      </c>
      <c r="N12" s="317">
        <v>68.824250058903573</v>
      </c>
      <c r="O12" s="316"/>
      <c r="P12" s="317">
        <v>74.85452842534049</v>
      </c>
      <c r="Q12" s="316"/>
      <c r="R12" s="317">
        <v>69.643877434151364</v>
      </c>
    </row>
    <row r="13" spans="1:18" ht="13.8" thickBot="1" x14ac:dyDescent="0.3">
      <c r="A13" s="318" t="s">
        <v>354</v>
      </c>
      <c r="B13" s="319"/>
      <c r="C13" s="319"/>
      <c r="D13" s="319"/>
      <c r="E13" s="319"/>
      <c r="F13" s="319"/>
      <c r="G13" s="319"/>
      <c r="H13" s="319"/>
      <c r="I13" s="319"/>
      <c r="J13" s="319"/>
      <c r="K13" s="319"/>
      <c r="L13" s="319"/>
      <c r="M13" s="319"/>
      <c r="N13" s="319"/>
      <c r="O13" s="319"/>
      <c r="P13" s="319"/>
      <c r="Q13" s="319"/>
    </row>
    <row r="14" spans="1:18" x14ac:dyDescent="0.25">
      <c r="A14" s="320" t="s">
        <v>406</v>
      </c>
      <c r="B14" s="322"/>
      <c r="C14" s="322"/>
      <c r="D14" s="322"/>
      <c r="E14" s="322"/>
      <c r="F14" s="322"/>
      <c r="G14" s="322"/>
      <c r="H14" s="322"/>
      <c r="I14" s="322"/>
      <c r="J14" s="322"/>
      <c r="K14" s="322"/>
      <c r="L14" s="322"/>
      <c r="M14" s="322"/>
      <c r="N14" s="322"/>
      <c r="O14" s="322"/>
      <c r="P14" s="322"/>
      <c r="Q14" s="322"/>
      <c r="R14" s="322"/>
    </row>
    <row r="15" spans="1:18" x14ac:dyDescent="0.25">
      <c r="A15" s="323" t="s">
        <v>355</v>
      </c>
      <c r="B15" s="324">
        <v>20.563749999999999</v>
      </c>
      <c r="C15" s="324">
        <v>21.797499999999999</v>
      </c>
      <c r="D15" s="324">
        <v>12.6775</v>
      </c>
      <c r="E15" s="324">
        <v>13.776249999999999</v>
      </c>
      <c r="F15" s="324">
        <v>8.3387499999999992</v>
      </c>
      <c r="G15" s="324">
        <v>10.73875</v>
      </c>
      <c r="H15" s="324">
        <v>11.036250000000001</v>
      </c>
      <c r="I15" s="324">
        <v>13.615</v>
      </c>
      <c r="J15" s="324">
        <v>9.1549999999999994</v>
      </c>
      <c r="K15" s="324">
        <v>20.73</v>
      </c>
      <c r="L15" s="324">
        <v>22.328749999999999</v>
      </c>
      <c r="M15" s="324">
        <v>20.268750000000001</v>
      </c>
      <c r="N15" s="324">
        <v>21.416250000000002</v>
      </c>
      <c r="O15" s="324">
        <v>16.1525</v>
      </c>
      <c r="P15" s="324">
        <v>13.675000000000001</v>
      </c>
      <c r="Q15" s="324">
        <v>21.87</v>
      </c>
      <c r="R15" s="324">
        <v>24.5075</v>
      </c>
    </row>
    <row r="16" spans="1:18" ht="13.8" thickBot="1" x14ac:dyDescent="0.3">
      <c r="A16" s="321" t="s">
        <v>356</v>
      </c>
      <c r="B16" s="325">
        <v>506.51749999999998</v>
      </c>
      <c r="C16" s="325">
        <v>502.04000000000008</v>
      </c>
      <c r="D16" s="325">
        <v>283.59000000000003</v>
      </c>
      <c r="E16" s="325">
        <v>297.00125000000003</v>
      </c>
      <c r="F16" s="325">
        <v>399.57124999999996</v>
      </c>
      <c r="G16" s="325">
        <v>399.14625000000007</v>
      </c>
      <c r="H16" s="325">
        <v>400.35750000000002</v>
      </c>
      <c r="I16" s="325">
        <v>297.01625000000007</v>
      </c>
      <c r="J16" s="325">
        <v>247.43624999999997</v>
      </c>
      <c r="K16" s="325">
        <v>508.61624999999998</v>
      </c>
      <c r="L16" s="325">
        <v>508.82999999999993</v>
      </c>
      <c r="M16" s="325">
        <v>502.34875000000005</v>
      </c>
      <c r="N16" s="325">
        <v>496.07875000000007</v>
      </c>
      <c r="O16" s="325">
        <v>451.90000000000003</v>
      </c>
      <c r="P16" s="325">
        <v>414.70500000000004</v>
      </c>
      <c r="Q16" s="325">
        <v>523.79750000000001</v>
      </c>
      <c r="R16" s="325">
        <v>536.92375000000004</v>
      </c>
    </row>
    <row r="17" spans="1:18" x14ac:dyDescent="0.25">
      <c r="A17" s="320" t="s">
        <v>407</v>
      </c>
      <c r="B17" s="322"/>
      <c r="C17" s="322"/>
      <c r="D17" s="322"/>
      <c r="E17" s="322"/>
      <c r="F17" s="322"/>
      <c r="G17" s="322"/>
      <c r="H17" s="322"/>
      <c r="I17" s="322"/>
      <c r="J17" s="322"/>
      <c r="K17" s="322"/>
      <c r="L17" s="322"/>
      <c r="M17" s="322"/>
      <c r="N17" s="322"/>
      <c r="O17" s="322"/>
      <c r="P17" s="322"/>
      <c r="Q17" s="322"/>
      <c r="R17" s="322"/>
    </row>
    <row r="18" spans="1:18" x14ac:dyDescent="0.25">
      <c r="A18" s="323" t="s">
        <v>355</v>
      </c>
      <c r="B18" s="324">
        <v>32.256250000000001</v>
      </c>
      <c r="C18" s="324">
        <v>33.537500000000001</v>
      </c>
      <c r="D18" s="324">
        <v>17.686250000000001</v>
      </c>
      <c r="E18" s="324">
        <v>18.23</v>
      </c>
      <c r="F18" s="324">
        <v>10.52875</v>
      </c>
      <c r="G18" s="324">
        <v>13.0825</v>
      </c>
      <c r="H18" s="324">
        <v>13.43375</v>
      </c>
      <c r="I18" s="324">
        <v>15.3925</v>
      </c>
      <c r="J18" s="324">
        <v>10.80875</v>
      </c>
      <c r="K18" s="324">
        <v>32.528750000000002</v>
      </c>
      <c r="L18" s="324">
        <v>34.35</v>
      </c>
      <c r="M18" s="324">
        <v>32.01</v>
      </c>
      <c r="N18" s="324">
        <v>33.581249999999997</v>
      </c>
      <c r="O18" s="324">
        <v>25.57375</v>
      </c>
      <c r="P18" s="324">
        <v>21.678750000000001</v>
      </c>
      <c r="Q18" s="324">
        <v>34.84375</v>
      </c>
      <c r="R18" s="324">
        <v>37.528750000000002</v>
      </c>
    </row>
    <row r="19" spans="1:18" ht="13.8" thickBot="1" x14ac:dyDescent="0.3">
      <c r="A19" s="321" t="s">
        <v>356</v>
      </c>
      <c r="B19" s="325">
        <v>733.19749999999999</v>
      </c>
      <c r="C19" s="325">
        <v>728.85500000000002</v>
      </c>
      <c r="D19" s="325">
        <v>373.01750000000004</v>
      </c>
      <c r="E19" s="325">
        <v>377.38750000000005</v>
      </c>
      <c r="F19" s="325">
        <v>516.35125000000005</v>
      </c>
      <c r="G19" s="325">
        <v>527.54124999999999</v>
      </c>
      <c r="H19" s="325">
        <v>532.08624999999984</v>
      </c>
      <c r="I19" s="325">
        <v>352.05874999999992</v>
      </c>
      <c r="J19" s="325">
        <v>298.70250000000004</v>
      </c>
      <c r="K19" s="325">
        <v>736.34</v>
      </c>
      <c r="L19" s="325">
        <v>739.26749999999993</v>
      </c>
      <c r="M19" s="325">
        <v>730.10000000000014</v>
      </c>
      <c r="N19" s="325">
        <v>728.58249999999987</v>
      </c>
      <c r="O19" s="325">
        <v>646.26625000000001</v>
      </c>
      <c r="P19" s="325">
        <v>596.99875000000009</v>
      </c>
      <c r="Q19" s="325">
        <v>765.75749999999994</v>
      </c>
      <c r="R19" s="325">
        <v>780.77874999999995</v>
      </c>
    </row>
    <row r="20" spans="1:18" ht="13.8" thickBot="1" x14ac:dyDescent="0.3">
      <c r="A20" s="318" t="s">
        <v>357</v>
      </c>
      <c r="B20" s="319"/>
      <c r="C20" s="319"/>
      <c r="D20" s="319"/>
      <c r="E20" s="319"/>
      <c r="F20" s="319"/>
      <c r="G20" s="319"/>
      <c r="H20" s="319"/>
      <c r="I20" s="319"/>
      <c r="J20" s="319"/>
      <c r="K20" s="319"/>
      <c r="L20" s="319"/>
      <c r="M20" s="319"/>
      <c r="N20" s="319"/>
      <c r="O20" s="319"/>
      <c r="P20" s="319"/>
      <c r="Q20" s="319"/>
    </row>
    <row r="21" spans="1:18" ht="13.8" thickBot="1" x14ac:dyDescent="0.3">
      <c r="A21" s="326" t="s">
        <v>358</v>
      </c>
      <c r="B21" s="306"/>
      <c r="C21" s="306"/>
      <c r="D21" s="306"/>
      <c r="E21" s="306"/>
      <c r="F21" s="306"/>
      <c r="G21" s="306"/>
      <c r="H21" s="306"/>
      <c r="I21" s="306"/>
      <c r="J21" s="306"/>
      <c r="K21" s="306"/>
      <c r="L21" s="306"/>
      <c r="M21" s="306"/>
      <c r="N21" s="306"/>
      <c r="O21" s="306"/>
      <c r="P21" s="306"/>
      <c r="Q21" s="306"/>
      <c r="R21" s="307"/>
    </row>
    <row r="22" spans="1:18" x14ac:dyDescent="0.25">
      <c r="A22" s="327" t="s">
        <v>359</v>
      </c>
      <c r="B22" s="324">
        <v>1313.4425000000001</v>
      </c>
      <c r="C22" s="324">
        <v>1314.6909750000009</v>
      </c>
      <c r="D22" s="324">
        <v>1427.0487499999999</v>
      </c>
      <c r="E22" s="324">
        <v>1412.7771250000017</v>
      </c>
      <c r="F22" s="324">
        <v>1413.4849999999999</v>
      </c>
      <c r="G22" s="324">
        <v>1427.3782499999998</v>
      </c>
      <c r="H22" s="324">
        <v>1289.6697499999996</v>
      </c>
      <c r="I22" s="324">
        <v>1335.6101375000001</v>
      </c>
      <c r="J22" s="324">
        <v>1451.7193374999981</v>
      </c>
      <c r="K22" s="324">
        <v>1268.1187500000001</v>
      </c>
      <c r="L22" s="324">
        <v>1208.3323124999995</v>
      </c>
      <c r="M22" s="324">
        <v>1416.3025</v>
      </c>
      <c r="N22" s="324">
        <v>1415.5827749999994</v>
      </c>
      <c r="O22" s="324">
        <v>1245.06375</v>
      </c>
      <c r="P22" s="324">
        <v>1285.5780000000007</v>
      </c>
      <c r="Q22" s="324">
        <v>791.51012500000058</v>
      </c>
      <c r="R22" s="324">
        <v>671.80562500000042</v>
      </c>
    </row>
    <row r="23" spans="1:18" x14ac:dyDescent="0.25">
      <c r="A23" s="328" t="s">
        <v>360</v>
      </c>
      <c r="B23" s="324">
        <v>2940.9837499999999</v>
      </c>
      <c r="C23" s="324">
        <v>2933.5605124999965</v>
      </c>
      <c r="D23" s="324">
        <v>3135.36625</v>
      </c>
      <c r="E23" s="324">
        <v>3088.5202250000061</v>
      </c>
      <c r="F23" s="324">
        <v>3088.6537499999999</v>
      </c>
      <c r="G23" s="324">
        <v>3103.9300750000007</v>
      </c>
      <c r="H23" s="324">
        <v>2848.9620250000025</v>
      </c>
      <c r="I23" s="324">
        <v>3001.7969374999984</v>
      </c>
      <c r="J23" s="324">
        <v>3215.2583374999931</v>
      </c>
      <c r="K23" s="324">
        <v>2832.7824999999998</v>
      </c>
      <c r="L23" s="324">
        <v>2681.734962500002</v>
      </c>
      <c r="M23" s="324">
        <v>3112.0162500000001</v>
      </c>
      <c r="N23" s="324">
        <v>3083.2125374999987</v>
      </c>
      <c r="O23" s="324">
        <v>2783.1675</v>
      </c>
      <c r="P23" s="324">
        <v>2820.158300000001</v>
      </c>
      <c r="Q23" s="324">
        <v>1812.5425</v>
      </c>
      <c r="R23" s="324">
        <v>1454.8418125000007</v>
      </c>
    </row>
    <row r="24" spans="1:18" ht="13.8" thickBot="1" x14ac:dyDescent="0.3">
      <c r="A24" s="329" t="s">
        <v>361</v>
      </c>
      <c r="B24" s="325">
        <v>4247.5775000000003</v>
      </c>
      <c r="C24" s="325">
        <v>4186.7318999999934</v>
      </c>
      <c r="D24" s="325">
        <v>4529.0237500000003</v>
      </c>
      <c r="E24" s="325">
        <v>4356.9572875000031</v>
      </c>
      <c r="F24" s="325">
        <v>4401.8424999999997</v>
      </c>
      <c r="G24" s="325">
        <v>4361.7048000000023</v>
      </c>
      <c r="H24" s="325">
        <v>3967.7649125000012</v>
      </c>
      <c r="I24" s="325">
        <v>4309.0456250000025</v>
      </c>
      <c r="J24" s="325">
        <v>4715.8154999999952</v>
      </c>
      <c r="K24" s="325">
        <v>4033.8087500000001</v>
      </c>
      <c r="L24" s="325">
        <v>3723.8167125000018</v>
      </c>
      <c r="M24" s="325">
        <v>4484.5987500000001</v>
      </c>
      <c r="N24" s="325">
        <v>4309.3285124999993</v>
      </c>
      <c r="O24" s="325">
        <v>3971.5662499999999</v>
      </c>
      <c r="P24" s="325">
        <v>3749.3467249999958</v>
      </c>
      <c r="Q24" s="325">
        <v>3037.1862500000002</v>
      </c>
      <c r="R24" s="325">
        <v>2342.9324125000003</v>
      </c>
    </row>
    <row r="25" spans="1:18" ht="13.8" thickBot="1" x14ac:dyDescent="0.3">
      <c r="A25" s="326" t="s">
        <v>362</v>
      </c>
      <c r="B25" s="306"/>
      <c r="C25" s="306"/>
      <c r="D25" s="306"/>
      <c r="E25" s="306"/>
      <c r="F25" s="306"/>
      <c r="G25" s="306"/>
      <c r="H25" s="306"/>
      <c r="I25" s="306"/>
      <c r="J25" s="306"/>
      <c r="K25" s="306"/>
      <c r="L25" s="306"/>
      <c r="M25" s="306"/>
      <c r="N25" s="306"/>
      <c r="O25" s="306"/>
      <c r="P25" s="306"/>
      <c r="Q25" s="306"/>
      <c r="R25" s="307"/>
    </row>
    <row r="26" spans="1:18" x14ac:dyDescent="0.25">
      <c r="A26" s="328" t="s">
        <v>359</v>
      </c>
      <c r="B26" s="324">
        <v>2713.9962500000001</v>
      </c>
      <c r="C26" s="324">
        <v>2713.9962500000001</v>
      </c>
      <c r="D26" s="324">
        <v>2959.3337499999998</v>
      </c>
      <c r="E26" s="324">
        <v>2556.9987500000002</v>
      </c>
      <c r="F26" s="324">
        <v>2930.1912499999999</v>
      </c>
      <c r="G26" s="324">
        <v>2584.6712499999999</v>
      </c>
      <c r="H26" s="324">
        <v>2329.6687499999998</v>
      </c>
      <c r="I26" s="324">
        <v>2413.90625</v>
      </c>
      <c r="J26" s="324">
        <v>2636.8712500000001</v>
      </c>
      <c r="K26" s="324">
        <v>2618.15625</v>
      </c>
      <c r="L26" s="324">
        <v>2194.1437500000002</v>
      </c>
      <c r="M26" s="324">
        <v>2936.7925</v>
      </c>
      <c r="N26" s="324">
        <v>2562.0700000000002</v>
      </c>
      <c r="O26" s="324">
        <v>2574.4225000000001</v>
      </c>
      <c r="P26" s="324">
        <v>2321.9187499999998</v>
      </c>
      <c r="Q26" s="324">
        <v>2618.15625</v>
      </c>
      <c r="R26" s="324">
        <v>1268.66875</v>
      </c>
    </row>
    <row r="27" spans="1:18" x14ac:dyDescent="0.25">
      <c r="A27" s="328" t="s">
        <v>360</v>
      </c>
      <c r="B27" s="324">
        <v>6578.3887500000001</v>
      </c>
      <c r="C27" s="324">
        <v>6578.3887500000001</v>
      </c>
      <c r="D27" s="324">
        <v>7028.1312500000004</v>
      </c>
      <c r="E27" s="324">
        <v>6014.4049999999997</v>
      </c>
      <c r="F27" s="324">
        <v>6917.7237500000001</v>
      </c>
      <c r="G27" s="324">
        <v>6045.84</v>
      </c>
      <c r="H27" s="324">
        <v>5536.2574999999997</v>
      </c>
      <c r="I27" s="324">
        <v>5840.6025</v>
      </c>
      <c r="J27" s="324">
        <v>6303.0062500000004</v>
      </c>
      <c r="K27" s="324">
        <v>6330.1587499999996</v>
      </c>
      <c r="L27" s="324">
        <v>5232.1912499999999</v>
      </c>
      <c r="M27" s="324">
        <v>6974.66</v>
      </c>
      <c r="N27" s="324">
        <v>6002.8374999999996</v>
      </c>
      <c r="O27" s="324">
        <v>6237.3487500000001</v>
      </c>
      <c r="P27" s="324">
        <v>5478.8525</v>
      </c>
      <c r="Q27" s="324">
        <v>6330.1587499999996</v>
      </c>
      <c r="R27" s="324">
        <v>2900.4549999999999</v>
      </c>
    </row>
    <row r="28" spans="1:18" ht="13.8" thickBot="1" x14ac:dyDescent="0.3">
      <c r="A28" s="329" t="s">
        <v>361</v>
      </c>
      <c r="B28" s="325">
        <v>10129.28125</v>
      </c>
      <c r="C28" s="325">
        <v>10129.28125</v>
      </c>
      <c r="D28" s="325">
        <v>10810.17</v>
      </c>
      <c r="E28" s="325">
        <v>9064.0987499999992</v>
      </c>
      <c r="F28" s="325">
        <v>10486.713750000001</v>
      </c>
      <c r="G28" s="325">
        <v>9071.1774999999998</v>
      </c>
      <c r="H28" s="325">
        <v>8227.5025000000005</v>
      </c>
      <c r="I28" s="325">
        <v>8974.9862499999999</v>
      </c>
      <c r="J28" s="325">
        <v>9943.7975000000006</v>
      </c>
      <c r="K28" s="325">
        <v>9594.8549999999996</v>
      </c>
      <c r="L28" s="325">
        <v>7743.4262500000004</v>
      </c>
      <c r="M28" s="325">
        <v>10700.987499999999</v>
      </c>
      <c r="N28" s="325">
        <v>8956.8937499999993</v>
      </c>
      <c r="O28" s="325">
        <v>9475.1187499999996</v>
      </c>
      <c r="P28" s="325">
        <v>7754.7250000000004</v>
      </c>
      <c r="Q28" s="325">
        <v>9594.8549999999996</v>
      </c>
      <c r="R28" s="325">
        <v>4913.6099999999997</v>
      </c>
    </row>
    <row r="29" spans="1:18" ht="13.8" thickBot="1" x14ac:dyDescent="0.3">
      <c r="A29" s="326" t="s">
        <v>363</v>
      </c>
      <c r="B29" s="306"/>
      <c r="C29" s="306"/>
      <c r="D29" s="306"/>
      <c r="E29" s="306"/>
      <c r="F29" s="306"/>
      <c r="G29" s="306"/>
      <c r="H29" s="306"/>
      <c r="I29" s="306"/>
      <c r="J29" s="306"/>
      <c r="K29" s="306"/>
      <c r="L29" s="306"/>
      <c r="M29" s="306"/>
      <c r="N29" s="306"/>
      <c r="O29" s="306"/>
      <c r="P29" s="306"/>
      <c r="Q29" s="306"/>
      <c r="R29" s="307"/>
    </row>
    <row r="30" spans="1:18" x14ac:dyDescent="0.25">
      <c r="A30" s="328" t="s">
        <v>359</v>
      </c>
      <c r="B30" s="324">
        <v>1.8712500000001455</v>
      </c>
      <c r="C30" s="324">
        <v>4.319999999999709</v>
      </c>
      <c r="D30" s="324">
        <v>1.7287500000002183</v>
      </c>
      <c r="E30" s="324">
        <v>3.2100000000000364</v>
      </c>
      <c r="F30" s="324">
        <v>1.9175000000000182</v>
      </c>
      <c r="G30" s="324">
        <v>2.8762499999997999</v>
      </c>
      <c r="H30" s="324">
        <v>16.283750000000055</v>
      </c>
      <c r="I30" s="324">
        <v>18.911250000000109</v>
      </c>
      <c r="J30" s="324">
        <v>26.478750000000218</v>
      </c>
      <c r="K30" s="324">
        <v>0</v>
      </c>
      <c r="L30" s="324">
        <v>0</v>
      </c>
      <c r="M30" s="324">
        <v>0</v>
      </c>
      <c r="N30" s="324">
        <v>26.519999999999982</v>
      </c>
      <c r="O30" s="324">
        <v>859.1875</v>
      </c>
      <c r="P30" s="324">
        <v>737.10125000000016</v>
      </c>
      <c r="Q30" s="324">
        <v>11.496249999999691</v>
      </c>
      <c r="R30" s="324">
        <v>15.941249999999854</v>
      </c>
    </row>
    <row r="31" spans="1:18" x14ac:dyDescent="0.25">
      <c r="A31" s="328" t="s">
        <v>360</v>
      </c>
      <c r="B31" s="324">
        <v>60.953750000000127</v>
      </c>
      <c r="C31" s="324">
        <v>4.5812499999997272</v>
      </c>
      <c r="D31" s="324">
        <v>50.400000000000091</v>
      </c>
      <c r="E31" s="324">
        <v>3.5425000000000182</v>
      </c>
      <c r="F31" s="324">
        <v>49.266250000000127</v>
      </c>
      <c r="G31" s="324">
        <v>3.1412499999996726</v>
      </c>
      <c r="H31" s="324">
        <v>35.686249999999745</v>
      </c>
      <c r="I31" s="324">
        <v>92.642499999999927</v>
      </c>
      <c r="J31" s="324">
        <v>878.64874999999984</v>
      </c>
      <c r="K31" s="324">
        <v>56.838749999999891</v>
      </c>
      <c r="L31" s="324">
        <v>0.32875000000012733</v>
      </c>
      <c r="M31" s="324">
        <v>50.272500000000036</v>
      </c>
      <c r="N31" s="324">
        <v>27.017500000000382</v>
      </c>
      <c r="O31" s="324">
        <v>2873.6087500000003</v>
      </c>
      <c r="P31" s="324">
        <v>2712.1050000000005</v>
      </c>
      <c r="Q31" s="324">
        <v>149.47374999999965</v>
      </c>
      <c r="R31" s="324">
        <v>17.684999999999945</v>
      </c>
    </row>
    <row r="32" spans="1:18" ht="13.8" thickBot="1" x14ac:dyDescent="0.3">
      <c r="A32" s="329" t="s">
        <v>361</v>
      </c>
      <c r="B32" s="325">
        <v>339.54124999999976</v>
      </c>
      <c r="C32" s="325">
        <v>105.7512499999998</v>
      </c>
      <c r="D32" s="325">
        <v>304.25750000000016</v>
      </c>
      <c r="E32" s="325">
        <v>118.52125000000024</v>
      </c>
      <c r="F32" s="325">
        <v>336.69624999999996</v>
      </c>
      <c r="G32" s="325">
        <v>70.252500000000055</v>
      </c>
      <c r="H32" s="325">
        <v>266.74125000000004</v>
      </c>
      <c r="I32" s="325">
        <v>360.23750000000018</v>
      </c>
      <c r="J32" s="325">
        <v>3008.0912499999995</v>
      </c>
      <c r="K32" s="325">
        <v>231.51875000000018</v>
      </c>
      <c r="L32" s="325">
        <v>106.56500000000005</v>
      </c>
      <c r="M32" s="325">
        <v>304.85375000000022</v>
      </c>
      <c r="N32" s="325">
        <v>163.41250000000036</v>
      </c>
      <c r="O32" s="325">
        <v>2910.4262500000004</v>
      </c>
      <c r="P32" s="325">
        <v>3970.875</v>
      </c>
      <c r="Q32" s="325">
        <v>589.58500000000004</v>
      </c>
      <c r="R32" s="325">
        <v>255.80750000000035</v>
      </c>
    </row>
    <row r="33" spans="1:18" ht="13.8" thickBot="1" x14ac:dyDescent="0.3">
      <c r="A33" s="326" t="s">
        <v>364</v>
      </c>
      <c r="B33" s="306"/>
      <c r="C33" s="306"/>
      <c r="D33" s="306"/>
      <c r="E33" s="306"/>
      <c r="F33" s="306"/>
      <c r="G33" s="306"/>
      <c r="H33" s="306"/>
      <c r="I33" s="306"/>
      <c r="J33" s="306"/>
      <c r="K33" s="306"/>
      <c r="L33" s="306"/>
      <c r="M33" s="306"/>
      <c r="N33" s="306"/>
      <c r="O33" s="306"/>
      <c r="P33" s="306"/>
      <c r="Q33" s="306"/>
      <c r="R33" s="307"/>
    </row>
    <row r="34" spans="1:18" x14ac:dyDescent="0.25">
      <c r="A34" s="328" t="s">
        <v>359</v>
      </c>
      <c r="B34" s="324">
        <v>0.23749999999999999</v>
      </c>
      <c r="C34" s="324">
        <v>0.23749999999999999</v>
      </c>
      <c r="D34" s="324">
        <v>0.26874999999999999</v>
      </c>
      <c r="E34" s="324">
        <v>0.29749999999999999</v>
      </c>
      <c r="F34" s="324">
        <v>0.30625000000000002</v>
      </c>
      <c r="G34" s="324">
        <v>0.25624999999999998</v>
      </c>
      <c r="H34" s="324">
        <v>9.8562499999999993</v>
      </c>
      <c r="I34" s="324">
        <v>22.805</v>
      </c>
      <c r="J34" s="324">
        <v>24.807500000000001</v>
      </c>
      <c r="K34" s="324">
        <v>4.3749999999999997E-2</v>
      </c>
      <c r="L34" s="324">
        <v>0</v>
      </c>
      <c r="M34" s="324">
        <v>0</v>
      </c>
      <c r="N34" s="324">
        <v>2.04</v>
      </c>
      <c r="O34" s="324">
        <v>130.07374999999999</v>
      </c>
      <c r="P34" s="324">
        <v>731.83375000000001</v>
      </c>
      <c r="Q34" s="324">
        <v>4.3749999999999997E-2</v>
      </c>
      <c r="R34" s="324">
        <v>1.2262500000000001</v>
      </c>
    </row>
    <row r="35" spans="1:18" x14ac:dyDescent="0.25">
      <c r="A35" s="328" t="s">
        <v>360</v>
      </c>
      <c r="B35" s="324">
        <v>2.15</v>
      </c>
      <c r="C35" s="324">
        <v>2.15</v>
      </c>
      <c r="D35" s="324">
        <v>1.66875</v>
      </c>
      <c r="E35" s="324">
        <v>0.4975</v>
      </c>
      <c r="F35" s="324">
        <v>3.4637500000000001</v>
      </c>
      <c r="G35" s="324">
        <v>0.66874999999999996</v>
      </c>
      <c r="H35" s="324">
        <v>23.28</v>
      </c>
      <c r="I35" s="324">
        <v>68.853750000000005</v>
      </c>
      <c r="J35" s="324">
        <v>684.60749999999996</v>
      </c>
      <c r="K35" s="324">
        <v>2.4812500000000002</v>
      </c>
      <c r="L35" s="324">
        <v>0.20374999999999999</v>
      </c>
      <c r="M35" s="324">
        <v>1.625</v>
      </c>
      <c r="N35" s="324">
        <v>2.1937500000000001</v>
      </c>
      <c r="O35" s="324">
        <v>380.08749999999998</v>
      </c>
      <c r="P35" s="324">
        <v>1275.2437500000001</v>
      </c>
      <c r="Q35" s="324">
        <v>2.4812500000000002</v>
      </c>
      <c r="R35" s="324">
        <v>2.3937499999999998</v>
      </c>
    </row>
    <row r="36" spans="1:18" ht="13.8" thickBot="1" x14ac:dyDescent="0.3">
      <c r="A36" s="329" t="s">
        <v>361</v>
      </c>
      <c r="B36" s="325">
        <v>26.364999999999998</v>
      </c>
      <c r="C36" s="325">
        <v>26.364999999999998</v>
      </c>
      <c r="D36" s="325">
        <v>20.155000000000001</v>
      </c>
      <c r="E36" s="325">
        <v>193.14750000000001</v>
      </c>
      <c r="F36" s="325">
        <v>27.63</v>
      </c>
      <c r="G36" s="325">
        <v>92.632499999999993</v>
      </c>
      <c r="H36" s="325">
        <v>206.18</v>
      </c>
      <c r="I36" s="325">
        <v>248.36750000000001</v>
      </c>
      <c r="J36" s="325">
        <v>1630.9737500000001</v>
      </c>
      <c r="K36" s="325">
        <v>29.412500000000001</v>
      </c>
      <c r="L36" s="325">
        <v>107.39125</v>
      </c>
      <c r="M36" s="325">
        <v>22.65</v>
      </c>
      <c r="N36" s="325">
        <v>102.58875</v>
      </c>
      <c r="O36" s="325">
        <v>380.98750000000001</v>
      </c>
      <c r="P36" s="325">
        <v>1512.4649999999999</v>
      </c>
      <c r="Q36" s="325">
        <v>29.412500000000001</v>
      </c>
      <c r="R36" s="325">
        <v>183.1925</v>
      </c>
    </row>
    <row r="37" spans="1:18" ht="13.8" thickBot="1" x14ac:dyDescent="0.3">
      <c r="A37" s="326" t="s">
        <v>365</v>
      </c>
      <c r="B37" s="306"/>
      <c r="C37" s="306"/>
      <c r="D37" s="306"/>
      <c r="E37" s="306"/>
      <c r="F37" s="306"/>
      <c r="G37" s="306"/>
      <c r="H37" s="306"/>
      <c r="I37" s="306"/>
      <c r="J37" s="306"/>
      <c r="K37" s="306"/>
      <c r="L37" s="306"/>
      <c r="M37" s="306"/>
      <c r="N37" s="306"/>
      <c r="O37" s="306"/>
      <c r="P37" s="306"/>
      <c r="Q37" s="306"/>
      <c r="R37" s="307"/>
    </row>
    <row r="38" spans="1:18" x14ac:dyDescent="0.25">
      <c r="A38" s="328" t="s">
        <v>359</v>
      </c>
      <c r="B38" s="324">
        <v>1.38375</v>
      </c>
      <c r="C38" s="324">
        <v>0</v>
      </c>
      <c r="D38" s="324">
        <v>4.6399999999999997</v>
      </c>
      <c r="E38" s="324">
        <v>0</v>
      </c>
      <c r="F38" s="324">
        <v>1.2024999999999999</v>
      </c>
      <c r="G38" s="324">
        <v>3.65625</v>
      </c>
      <c r="H38" s="324">
        <v>8.3574999999999999</v>
      </c>
      <c r="I38" s="324">
        <v>50.10125</v>
      </c>
      <c r="J38" s="324">
        <v>0</v>
      </c>
      <c r="K38" s="324">
        <v>0.40250000000000002</v>
      </c>
      <c r="L38" s="324">
        <v>0</v>
      </c>
      <c r="M38" s="324">
        <v>48.612499999999997</v>
      </c>
      <c r="N38" s="324">
        <v>132.09875</v>
      </c>
      <c r="O38" s="324">
        <v>1.36625</v>
      </c>
      <c r="P38" s="324">
        <v>0</v>
      </c>
      <c r="Q38" s="324">
        <v>53.96875</v>
      </c>
      <c r="R38" s="324">
        <v>30.93375</v>
      </c>
    </row>
    <row r="39" spans="1:18" x14ac:dyDescent="0.25">
      <c r="A39" s="328" t="s">
        <v>360</v>
      </c>
      <c r="B39" s="324">
        <v>7.415</v>
      </c>
      <c r="C39" s="324">
        <v>19.471250000000001</v>
      </c>
      <c r="D39" s="324">
        <v>23.451250000000002</v>
      </c>
      <c r="E39" s="324">
        <v>55.7575</v>
      </c>
      <c r="F39" s="324">
        <v>596.26625000000001</v>
      </c>
      <c r="G39" s="324">
        <v>776.63250000000005</v>
      </c>
      <c r="H39" s="324">
        <v>885.54</v>
      </c>
      <c r="I39" s="324">
        <v>1217.53</v>
      </c>
      <c r="J39" s="324">
        <v>55.7575</v>
      </c>
      <c r="K39" s="324">
        <v>7.00875</v>
      </c>
      <c r="L39" s="324">
        <v>25.05</v>
      </c>
      <c r="M39" s="324">
        <v>63.782499999999999</v>
      </c>
      <c r="N39" s="324">
        <v>211.65625</v>
      </c>
      <c r="O39" s="324">
        <v>2.6237499999999998</v>
      </c>
      <c r="P39" s="324">
        <v>6.2037500000000003</v>
      </c>
      <c r="Q39" s="324">
        <v>266.03625</v>
      </c>
      <c r="R39" s="324">
        <v>270.30250000000001</v>
      </c>
    </row>
    <row r="40" spans="1:18" ht="13.8" thickBot="1" x14ac:dyDescent="0.3">
      <c r="A40" s="329" t="s">
        <v>361</v>
      </c>
      <c r="B40" s="325">
        <v>223.02500000000001</v>
      </c>
      <c r="C40" s="325">
        <v>420.13125000000002</v>
      </c>
      <c r="D40" s="325">
        <v>328.19375000000002</v>
      </c>
      <c r="E40" s="325">
        <v>1109.3612499999999</v>
      </c>
      <c r="F40" s="325">
        <v>1752.32</v>
      </c>
      <c r="G40" s="325">
        <v>2298.46875</v>
      </c>
      <c r="H40" s="325">
        <v>1891.9425000000001</v>
      </c>
      <c r="I40" s="325">
        <v>2407.1624999999999</v>
      </c>
      <c r="J40" s="325">
        <v>1109.3612499999999</v>
      </c>
      <c r="K40" s="325">
        <v>224.69125</v>
      </c>
      <c r="L40" s="325">
        <v>485.32499999999999</v>
      </c>
      <c r="M40" s="325">
        <v>245.685</v>
      </c>
      <c r="N40" s="325">
        <v>833.58249999999998</v>
      </c>
      <c r="O40" s="325">
        <v>104.3575</v>
      </c>
      <c r="P40" s="325">
        <v>39.145000000000003</v>
      </c>
      <c r="Q40" s="325">
        <v>800.44375000000002</v>
      </c>
      <c r="R40" s="325">
        <v>1498.9537499999999</v>
      </c>
    </row>
    <row r="41" spans="1:18" ht="13.8" thickBot="1" x14ac:dyDescent="0.3">
      <c r="A41" s="326" t="s">
        <v>379</v>
      </c>
      <c r="B41" s="306"/>
      <c r="C41" s="306"/>
      <c r="D41" s="306"/>
      <c r="E41" s="306"/>
      <c r="F41" s="306"/>
      <c r="G41" s="306"/>
      <c r="H41" s="306"/>
      <c r="I41" s="306"/>
      <c r="J41" s="306"/>
      <c r="K41" s="306"/>
      <c r="L41" s="306"/>
      <c r="M41" s="306"/>
      <c r="N41" s="306"/>
      <c r="O41" s="306"/>
      <c r="P41" s="306"/>
      <c r="Q41" s="306"/>
      <c r="R41" s="307"/>
    </row>
    <row r="42" spans="1:18" x14ac:dyDescent="0.25">
      <c r="A42" s="328" t="s">
        <v>359</v>
      </c>
      <c r="B42" s="324">
        <v>7.6875</v>
      </c>
      <c r="C42" s="324">
        <v>7.6875</v>
      </c>
      <c r="D42" s="324">
        <v>27.078749999999999</v>
      </c>
      <c r="E42" s="324">
        <v>0</v>
      </c>
      <c r="F42" s="324">
        <v>7.3</v>
      </c>
      <c r="G42" s="324">
        <v>25.37875</v>
      </c>
      <c r="H42" s="324">
        <v>132.34375</v>
      </c>
      <c r="I42" s="324">
        <v>443.89125000000001</v>
      </c>
      <c r="J42" s="324">
        <v>0</v>
      </c>
      <c r="K42" s="324">
        <v>2.3849999999999998</v>
      </c>
      <c r="L42" s="324">
        <v>11.53875</v>
      </c>
      <c r="M42" s="324">
        <v>370.935</v>
      </c>
      <c r="N42" s="324">
        <v>1177.23875</v>
      </c>
      <c r="O42" s="324">
        <v>9.41</v>
      </c>
      <c r="P42" s="324">
        <v>17.647500000000001</v>
      </c>
      <c r="Q42" s="324">
        <v>2.3849999999999998</v>
      </c>
      <c r="R42" s="324">
        <v>313.29624999999999</v>
      </c>
    </row>
    <row r="43" spans="1:18" x14ac:dyDescent="0.25">
      <c r="A43" s="328" t="s">
        <v>360</v>
      </c>
      <c r="B43" s="324">
        <v>21.383749999999999</v>
      </c>
      <c r="C43" s="324">
        <v>21.383749999999999</v>
      </c>
      <c r="D43" s="324">
        <v>50.396250000000002</v>
      </c>
      <c r="E43" s="324">
        <v>106.69750000000001</v>
      </c>
      <c r="F43" s="324">
        <v>3173.5687499999999</v>
      </c>
      <c r="G43" s="324">
        <v>2482.2087499999998</v>
      </c>
      <c r="H43" s="324">
        <v>2394.9749999999999</v>
      </c>
      <c r="I43" s="324">
        <v>2797.1525000000001</v>
      </c>
      <c r="J43" s="324">
        <v>0</v>
      </c>
      <c r="K43" s="324">
        <v>17.454999999999998</v>
      </c>
      <c r="L43" s="324">
        <v>49.378749999999997</v>
      </c>
      <c r="M43" s="324">
        <v>381.89125000000001</v>
      </c>
      <c r="N43" s="324">
        <v>1276.90625</v>
      </c>
      <c r="O43" s="324">
        <v>12.15</v>
      </c>
      <c r="P43" s="324">
        <v>17.647500000000001</v>
      </c>
      <c r="Q43" s="324">
        <v>17.454999999999998</v>
      </c>
      <c r="R43" s="324">
        <v>970.22</v>
      </c>
    </row>
    <row r="44" spans="1:18" ht="13.8" thickBot="1" x14ac:dyDescent="0.3">
      <c r="A44" s="329" t="s">
        <v>361</v>
      </c>
      <c r="B44" s="325">
        <v>521.28499999999997</v>
      </c>
      <c r="C44" s="325">
        <v>521.28499999999997</v>
      </c>
      <c r="D44" s="325">
        <v>649.34249999999997</v>
      </c>
      <c r="E44" s="325">
        <v>2541.0075000000002</v>
      </c>
      <c r="F44" s="325">
        <v>5117.4350000000004</v>
      </c>
      <c r="G44" s="325">
        <v>9151.1862500000007</v>
      </c>
      <c r="H44" s="325">
        <v>5881.43</v>
      </c>
      <c r="I44" s="325">
        <v>6916.4487499999996</v>
      </c>
      <c r="J44" s="325">
        <v>0</v>
      </c>
      <c r="K44" s="325">
        <v>521.64</v>
      </c>
      <c r="L44" s="325">
        <v>1174</v>
      </c>
      <c r="M44" s="325">
        <v>745.61249999999995</v>
      </c>
      <c r="N44" s="325">
        <v>3311.4712500000001</v>
      </c>
      <c r="O44" s="325">
        <v>274.00375000000003</v>
      </c>
      <c r="P44" s="325">
        <v>93.32</v>
      </c>
      <c r="Q44" s="325">
        <v>521.64</v>
      </c>
      <c r="R44" s="325">
        <v>7385.4337500000001</v>
      </c>
    </row>
    <row r="45" spans="1:18" ht="13.8" thickBot="1" x14ac:dyDescent="0.3">
      <c r="A45" s="326" t="s">
        <v>366</v>
      </c>
      <c r="B45" s="306"/>
      <c r="C45" s="306"/>
      <c r="D45" s="306"/>
      <c r="E45" s="306"/>
      <c r="F45" s="306"/>
      <c r="G45" s="306"/>
      <c r="H45" s="306"/>
      <c r="I45" s="306"/>
      <c r="J45" s="306"/>
      <c r="K45" s="306"/>
      <c r="L45" s="306"/>
      <c r="M45" s="306"/>
      <c r="N45" s="306"/>
      <c r="O45" s="306"/>
      <c r="P45" s="306"/>
      <c r="Q45" s="306"/>
      <c r="R45" s="307"/>
    </row>
    <row r="46" spans="1:18" x14ac:dyDescent="0.25">
      <c r="A46" s="328" t="s">
        <v>359</v>
      </c>
      <c r="B46" s="324">
        <v>715.97500000000002</v>
      </c>
      <c r="C46" s="324">
        <v>715.97500000000002</v>
      </c>
      <c r="D46" s="324">
        <v>695.83124999999995</v>
      </c>
      <c r="E46" s="324">
        <v>1258.7437500000001</v>
      </c>
      <c r="F46" s="324">
        <v>693.41499999999996</v>
      </c>
      <c r="G46" s="324">
        <v>1191.94625</v>
      </c>
      <c r="H46" s="324">
        <v>1268.1712500000001</v>
      </c>
      <c r="I46" s="324">
        <v>1223.6375</v>
      </c>
      <c r="J46" s="324">
        <v>1193.1075000000001</v>
      </c>
      <c r="K46" s="324">
        <v>95.944999999999993</v>
      </c>
      <c r="L46" s="324">
        <v>420.58</v>
      </c>
      <c r="M46" s="324">
        <v>0</v>
      </c>
      <c r="N46" s="324">
        <v>0</v>
      </c>
      <c r="O46" s="324">
        <v>727.70500000000004</v>
      </c>
      <c r="P46" s="324">
        <v>1298.1087500000001</v>
      </c>
      <c r="Q46" s="324">
        <v>95.944999999999993</v>
      </c>
      <c r="R46" s="324">
        <v>1819.7125000000001</v>
      </c>
    </row>
    <row r="47" spans="1:18" x14ac:dyDescent="0.25">
      <c r="A47" s="328" t="s">
        <v>360</v>
      </c>
      <c r="B47" s="324">
        <v>718.34124999999995</v>
      </c>
      <c r="C47" s="324">
        <v>718.34124999999995</v>
      </c>
      <c r="D47" s="324">
        <v>697.36625000000004</v>
      </c>
      <c r="E47" s="324">
        <v>1288.7574999999999</v>
      </c>
      <c r="F47" s="324">
        <v>834.89</v>
      </c>
      <c r="G47" s="324">
        <v>1788.5274999999999</v>
      </c>
      <c r="H47" s="324">
        <v>1754.6812500000001</v>
      </c>
      <c r="I47" s="324">
        <v>1350.125</v>
      </c>
      <c r="J47" s="324">
        <v>1780.3175000000001</v>
      </c>
      <c r="K47" s="324">
        <v>98.318749999999994</v>
      </c>
      <c r="L47" s="324">
        <v>491.58749999999998</v>
      </c>
      <c r="M47" s="324">
        <v>0</v>
      </c>
      <c r="N47" s="324">
        <v>0</v>
      </c>
      <c r="O47" s="324">
        <v>728.42499999999995</v>
      </c>
      <c r="P47" s="324">
        <v>1298.1087500000001</v>
      </c>
      <c r="Q47" s="324">
        <v>98.318749999999994</v>
      </c>
      <c r="R47" s="324">
        <v>2377.23875</v>
      </c>
    </row>
    <row r="48" spans="1:18" ht="13.8" thickBot="1" x14ac:dyDescent="0.3">
      <c r="A48" s="329" t="s">
        <v>361</v>
      </c>
      <c r="B48" s="325">
        <v>730.47625000000005</v>
      </c>
      <c r="C48" s="325">
        <v>730.47625000000005</v>
      </c>
      <c r="D48" s="325">
        <v>698.11374999999998</v>
      </c>
      <c r="E48" s="325">
        <v>2096.7125000000001</v>
      </c>
      <c r="F48" s="325">
        <v>874.21624999999995</v>
      </c>
      <c r="G48" s="325">
        <v>2897.32</v>
      </c>
      <c r="H48" s="325">
        <v>2252.3912500000001</v>
      </c>
      <c r="I48" s="325">
        <v>1714.8325</v>
      </c>
      <c r="J48" s="325">
        <v>2560.2175000000002</v>
      </c>
      <c r="K48" s="325">
        <v>109.8125</v>
      </c>
      <c r="L48" s="325">
        <v>1286.165</v>
      </c>
      <c r="M48" s="325">
        <v>0</v>
      </c>
      <c r="N48" s="325">
        <v>0</v>
      </c>
      <c r="O48" s="325">
        <v>741.26499999999999</v>
      </c>
      <c r="P48" s="325">
        <v>1966.4212500000001</v>
      </c>
      <c r="Q48" s="325">
        <v>109.8125</v>
      </c>
      <c r="R48" s="325">
        <v>2842.6387500000001</v>
      </c>
    </row>
    <row r="49" spans="1:22" ht="13.8" thickBot="1" x14ac:dyDescent="0.3">
      <c r="A49" s="330" t="s">
        <v>367</v>
      </c>
      <c r="B49" s="307"/>
      <c r="C49" s="331"/>
      <c r="D49" s="331"/>
      <c r="E49" s="331"/>
      <c r="F49" s="331"/>
      <c r="G49" s="331"/>
      <c r="H49" s="331"/>
      <c r="I49" s="331"/>
      <c r="J49" s="331"/>
      <c r="K49" s="331"/>
      <c r="L49" s="331"/>
      <c r="M49" s="331"/>
      <c r="N49" s="331"/>
      <c r="O49" s="331"/>
      <c r="P49" s="331"/>
      <c r="Q49" s="331"/>
      <c r="R49" s="331"/>
    </row>
    <row r="50" spans="1:22" ht="13.8" thickBot="1" x14ac:dyDescent="0.3">
      <c r="A50" s="326" t="s">
        <v>368</v>
      </c>
      <c r="B50" s="306"/>
      <c r="C50" s="306"/>
      <c r="D50" s="306"/>
      <c r="E50" s="306"/>
      <c r="F50" s="306"/>
      <c r="G50" s="306"/>
      <c r="H50" s="306"/>
      <c r="I50" s="306"/>
      <c r="J50" s="306"/>
      <c r="K50" s="306"/>
      <c r="L50" s="306"/>
      <c r="M50" s="306"/>
      <c r="N50" s="306"/>
      <c r="O50" s="306"/>
      <c r="P50" s="306"/>
      <c r="Q50" s="306"/>
      <c r="R50" s="307"/>
    </row>
    <row r="51" spans="1:22" x14ac:dyDescent="0.25">
      <c r="A51" s="328" t="s">
        <v>369</v>
      </c>
      <c r="B51" s="324">
        <v>1952.23875</v>
      </c>
      <c r="C51" s="324">
        <v>2684.3987499999998</v>
      </c>
      <c r="D51" s="324">
        <v>3177.5225</v>
      </c>
      <c r="E51" s="324">
        <v>4087.6275000000001</v>
      </c>
      <c r="F51" s="324">
        <v>1930.0487499999999</v>
      </c>
      <c r="G51" s="324">
        <v>2648.4425000000001</v>
      </c>
      <c r="H51" s="324">
        <v>2686.14</v>
      </c>
      <c r="I51" s="324">
        <v>4087.1537499999999</v>
      </c>
      <c r="J51" s="324">
        <v>4079.3649999999998</v>
      </c>
      <c r="K51" s="324">
        <v>1960.3912499999999</v>
      </c>
      <c r="L51" s="324">
        <v>2718.0487499999999</v>
      </c>
      <c r="M51" s="324">
        <v>1913.87375</v>
      </c>
      <c r="N51" s="324">
        <v>2580.8425000000002</v>
      </c>
      <c r="O51" s="324">
        <v>1766.32375</v>
      </c>
      <c r="P51" s="324">
        <v>2453.5887499999999</v>
      </c>
      <c r="Q51" s="324">
        <v>2024.95</v>
      </c>
      <c r="R51" s="324">
        <v>2863.665</v>
      </c>
    </row>
    <row r="52" spans="1:22" x14ac:dyDescent="0.25">
      <c r="A52" s="328" t="s">
        <v>370</v>
      </c>
      <c r="B52" s="324">
        <v>1965.74125</v>
      </c>
      <c r="C52" s="324">
        <v>2572.9662499999999</v>
      </c>
      <c r="D52" s="324">
        <v>3071.9650000000001</v>
      </c>
      <c r="E52" s="324">
        <v>3886.2862500000001</v>
      </c>
      <c r="F52" s="324">
        <v>2219.9899999999998</v>
      </c>
      <c r="G52" s="324">
        <v>2920.335</v>
      </c>
      <c r="H52" s="324">
        <v>2954.4012499999999</v>
      </c>
      <c r="I52" s="324">
        <v>3726.3962499999998</v>
      </c>
      <c r="J52" s="324">
        <v>3740.8975</v>
      </c>
      <c r="K52" s="324">
        <v>1984.49</v>
      </c>
      <c r="L52" s="324">
        <v>2659.3337499999998</v>
      </c>
      <c r="M52" s="324">
        <v>1906.25</v>
      </c>
      <c r="N52" s="324">
        <v>2413.52</v>
      </c>
      <c r="O52" s="324">
        <v>1280.1025</v>
      </c>
      <c r="P52" s="324">
        <v>1595.79</v>
      </c>
      <c r="Q52" s="324">
        <v>2094.2249999999999</v>
      </c>
      <c r="R52" s="324">
        <v>2965.3249999999998</v>
      </c>
    </row>
    <row r="53" spans="1:22" ht="13.8" thickBot="1" x14ac:dyDescent="0.3">
      <c r="A53" s="329" t="s">
        <v>371</v>
      </c>
      <c r="B53" s="325">
        <v>2056.17875</v>
      </c>
      <c r="C53" s="325">
        <v>2592.4524999999999</v>
      </c>
      <c r="D53" s="325">
        <v>2911.44</v>
      </c>
      <c r="E53" s="325">
        <v>3521.0762500000001</v>
      </c>
      <c r="F53" s="325">
        <v>2220.2674999999999</v>
      </c>
      <c r="G53" s="325">
        <v>2847.5774999999999</v>
      </c>
      <c r="H53" s="325">
        <v>3094.2750000000001</v>
      </c>
      <c r="I53" s="325">
        <v>3427.1887499999998</v>
      </c>
      <c r="J53" s="325">
        <v>3127.7649999999999</v>
      </c>
      <c r="K53" s="325">
        <v>2085.7925</v>
      </c>
      <c r="L53" s="325">
        <v>2712.3412499999999</v>
      </c>
      <c r="M53" s="325">
        <v>2003.145</v>
      </c>
      <c r="N53" s="325">
        <v>2338.19</v>
      </c>
      <c r="O53" s="325">
        <v>1632.48875</v>
      </c>
      <c r="P53" s="325">
        <v>1596.8175000000001</v>
      </c>
      <c r="Q53" s="325">
        <v>2028.32125</v>
      </c>
      <c r="R53" s="325">
        <v>2737.1925000000001</v>
      </c>
    </row>
    <row r="54" spans="1:22" ht="13.8" thickBot="1" x14ac:dyDescent="0.3">
      <c r="A54" s="326" t="s">
        <v>372</v>
      </c>
      <c r="B54" s="306"/>
      <c r="C54" s="306"/>
      <c r="D54" s="306"/>
      <c r="E54" s="306"/>
      <c r="F54" s="306"/>
      <c r="G54" s="306"/>
      <c r="H54" s="306"/>
      <c r="I54" s="306"/>
      <c r="J54" s="306"/>
      <c r="K54" s="306"/>
      <c r="L54" s="306"/>
      <c r="M54" s="306"/>
      <c r="N54" s="306"/>
      <c r="O54" s="306"/>
      <c r="P54" s="306"/>
      <c r="Q54" s="306"/>
      <c r="R54" s="307"/>
    </row>
    <row r="55" spans="1:22" x14ac:dyDescent="0.25">
      <c r="A55" s="328" t="s">
        <v>369</v>
      </c>
      <c r="B55" s="324">
        <v>4000.06</v>
      </c>
      <c r="C55" s="324">
        <v>3678.1287499999999</v>
      </c>
      <c r="D55" s="324">
        <v>1132.2362499999999</v>
      </c>
      <c r="E55" s="324">
        <v>822.69749999999999</v>
      </c>
      <c r="F55" s="324">
        <v>3986.8375000000001</v>
      </c>
      <c r="G55" s="324">
        <v>3661.8812499999999</v>
      </c>
      <c r="H55" s="324">
        <v>3679.5612500000002</v>
      </c>
      <c r="I55" s="324">
        <v>820.99</v>
      </c>
      <c r="J55" s="324">
        <v>818.71375</v>
      </c>
      <c r="K55" s="324">
        <v>4004.5324999999998</v>
      </c>
      <c r="L55" s="324">
        <v>3692.1925000000001</v>
      </c>
      <c r="M55" s="324">
        <v>3986.9124999999999</v>
      </c>
      <c r="N55" s="324">
        <v>2580.8425000000002</v>
      </c>
      <c r="O55" s="324">
        <v>3839.9050000000002</v>
      </c>
      <c r="P55" s="324">
        <v>3545.2125000000001</v>
      </c>
      <c r="Q55" s="324">
        <v>4054.6887499999998</v>
      </c>
      <c r="R55" s="324">
        <v>3756.28125</v>
      </c>
    </row>
    <row r="56" spans="1:22" x14ac:dyDescent="0.25">
      <c r="A56" s="328" t="s">
        <v>370</v>
      </c>
      <c r="B56" s="324">
        <v>3353.7162499999999</v>
      </c>
      <c r="C56" s="324">
        <v>3158.145</v>
      </c>
      <c r="D56" s="324">
        <v>971.86874999999998</v>
      </c>
      <c r="E56" s="324">
        <v>656.65125</v>
      </c>
      <c r="F56" s="324">
        <v>1063.3475000000001</v>
      </c>
      <c r="G56" s="324">
        <v>957.19</v>
      </c>
      <c r="H56" s="324">
        <v>960.14499999999998</v>
      </c>
      <c r="I56" s="324">
        <v>205.71625</v>
      </c>
      <c r="J56" s="324">
        <v>233.95750000000001</v>
      </c>
      <c r="K56" s="324">
        <v>3366.3412499999999</v>
      </c>
      <c r="L56" s="324">
        <v>3191.38625</v>
      </c>
      <c r="M56" s="324">
        <v>3329.9349999999999</v>
      </c>
      <c r="N56" s="324">
        <v>2413.52</v>
      </c>
      <c r="O56" s="324">
        <v>2733.28</v>
      </c>
      <c r="P56" s="324">
        <v>2557.5637499999998</v>
      </c>
      <c r="Q56" s="324">
        <v>3459.3762499999998</v>
      </c>
      <c r="R56" s="324">
        <v>3292.38375</v>
      </c>
    </row>
    <row r="57" spans="1:22" ht="13.8" thickBot="1" x14ac:dyDescent="0.3">
      <c r="A57" s="329" t="s">
        <v>371</v>
      </c>
      <c r="B57" s="325">
        <v>3235.335</v>
      </c>
      <c r="C57" s="325">
        <v>3227.55125</v>
      </c>
      <c r="D57" s="325">
        <v>1148.2887499999999</v>
      </c>
      <c r="E57" s="325">
        <v>830.97625000000005</v>
      </c>
      <c r="F57" s="325">
        <v>0</v>
      </c>
      <c r="G57" s="325">
        <v>0</v>
      </c>
      <c r="H57" s="325">
        <v>0</v>
      </c>
      <c r="I57" s="325">
        <v>0</v>
      </c>
      <c r="J57" s="325">
        <v>0</v>
      </c>
      <c r="K57" s="325">
        <v>3256.2750000000001</v>
      </c>
      <c r="L57" s="325">
        <v>3271.1574999999998</v>
      </c>
      <c r="M57" s="325">
        <v>3208.1574999999998</v>
      </c>
      <c r="N57" s="325">
        <v>2338.19</v>
      </c>
      <c r="O57" s="325">
        <v>2782.3375000000001</v>
      </c>
      <c r="P57" s="325">
        <v>2554.4250000000002</v>
      </c>
      <c r="Q57" s="325">
        <v>3329.65625</v>
      </c>
      <c r="R57" s="325">
        <v>3344.9775</v>
      </c>
    </row>
    <row r="58" spans="1:22" ht="13.8" thickBot="1" x14ac:dyDescent="0.3">
      <c r="A58" s="326" t="s">
        <v>373</v>
      </c>
      <c r="B58" s="306"/>
      <c r="C58" s="306"/>
      <c r="D58" s="306"/>
      <c r="E58" s="306"/>
      <c r="F58" s="306"/>
      <c r="G58" s="306"/>
      <c r="H58" s="306"/>
      <c r="I58" s="306"/>
      <c r="J58" s="306"/>
      <c r="K58" s="306"/>
      <c r="L58" s="306"/>
      <c r="M58" s="306"/>
      <c r="N58" s="306"/>
      <c r="O58" s="306"/>
      <c r="P58" s="306"/>
      <c r="Q58" s="306"/>
      <c r="R58" s="307"/>
    </row>
    <row r="59" spans="1:22" x14ac:dyDescent="0.25">
      <c r="A59" s="328" t="s">
        <v>374</v>
      </c>
      <c r="B59" s="324">
        <v>12282.994469062472</v>
      </c>
      <c r="C59" s="324">
        <v>12282.994469062472</v>
      </c>
      <c r="D59" s="324">
        <v>12282.994469062472</v>
      </c>
      <c r="E59" s="324">
        <v>12282.994469062472</v>
      </c>
      <c r="F59" s="324">
        <v>12282.994469062472</v>
      </c>
      <c r="G59" s="324">
        <v>12282.994469062472</v>
      </c>
      <c r="H59" s="324">
        <v>12282.994469062472</v>
      </c>
      <c r="I59" s="324">
        <v>12282.994469062472</v>
      </c>
      <c r="J59" s="324">
        <v>12282.994469062472</v>
      </c>
      <c r="K59" s="324">
        <v>12282.994469062472</v>
      </c>
      <c r="L59" s="324">
        <v>12282.994469062472</v>
      </c>
      <c r="M59" s="324">
        <v>12282.994469062472</v>
      </c>
      <c r="N59" s="324">
        <v>12282.994469062472</v>
      </c>
      <c r="O59" s="324">
        <v>12282.994469062472</v>
      </c>
      <c r="P59" s="324">
        <v>12282.994469062472</v>
      </c>
      <c r="Q59" s="324">
        <v>12282.994469062472</v>
      </c>
      <c r="R59" s="324">
        <v>12282.994469062472</v>
      </c>
      <c r="S59"/>
      <c r="T59"/>
      <c r="U59"/>
      <c r="V59"/>
    </row>
    <row r="60" spans="1:22" x14ac:dyDescent="0.25">
      <c r="A60" s="328" t="s">
        <v>375</v>
      </c>
      <c r="B60" s="324">
        <v>16498.271576250001</v>
      </c>
      <c r="C60" s="324">
        <v>16498.271576250001</v>
      </c>
      <c r="D60" s="324">
        <v>16498.271576250001</v>
      </c>
      <c r="E60" s="324">
        <v>16498.271576250001</v>
      </c>
      <c r="F60" s="324">
        <v>16498.271576250001</v>
      </c>
      <c r="G60" s="324">
        <v>16498.271576250001</v>
      </c>
      <c r="H60" s="324">
        <v>16498.271576250001</v>
      </c>
      <c r="I60" s="324">
        <v>16498.271576250001</v>
      </c>
      <c r="J60" s="324">
        <v>16498.271576250001</v>
      </c>
      <c r="K60" s="324">
        <v>16498.271576250001</v>
      </c>
      <c r="L60" s="324">
        <v>16498.271576250001</v>
      </c>
      <c r="M60" s="324">
        <v>16498.271576250001</v>
      </c>
      <c r="N60" s="324">
        <v>16498.271576250001</v>
      </c>
      <c r="O60" s="324">
        <v>16498.271576250001</v>
      </c>
      <c r="P60" s="324">
        <v>16498.271576250001</v>
      </c>
      <c r="Q60" s="324">
        <v>16498.271576250001</v>
      </c>
      <c r="R60" s="324">
        <v>16498.271576250001</v>
      </c>
      <c r="S60"/>
      <c r="T60"/>
      <c r="U60"/>
      <c r="V60"/>
    </row>
    <row r="61" spans="1:22" ht="13.8" thickBot="1" x14ac:dyDescent="0.3">
      <c r="A61" s="329" t="s">
        <v>376</v>
      </c>
      <c r="B61" s="325">
        <v>14691.603808109427</v>
      </c>
      <c r="C61" s="325">
        <v>14691.603808109427</v>
      </c>
      <c r="D61" s="325">
        <v>14691.603808109427</v>
      </c>
      <c r="E61" s="325">
        <v>14691.603808109427</v>
      </c>
      <c r="F61" s="325">
        <v>14691.603808109427</v>
      </c>
      <c r="G61" s="325">
        <v>14691.603808109427</v>
      </c>
      <c r="H61" s="325">
        <v>14691.603808109427</v>
      </c>
      <c r="I61" s="325">
        <v>14691.603808109427</v>
      </c>
      <c r="J61" s="325">
        <v>14691.603808109427</v>
      </c>
      <c r="K61" s="325">
        <v>14691.603808109427</v>
      </c>
      <c r="L61" s="325">
        <v>14691.603808109427</v>
      </c>
      <c r="M61" s="325">
        <v>14691.603808109427</v>
      </c>
      <c r="N61" s="325">
        <v>14691.603808109427</v>
      </c>
      <c r="O61" s="325">
        <v>14691.603808109427</v>
      </c>
      <c r="P61" s="325">
        <v>14691.603808109427</v>
      </c>
      <c r="Q61" s="325">
        <v>14691.603808109427</v>
      </c>
      <c r="R61" s="325">
        <v>14691.603808109427</v>
      </c>
      <c r="S61"/>
      <c r="T61"/>
      <c r="U61"/>
      <c r="V61"/>
    </row>
    <row r="62" spans="1:22" ht="13.8" thickBot="1" x14ac:dyDescent="0.3">
      <c r="A62" s="305" t="s">
        <v>377</v>
      </c>
      <c r="B62" s="306"/>
      <c r="C62" s="306"/>
      <c r="D62" s="306"/>
      <c r="E62" s="306"/>
      <c r="F62" s="306"/>
      <c r="G62" s="306"/>
      <c r="H62" s="306"/>
      <c r="I62" s="306"/>
      <c r="J62" s="306"/>
      <c r="K62" s="306"/>
      <c r="L62" s="306"/>
      <c r="M62" s="306"/>
      <c r="N62" s="306"/>
      <c r="O62" s="306"/>
      <c r="P62" s="306"/>
      <c r="Q62" s="306"/>
      <c r="R62" s="307"/>
    </row>
    <row r="63" spans="1:22" x14ac:dyDescent="0.25">
      <c r="A63" s="328" t="s">
        <v>369</v>
      </c>
      <c r="B63" s="332">
        <v>4209.5185624999995</v>
      </c>
      <c r="C63" s="324">
        <v>4800.0726874999973</v>
      </c>
      <c r="D63" s="324">
        <v>2668.3927874999999</v>
      </c>
      <c r="E63" s="324">
        <v>3433.6166874999985</v>
      </c>
      <c r="F63" s="324">
        <v>4258.1856874999985</v>
      </c>
      <c r="G63" s="324">
        <v>4846.7720000000008</v>
      </c>
      <c r="H63" s="324">
        <v>4803.0504249999976</v>
      </c>
      <c r="I63" s="324">
        <v>3431.187587500006</v>
      </c>
      <c r="J63" s="324">
        <v>3475.9969875000015</v>
      </c>
      <c r="K63" s="324">
        <v>4183.8951875000002</v>
      </c>
      <c r="L63" s="324">
        <v>4755.3001124999982</v>
      </c>
      <c r="M63" s="324">
        <v>4288.5400249999993</v>
      </c>
      <c r="N63" s="324">
        <v>4906.0422374999962</v>
      </c>
      <c r="O63" s="324">
        <v>4656.2452874999999</v>
      </c>
      <c r="P63" s="324">
        <v>5142.3477374999984</v>
      </c>
      <c r="Q63" s="324">
        <v>3972.8782337499988</v>
      </c>
      <c r="R63" s="324">
        <v>4574.7933624999978</v>
      </c>
    </row>
    <row r="64" spans="1:22" x14ac:dyDescent="0.25">
      <c r="A64" s="328" t="s">
        <v>370</v>
      </c>
      <c r="B64" s="332">
        <v>4343.9653749999998</v>
      </c>
      <c r="C64" s="324">
        <v>4886.0436125000015</v>
      </c>
      <c r="D64" s="324">
        <v>3250.7265625</v>
      </c>
      <c r="E64" s="324">
        <v>3880.6062500000007</v>
      </c>
      <c r="F64" s="324">
        <v>3025.0207549999991</v>
      </c>
      <c r="G64" s="324">
        <v>3947.6475499999956</v>
      </c>
      <c r="H64" s="324">
        <v>3896.3643749999992</v>
      </c>
      <c r="I64" s="324">
        <v>4433.7755249999991</v>
      </c>
      <c r="J64" s="324">
        <v>4228.2398625000014</v>
      </c>
      <c r="K64" s="324">
        <v>4288.6132875000003</v>
      </c>
      <c r="L64" s="324">
        <v>4783.4599000000044</v>
      </c>
      <c r="M64" s="324">
        <v>4464.3114999999998</v>
      </c>
      <c r="N64" s="324">
        <v>5047.2181375</v>
      </c>
      <c r="O64" s="324">
        <v>5558.7619875</v>
      </c>
      <c r="P64" s="324">
        <v>5812.3571999999986</v>
      </c>
      <c r="Q64" s="324">
        <v>3909.9947125000008</v>
      </c>
      <c r="R64" s="324">
        <v>4356.1508125000055</v>
      </c>
    </row>
    <row r="65" spans="1:18" ht="13.8" thickBot="1" x14ac:dyDescent="0.3">
      <c r="A65" s="329" t="s">
        <v>371</v>
      </c>
      <c r="B65" s="332">
        <v>4030.10815</v>
      </c>
      <c r="C65" s="324">
        <v>4647.7012875000019</v>
      </c>
      <c r="D65" s="324">
        <v>3124.3339250000008</v>
      </c>
      <c r="E65" s="324">
        <v>4048.0685124999977</v>
      </c>
      <c r="F65" s="324">
        <v>2634.392668125</v>
      </c>
      <c r="G65" s="324">
        <v>3690.8028124999964</v>
      </c>
      <c r="H65" s="324">
        <v>3355.0710499999982</v>
      </c>
      <c r="I65" s="324">
        <v>4611.0524125000002</v>
      </c>
      <c r="J65" s="324">
        <v>4788.1226499999984</v>
      </c>
      <c r="K65" s="324">
        <v>3915.0377750000002</v>
      </c>
      <c r="L65" s="324">
        <v>4445.7834000000057</v>
      </c>
      <c r="M65" s="324">
        <v>4158.9475750000001</v>
      </c>
      <c r="N65" s="324">
        <v>4961.4843999999948</v>
      </c>
      <c r="O65" s="324">
        <v>5205.5994999999994</v>
      </c>
      <c r="P65" s="324">
        <v>5864.6600000000026</v>
      </c>
      <c r="Q65" s="324">
        <v>3761.9402875000001</v>
      </c>
      <c r="R65" s="324">
        <v>4366.9075750000002</v>
      </c>
    </row>
    <row r="66" spans="1:18" ht="13.8" thickBot="1" x14ac:dyDescent="0.3">
      <c r="A66" s="305" t="s">
        <v>378</v>
      </c>
      <c r="B66" s="306"/>
      <c r="C66" s="306"/>
      <c r="D66" s="306"/>
      <c r="E66" s="306"/>
      <c r="F66" s="306"/>
      <c r="G66" s="306"/>
      <c r="H66" s="306"/>
      <c r="I66" s="306"/>
      <c r="J66" s="306"/>
      <c r="K66" s="306"/>
      <c r="L66" s="306"/>
      <c r="M66" s="306"/>
      <c r="N66" s="306"/>
      <c r="O66" s="306"/>
      <c r="P66" s="306"/>
      <c r="Q66" s="306"/>
      <c r="R66" s="307"/>
    </row>
    <row r="67" spans="1:18" x14ac:dyDescent="0.25">
      <c r="A67" s="333" t="s">
        <v>369</v>
      </c>
      <c r="B67" s="324">
        <v>20583.62</v>
      </c>
      <c r="C67" s="324">
        <v>20148.821250000001</v>
      </c>
      <c r="D67" s="324">
        <v>20483.02</v>
      </c>
      <c r="E67" s="324">
        <v>20061.623749999999</v>
      </c>
      <c r="F67" s="324">
        <v>20493.8475</v>
      </c>
      <c r="G67" s="324">
        <v>20048.1175</v>
      </c>
      <c r="H67" s="324">
        <v>20169.544999999998</v>
      </c>
      <c r="I67" s="324">
        <v>20131.9175</v>
      </c>
      <c r="J67" s="324">
        <v>20029.822499999998</v>
      </c>
      <c r="K67" s="324">
        <v>20622.555</v>
      </c>
      <c r="L67" s="324">
        <v>20239.56625</v>
      </c>
      <c r="M67" s="324">
        <v>20492.12875</v>
      </c>
      <c r="N67" s="324">
        <v>20058.68</v>
      </c>
      <c r="O67" s="324">
        <v>20642.564999999999</v>
      </c>
      <c r="P67" s="324">
        <v>20172.52375</v>
      </c>
      <c r="Q67" s="324">
        <v>21029.2075</v>
      </c>
      <c r="R67" s="324">
        <v>20697.064999999999</v>
      </c>
    </row>
    <row r="68" spans="1:18" x14ac:dyDescent="0.25">
      <c r="A68" s="334" t="s">
        <v>370</v>
      </c>
      <c r="B68" s="324">
        <v>19842.91375</v>
      </c>
      <c r="C68" s="324">
        <v>19419.264999999999</v>
      </c>
      <c r="D68" s="324">
        <v>19657.02375</v>
      </c>
      <c r="E68" s="324">
        <v>19269.147499999999</v>
      </c>
      <c r="F68" s="324">
        <v>19698.561249999999</v>
      </c>
      <c r="G68" s="324">
        <v>19253.169999999998</v>
      </c>
      <c r="H68" s="324">
        <v>19494.133750000001</v>
      </c>
      <c r="I68" s="324">
        <v>19357.794999999998</v>
      </c>
      <c r="J68" s="324">
        <v>19155.997500000001</v>
      </c>
      <c r="K68" s="324">
        <v>19942.596249999999</v>
      </c>
      <c r="L68" s="324">
        <v>19652.227500000001</v>
      </c>
      <c r="M68" s="324">
        <v>19678.651249999999</v>
      </c>
      <c r="N68" s="324">
        <v>19272.805</v>
      </c>
      <c r="O68" s="324">
        <v>19988.1675</v>
      </c>
      <c r="P68" s="324">
        <v>19517.787499999999</v>
      </c>
      <c r="Q68" s="324">
        <v>20903.266250000001</v>
      </c>
      <c r="R68" s="324">
        <v>20794.483749999999</v>
      </c>
    </row>
    <row r="69" spans="1:18" ht="13.8" thickBot="1" x14ac:dyDescent="0.3">
      <c r="A69" s="335" t="s">
        <v>371</v>
      </c>
      <c r="B69" s="325">
        <v>20615.521250000002</v>
      </c>
      <c r="C69" s="325">
        <v>20245.947499999998</v>
      </c>
      <c r="D69" s="325">
        <v>20339.297500000001</v>
      </c>
      <c r="E69" s="325">
        <v>20074.967499999999</v>
      </c>
      <c r="F69" s="325">
        <v>20460.817500000001</v>
      </c>
      <c r="G69" s="325">
        <v>20069.548750000002</v>
      </c>
      <c r="H69" s="325">
        <v>20457.643749999999</v>
      </c>
      <c r="I69" s="325">
        <v>20124.616249999999</v>
      </c>
      <c r="J69" s="325">
        <v>19732.876250000001</v>
      </c>
      <c r="K69" s="325">
        <v>20824.06625</v>
      </c>
      <c r="L69" s="325">
        <v>20698.43375</v>
      </c>
      <c r="M69" s="325">
        <v>20382.185000000001</v>
      </c>
      <c r="N69" s="325">
        <v>20119.048750000002</v>
      </c>
      <c r="O69" s="325">
        <v>20888.918750000001</v>
      </c>
      <c r="P69" s="325">
        <v>20660.328750000001</v>
      </c>
      <c r="Q69" s="325">
        <v>21832.608749999999</v>
      </c>
      <c r="R69" s="325">
        <v>22094.838749999999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21"/>
  <sheetViews>
    <sheetView topLeftCell="A193" zoomScale="80" zoomScaleNormal="80" workbookViewId="0">
      <selection activeCell="K229" sqref="K229"/>
    </sheetView>
  </sheetViews>
  <sheetFormatPr defaultRowHeight="13.2" x14ac:dyDescent="0.25"/>
  <cols>
    <col min="1" max="1" width="31.44140625" customWidth="1"/>
  </cols>
  <sheetData>
    <row r="2" spans="1:21" ht="13.8" thickBot="1" x14ac:dyDescent="0.3">
      <c r="A2" s="3" t="s">
        <v>1</v>
      </c>
    </row>
    <row r="3" spans="1:21" x14ac:dyDescent="0.25">
      <c r="A3" s="1" t="s">
        <v>17</v>
      </c>
      <c r="B3" s="2">
        <v>2016</v>
      </c>
      <c r="C3" s="3">
        <v>2017</v>
      </c>
      <c r="D3" s="2">
        <v>2018</v>
      </c>
      <c r="E3" s="3">
        <v>2019</v>
      </c>
      <c r="F3" s="2">
        <v>2020</v>
      </c>
      <c r="G3" s="4">
        <v>2021</v>
      </c>
      <c r="H3" s="2">
        <v>2022</v>
      </c>
      <c r="I3" s="3">
        <v>2023</v>
      </c>
      <c r="J3" s="2">
        <v>2024</v>
      </c>
      <c r="K3" s="3">
        <v>2025</v>
      </c>
      <c r="L3" s="4">
        <v>2026</v>
      </c>
      <c r="M3" s="3">
        <v>2027</v>
      </c>
      <c r="N3" s="2">
        <v>2028</v>
      </c>
      <c r="O3" s="3">
        <v>2029</v>
      </c>
      <c r="P3" s="2">
        <v>2030</v>
      </c>
      <c r="Q3" s="3">
        <v>2031</v>
      </c>
      <c r="R3" s="2">
        <v>2032</v>
      </c>
      <c r="S3" s="3">
        <v>2033</v>
      </c>
      <c r="T3" s="2">
        <v>2034</v>
      </c>
      <c r="U3" s="4">
        <v>2035</v>
      </c>
    </row>
    <row r="4" spans="1:21" x14ac:dyDescent="0.25">
      <c r="A4" s="5" t="s">
        <v>2</v>
      </c>
      <c r="B4" s="5">
        <v>0</v>
      </c>
      <c r="C4" s="5">
        <v>0</v>
      </c>
      <c r="D4" s="5">
        <v>0</v>
      </c>
      <c r="E4" s="5">
        <v>0</v>
      </c>
      <c r="F4" s="5">
        <v>0</v>
      </c>
      <c r="G4" s="5">
        <v>0</v>
      </c>
      <c r="H4" s="5">
        <v>0</v>
      </c>
      <c r="I4" s="5">
        <v>0</v>
      </c>
      <c r="J4" s="5">
        <v>0</v>
      </c>
      <c r="K4" s="5">
        <v>0</v>
      </c>
      <c r="L4" s="5">
        <v>0</v>
      </c>
      <c r="M4" s="5">
        <v>0</v>
      </c>
      <c r="N4" s="5">
        <v>0</v>
      </c>
      <c r="O4" s="5">
        <v>0</v>
      </c>
      <c r="P4" s="5">
        <v>0</v>
      </c>
      <c r="Q4" s="5">
        <v>9</v>
      </c>
      <c r="R4" s="5">
        <v>97</v>
      </c>
      <c r="S4" s="5">
        <v>132</v>
      </c>
      <c r="T4" s="5">
        <v>141</v>
      </c>
      <c r="U4" s="5">
        <v>150</v>
      </c>
    </row>
    <row r="5" spans="1:21" x14ac:dyDescent="0.25">
      <c r="A5" s="5" t="s">
        <v>3</v>
      </c>
      <c r="B5" s="5">
        <v>0</v>
      </c>
      <c r="C5" s="5">
        <v>0</v>
      </c>
      <c r="D5" s="5">
        <v>0</v>
      </c>
      <c r="E5" s="5">
        <v>0</v>
      </c>
      <c r="F5" s="5">
        <v>0</v>
      </c>
      <c r="G5" s="5">
        <v>0</v>
      </c>
      <c r="H5" s="5">
        <v>0</v>
      </c>
      <c r="I5" s="5">
        <v>0</v>
      </c>
      <c r="J5" s="5">
        <v>0</v>
      </c>
      <c r="K5" s="5">
        <v>0</v>
      </c>
      <c r="L5" s="5">
        <v>0</v>
      </c>
      <c r="M5" s="5">
        <v>0</v>
      </c>
      <c r="N5" s="5">
        <v>26</v>
      </c>
      <c r="O5" s="5">
        <v>176</v>
      </c>
      <c r="P5" s="5">
        <v>212</v>
      </c>
      <c r="Q5" s="5">
        <v>212</v>
      </c>
      <c r="R5" s="5">
        <v>220</v>
      </c>
      <c r="S5" s="5">
        <v>221</v>
      </c>
      <c r="T5" s="5">
        <v>227.40000000000009</v>
      </c>
      <c r="U5" s="5">
        <v>229</v>
      </c>
    </row>
    <row r="6" spans="1:21" x14ac:dyDescent="0.25">
      <c r="A6" s="5" t="s">
        <v>4</v>
      </c>
      <c r="B6" s="5">
        <v>0</v>
      </c>
      <c r="C6" s="5">
        <v>0</v>
      </c>
      <c r="D6" s="5">
        <v>0</v>
      </c>
      <c r="E6" s="5">
        <v>0</v>
      </c>
      <c r="F6" s="5">
        <v>0</v>
      </c>
      <c r="G6" s="5">
        <v>0</v>
      </c>
      <c r="H6" s="5">
        <v>0</v>
      </c>
      <c r="I6" s="5">
        <v>0</v>
      </c>
      <c r="J6" s="5">
        <v>0</v>
      </c>
      <c r="K6" s="5">
        <v>0</v>
      </c>
      <c r="L6" s="5">
        <v>0</v>
      </c>
      <c r="M6" s="5">
        <v>18</v>
      </c>
      <c r="N6" s="5">
        <v>221</v>
      </c>
      <c r="O6" s="5">
        <v>256</v>
      </c>
      <c r="P6" s="5">
        <v>256</v>
      </c>
      <c r="Q6" s="5">
        <v>263.09999999999997</v>
      </c>
      <c r="R6" s="5">
        <v>264</v>
      </c>
      <c r="S6" s="5">
        <v>264</v>
      </c>
      <c r="T6" s="5">
        <v>264</v>
      </c>
      <c r="U6" s="5">
        <v>273</v>
      </c>
    </row>
    <row r="7" spans="1:21" x14ac:dyDescent="0.25">
      <c r="A7" s="5" t="s">
        <v>5</v>
      </c>
      <c r="B7" s="5">
        <v>0</v>
      </c>
      <c r="C7" s="5">
        <v>0</v>
      </c>
      <c r="D7" s="5">
        <v>0</v>
      </c>
      <c r="E7" s="5">
        <v>0</v>
      </c>
      <c r="F7" s="5">
        <v>0</v>
      </c>
      <c r="G7" s="5">
        <v>0</v>
      </c>
      <c r="H7" s="5">
        <v>0</v>
      </c>
      <c r="I7" s="5">
        <v>0</v>
      </c>
      <c r="J7" s="5">
        <v>0</v>
      </c>
      <c r="K7" s="5">
        <v>0</v>
      </c>
      <c r="L7" s="5">
        <v>0</v>
      </c>
      <c r="M7" s="5">
        <v>155.4000000000002</v>
      </c>
      <c r="N7" s="5">
        <v>269</v>
      </c>
      <c r="O7" s="5">
        <v>285.00000000000011</v>
      </c>
      <c r="P7" s="5">
        <v>287</v>
      </c>
      <c r="Q7" s="5">
        <v>287</v>
      </c>
      <c r="R7" s="5">
        <v>287</v>
      </c>
      <c r="S7" s="5">
        <v>291</v>
      </c>
      <c r="T7" s="5">
        <v>291</v>
      </c>
      <c r="U7" s="5">
        <v>308</v>
      </c>
    </row>
    <row r="8" spans="1:21" x14ac:dyDescent="0.25">
      <c r="A8" s="5" t="s">
        <v>6</v>
      </c>
      <c r="B8" s="5">
        <v>0</v>
      </c>
      <c r="C8" s="5">
        <v>0</v>
      </c>
      <c r="D8" s="5">
        <v>0</v>
      </c>
      <c r="E8" s="5">
        <v>0</v>
      </c>
      <c r="F8" s="5">
        <v>0</v>
      </c>
      <c r="G8" s="5">
        <v>0</v>
      </c>
      <c r="H8" s="5">
        <v>0</v>
      </c>
      <c r="I8" s="5">
        <v>0</v>
      </c>
      <c r="J8" s="5">
        <v>0</v>
      </c>
      <c r="K8" s="5">
        <v>0</v>
      </c>
      <c r="L8" s="5">
        <v>35</v>
      </c>
      <c r="M8" s="5">
        <v>278</v>
      </c>
      <c r="N8" s="5">
        <v>304</v>
      </c>
      <c r="O8" s="5">
        <v>308.5</v>
      </c>
      <c r="P8" s="5">
        <v>309</v>
      </c>
      <c r="Q8" s="5">
        <v>309</v>
      </c>
      <c r="R8" s="5">
        <v>311</v>
      </c>
      <c r="S8" s="5">
        <v>317</v>
      </c>
      <c r="T8" s="5">
        <v>326</v>
      </c>
      <c r="U8" s="5">
        <v>360.5</v>
      </c>
    </row>
    <row r="9" spans="1:21" x14ac:dyDescent="0.25">
      <c r="A9" s="5" t="s">
        <v>7</v>
      </c>
      <c r="B9" s="5">
        <v>0</v>
      </c>
      <c r="C9" s="5">
        <v>0</v>
      </c>
      <c r="D9" s="5">
        <v>0</v>
      </c>
      <c r="E9" s="5">
        <v>0</v>
      </c>
      <c r="F9" s="5">
        <v>0</v>
      </c>
      <c r="G9" s="5">
        <v>0</v>
      </c>
      <c r="H9" s="5">
        <v>0</v>
      </c>
      <c r="I9" s="5">
        <v>0</v>
      </c>
      <c r="J9" s="5">
        <v>0</v>
      </c>
      <c r="K9" s="5">
        <v>0</v>
      </c>
      <c r="L9" s="5">
        <v>150</v>
      </c>
      <c r="M9" s="5">
        <v>308</v>
      </c>
      <c r="N9" s="5">
        <v>331</v>
      </c>
      <c r="O9" s="5">
        <v>334</v>
      </c>
      <c r="P9" s="5">
        <v>334</v>
      </c>
      <c r="Q9" s="5">
        <v>334</v>
      </c>
      <c r="R9" s="5">
        <v>334</v>
      </c>
      <c r="S9" s="5">
        <v>343</v>
      </c>
      <c r="T9" s="5">
        <v>359.19999999999993</v>
      </c>
      <c r="U9" s="5">
        <v>439.4</v>
      </c>
    </row>
    <row r="10" spans="1:21" x14ac:dyDescent="0.25">
      <c r="A10" s="5" t="s">
        <v>8</v>
      </c>
      <c r="B10" s="5">
        <v>0</v>
      </c>
      <c r="C10" s="5">
        <v>0</v>
      </c>
      <c r="D10" s="5">
        <v>0</v>
      </c>
      <c r="E10" s="5">
        <v>0</v>
      </c>
      <c r="F10" s="5">
        <v>0</v>
      </c>
      <c r="G10" s="5">
        <v>0</v>
      </c>
      <c r="H10" s="5">
        <v>0</v>
      </c>
      <c r="I10" s="5">
        <v>0</v>
      </c>
      <c r="J10" s="5">
        <v>0</v>
      </c>
      <c r="K10" s="5">
        <v>0</v>
      </c>
      <c r="L10" s="5">
        <v>282</v>
      </c>
      <c r="M10" s="5">
        <v>334</v>
      </c>
      <c r="N10" s="5">
        <v>357</v>
      </c>
      <c r="O10" s="5">
        <v>357</v>
      </c>
      <c r="P10" s="5">
        <v>357</v>
      </c>
      <c r="Q10" s="5">
        <v>357</v>
      </c>
      <c r="R10" s="5">
        <v>361</v>
      </c>
      <c r="S10" s="5">
        <v>369</v>
      </c>
      <c r="T10" s="5">
        <v>418.29999999999995</v>
      </c>
      <c r="U10" s="5">
        <v>547.59999999999991</v>
      </c>
    </row>
    <row r="11" spans="1:21" x14ac:dyDescent="0.25">
      <c r="A11" s="5" t="s">
        <v>9</v>
      </c>
      <c r="B11" s="5">
        <v>0</v>
      </c>
      <c r="C11" s="5">
        <v>0</v>
      </c>
      <c r="D11" s="5">
        <v>0</v>
      </c>
      <c r="E11" s="5">
        <v>0</v>
      </c>
      <c r="F11" s="5">
        <v>0</v>
      </c>
      <c r="G11" s="5">
        <v>0</v>
      </c>
      <c r="H11" s="5">
        <v>0</v>
      </c>
      <c r="I11" s="5">
        <v>0</v>
      </c>
      <c r="J11" s="5">
        <v>0</v>
      </c>
      <c r="K11" s="5">
        <v>54.800000000000409</v>
      </c>
      <c r="L11" s="5">
        <v>322</v>
      </c>
      <c r="M11" s="5">
        <v>366</v>
      </c>
      <c r="N11" s="5">
        <v>374.20000000000005</v>
      </c>
      <c r="O11" s="5">
        <v>375</v>
      </c>
      <c r="P11" s="5">
        <v>378</v>
      </c>
      <c r="Q11" s="5">
        <v>378</v>
      </c>
      <c r="R11" s="5">
        <v>387</v>
      </c>
      <c r="S11" s="5">
        <v>409</v>
      </c>
      <c r="T11" s="5">
        <v>510.80000000000018</v>
      </c>
      <c r="U11" s="5">
        <v>627</v>
      </c>
    </row>
    <row r="12" spans="1:21" x14ac:dyDescent="0.25">
      <c r="A12" s="5" t="s">
        <v>10</v>
      </c>
      <c r="B12" s="5">
        <v>0</v>
      </c>
      <c r="C12" s="5">
        <v>0</v>
      </c>
      <c r="D12" s="5">
        <v>0</v>
      </c>
      <c r="E12" s="5">
        <v>0</v>
      </c>
      <c r="F12" s="5">
        <v>0</v>
      </c>
      <c r="G12" s="5">
        <v>0</v>
      </c>
      <c r="H12" s="5">
        <v>0</v>
      </c>
      <c r="I12" s="5">
        <v>0</v>
      </c>
      <c r="J12" s="5">
        <v>0</v>
      </c>
      <c r="K12" s="5">
        <v>229</v>
      </c>
      <c r="L12" s="5">
        <v>352.1</v>
      </c>
      <c r="M12" s="5">
        <v>401</v>
      </c>
      <c r="N12" s="5">
        <v>409</v>
      </c>
      <c r="O12" s="5">
        <v>409</v>
      </c>
      <c r="P12" s="5">
        <v>409</v>
      </c>
      <c r="Q12" s="5">
        <v>414.40000000000009</v>
      </c>
      <c r="R12" s="5">
        <v>422</v>
      </c>
      <c r="S12" s="5">
        <v>476.30000000000007</v>
      </c>
      <c r="T12" s="5">
        <v>610.1</v>
      </c>
      <c r="U12" s="5">
        <v>700.1</v>
      </c>
    </row>
    <row r="13" spans="1:21" x14ac:dyDescent="0.25">
      <c r="A13" s="5" t="s">
        <v>11</v>
      </c>
      <c r="B13" s="5">
        <v>0</v>
      </c>
      <c r="C13" s="5">
        <v>5</v>
      </c>
      <c r="D13" s="5">
        <v>5</v>
      </c>
      <c r="E13" s="5">
        <v>5</v>
      </c>
      <c r="F13" s="5">
        <v>5</v>
      </c>
      <c r="G13" s="5">
        <v>14</v>
      </c>
      <c r="H13" s="5">
        <v>22</v>
      </c>
      <c r="I13" s="5">
        <v>22</v>
      </c>
      <c r="J13" s="5">
        <v>273</v>
      </c>
      <c r="K13" s="5">
        <v>402</v>
      </c>
      <c r="L13" s="5">
        <v>498</v>
      </c>
      <c r="M13" s="5">
        <v>498</v>
      </c>
      <c r="N13" s="5">
        <v>498</v>
      </c>
      <c r="O13" s="5">
        <v>498</v>
      </c>
      <c r="P13" s="5">
        <v>512</v>
      </c>
      <c r="Q13" s="5">
        <v>553</v>
      </c>
      <c r="R13" s="5">
        <v>766</v>
      </c>
      <c r="S13" s="5">
        <v>840</v>
      </c>
      <c r="T13" s="5">
        <v>845</v>
      </c>
      <c r="U13" s="5">
        <v>865</v>
      </c>
    </row>
    <row r="14" spans="1:21" x14ac:dyDescent="0.25">
      <c r="A14" s="5"/>
      <c r="B14" s="5"/>
      <c r="C14" s="5"/>
      <c r="D14" s="5"/>
      <c r="E14" s="5"/>
      <c r="F14" s="5"/>
      <c r="G14" s="5"/>
      <c r="H14" s="5"/>
      <c r="I14" s="5"/>
      <c r="J14" s="5"/>
      <c r="K14" s="5"/>
      <c r="L14" s="5"/>
      <c r="M14" s="5"/>
      <c r="N14" s="5"/>
      <c r="O14" s="5"/>
      <c r="P14" s="5"/>
      <c r="Q14" s="5"/>
      <c r="R14" s="5"/>
      <c r="S14" s="5"/>
      <c r="T14" s="5"/>
      <c r="U14" s="5"/>
    </row>
    <row r="15" spans="1:21" ht="13.8" thickBot="1" x14ac:dyDescent="0.3">
      <c r="A15" s="3" t="s">
        <v>12</v>
      </c>
    </row>
    <row r="16" spans="1:21" x14ac:dyDescent="0.25">
      <c r="A16" s="1" t="s">
        <v>17</v>
      </c>
      <c r="B16" s="2">
        <v>2016</v>
      </c>
      <c r="C16" s="3">
        <v>2017</v>
      </c>
      <c r="D16" s="2">
        <v>2018</v>
      </c>
      <c r="E16" s="3">
        <v>2019</v>
      </c>
      <c r="F16" s="2">
        <v>2020</v>
      </c>
      <c r="G16" s="4">
        <v>2021</v>
      </c>
      <c r="H16" s="2">
        <v>2022</v>
      </c>
      <c r="I16" s="3">
        <v>2023</v>
      </c>
      <c r="J16" s="2">
        <v>2024</v>
      </c>
      <c r="K16" s="3">
        <v>2025</v>
      </c>
      <c r="L16" s="4">
        <v>2026</v>
      </c>
      <c r="M16" s="3">
        <v>2027</v>
      </c>
      <c r="N16" s="2">
        <v>2028</v>
      </c>
      <c r="O16" s="3">
        <v>2029</v>
      </c>
      <c r="P16" s="2">
        <v>2030</v>
      </c>
      <c r="Q16" s="3">
        <v>2031</v>
      </c>
      <c r="R16" s="2">
        <v>2032</v>
      </c>
      <c r="S16" s="3">
        <v>2033</v>
      </c>
      <c r="T16" s="2">
        <v>2034</v>
      </c>
      <c r="U16" s="4">
        <v>2035</v>
      </c>
    </row>
    <row r="17" spans="1:21" x14ac:dyDescent="0.25">
      <c r="A17" s="5" t="s">
        <v>2</v>
      </c>
      <c r="B17" s="5">
        <v>0</v>
      </c>
      <c r="C17" s="5">
        <v>0</v>
      </c>
      <c r="D17" s="5">
        <v>0</v>
      </c>
      <c r="E17" s="5">
        <v>0</v>
      </c>
      <c r="F17" s="5">
        <v>0</v>
      </c>
      <c r="G17" s="5">
        <v>0</v>
      </c>
      <c r="H17" s="5">
        <v>0</v>
      </c>
      <c r="I17" s="5">
        <v>0</v>
      </c>
      <c r="J17" s="5">
        <v>0</v>
      </c>
      <c r="K17" s="5">
        <v>0</v>
      </c>
      <c r="L17" s="5">
        <v>0</v>
      </c>
      <c r="M17" s="5">
        <v>0</v>
      </c>
      <c r="N17" s="5">
        <v>0</v>
      </c>
      <c r="O17" s="5">
        <v>0</v>
      </c>
      <c r="P17" s="5">
        <v>0</v>
      </c>
      <c r="Q17" s="5">
        <v>0</v>
      </c>
      <c r="R17" s="5">
        <v>0</v>
      </c>
      <c r="S17" s="5">
        <v>40</v>
      </c>
      <c r="T17" s="5">
        <v>40</v>
      </c>
      <c r="U17" s="5">
        <v>40</v>
      </c>
    </row>
    <row r="18" spans="1:21" x14ac:dyDescent="0.25">
      <c r="A18" s="5" t="s">
        <v>3</v>
      </c>
      <c r="B18" s="5">
        <v>0</v>
      </c>
      <c r="C18" s="5">
        <v>0</v>
      </c>
      <c r="D18" s="5">
        <v>0</v>
      </c>
      <c r="E18" s="5">
        <v>0</v>
      </c>
      <c r="F18" s="5">
        <v>0</v>
      </c>
      <c r="G18" s="5">
        <v>0</v>
      </c>
      <c r="H18" s="5">
        <v>0</v>
      </c>
      <c r="I18" s="5">
        <v>0</v>
      </c>
      <c r="J18" s="5">
        <v>0</v>
      </c>
      <c r="K18" s="5">
        <v>0</v>
      </c>
      <c r="L18" s="5">
        <v>0</v>
      </c>
      <c r="M18" s="5">
        <v>0</v>
      </c>
      <c r="N18" s="5">
        <v>0</v>
      </c>
      <c r="O18" s="5">
        <v>0</v>
      </c>
      <c r="P18" s="5">
        <v>0</v>
      </c>
      <c r="Q18" s="5">
        <v>0</v>
      </c>
      <c r="R18" s="5">
        <v>0</v>
      </c>
      <c r="S18" s="5">
        <v>40</v>
      </c>
      <c r="T18" s="5">
        <v>40</v>
      </c>
      <c r="U18" s="5">
        <v>62</v>
      </c>
    </row>
    <row r="19" spans="1:21" x14ac:dyDescent="0.25">
      <c r="A19" s="5" t="s">
        <v>4</v>
      </c>
      <c r="B19" s="5">
        <v>0</v>
      </c>
      <c r="C19" s="5">
        <v>0</v>
      </c>
      <c r="D19" s="5">
        <v>0</v>
      </c>
      <c r="E19" s="5">
        <v>0</v>
      </c>
      <c r="F19" s="5">
        <v>0</v>
      </c>
      <c r="G19" s="5">
        <v>0</v>
      </c>
      <c r="H19" s="5">
        <v>0</v>
      </c>
      <c r="I19" s="5">
        <v>0</v>
      </c>
      <c r="J19" s="5">
        <v>0</v>
      </c>
      <c r="K19" s="5">
        <v>0</v>
      </c>
      <c r="L19" s="5">
        <v>0</v>
      </c>
      <c r="M19" s="5">
        <v>0</v>
      </c>
      <c r="N19" s="5">
        <v>0</v>
      </c>
      <c r="O19" s="5">
        <v>0</v>
      </c>
      <c r="P19" s="5">
        <v>0</v>
      </c>
      <c r="Q19" s="5">
        <v>0</v>
      </c>
      <c r="R19" s="5">
        <v>0</v>
      </c>
      <c r="S19" s="5">
        <v>40</v>
      </c>
      <c r="T19" s="5">
        <v>40</v>
      </c>
      <c r="U19" s="5">
        <v>62</v>
      </c>
    </row>
    <row r="20" spans="1:21" x14ac:dyDescent="0.25">
      <c r="A20" s="5" t="s">
        <v>5</v>
      </c>
      <c r="B20" s="5">
        <v>0</v>
      </c>
      <c r="C20" s="5">
        <v>0</v>
      </c>
      <c r="D20" s="5">
        <v>0</v>
      </c>
      <c r="E20" s="5">
        <v>0</v>
      </c>
      <c r="F20" s="5">
        <v>0</v>
      </c>
      <c r="G20" s="5">
        <v>0</v>
      </c>
      <c r="H20" s="5">
        <v>0</v>
      </c>
      <c r="I20" s="5">
        <v>0</v>
      </c>
      <c r="J20" s="5">
        <v>0</v>
      </c>
      <c r="K20" s="5">
        <v>0</v>
      </c>
      <c r="L20" s="5">
        <v>0</v>
      </c>
      <c r="M20" s="5">
        <v>0</v>
      </c>
      <c r="N20" s="5">
        <v>0</v>
      </c>
      <c r="O20" s="5">
        <v>0</v>
      </c>
      <c r="P20" s="5">
        <v>0</v>
      </c>
      <c r="Q20" s="5">
        <v>0</v>
      </c>
      <c r="R20" s="5">
        <v>0</v>
      </c>
      <c r="S20" s="5">
        <v>40</v>
      </c>
      <c r="T20" s="5">
        <v>40</v>
      </c>
      <c r="U20" s="5">
        <v>102</v>
      </c>
    </row>
    <row r="21" spans="1:21" x14ac:dyDescent="0.25">
      <c r="A21" s="11" t="s">
        <v>6</v>
      </c>
      <c r="B21" s="11">
        <v>0</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40</v>
      </c>
      <c r="T21" s="11">
        <v>40</v>
      </c>
      <c r="U21" s="11">
        <v>102</v>
      </c>
    </row>
    <row r="22" spans="1:21" x14ac:dyDescent="0.25">
      <c r="A22" s="5" t="s">
        <v>7</v>
      </c>
      <c r="B22" s="5">
        <v>0</v>
      </c>
      <c r="C22" s="5">
        <v>0</v>
      </c>
      <c r="D22" s="5">
        <v>0</v>
      </c>
      <c r="E22" s="5">
        <v>0</v>
      </c>
      <c r="F22" s="5">
        <v>0</v>
      </c>
      <c r="G22" s="5">
        <v>0</v>
      </c>
      <c r="H22" s="5">
        <v>0</v>
      </c>
      <c r="I22" s="5">
        <v>0</v>
      </c>
      <c r="J22" s="5">
        <v>0</v>
      </c>
      <c r="K22" s="5">
        <v>0</v>
      </c>
      <c r="L22" s="5">
        <v>0</v>
      </c>
      <c r="M22" s="5">
        <v>0</v>
      </c>
      <c r="N22" s="5">
        <v>0</v>
      </c>
      <c r="O22" s="5">
        <v>0</v>
      </c>
      <c r="P22" s="5">
        <v>0</v>
      </c>
      <c r="Q22" s="5">
        <v>0</v>
      </c>
      <c r="R22" s="5">
        <v>0</v>
      </c>
      <c r="S22" s="5">
        <v>48</v>
      </c>
      <c r="T22" s="5">
        <v>51</v>
      </c>
      <c r="U22" s="5">
        <v>158</v>
      </c>
    </row>
    <row r="23" spans="1:21" x14ac:dyDescent="0.25">
      <c r="A23" s="5" t="s">
        <v>8</v>
      </c>
      <c r="B23" s="5">
        <v>0</v>
      </c>
      <c r="C23" s="5">
        <v>0</v>
      </c>
      <c r="D23" s="5">
        <v>0</v>
      </c>
      <c r="E23" s="5">
        <v>0</v>
      </c>
      <c r="F23" s="5">
        <v>0</v>
      </c>
      <c r="G23" s="5">
        <v>0</v>
      </c>
      <c r="H23" s="5">
        <v>0</v>
      </c>
      <c r="I23" s="5">
        <v>0</v>
      </c>
      <c r="J23" s="5">
        <v>0</v>
      </c>
      <c r="K23" s="5">
        <v>0</v>
      </c>
      <c r="L23" s="5">
        <v>0</v>
      </c>
      <c r="M23" s="5">
        <v>0</v>
      </c>
      <c r="N23" s="5">
        <v>0</v>
      </c>
      <c r="O23" s="5">
        <v>0</v>
      </c>
      <c r="P23" s="5">
        <v>0</v>
      </c>
      <c r="Q23" s="5">
        <v>0</v>
      </c>
      <c r="R23" s="5">
        <v>11</v>
      </c>
      <c r="S23" s="5">
        <v>87.299999999999955</v>
      </c>
      <c r="T23" s="5">
        <v>267.09999999999968</v>
      </c>
      <c r="U23" s="5">
        <v>385.89999999999986</v>
      </c>
    </row>
    <row r="24" spans="1:21" x14ac:dyDescent="0.25">
      <c r="A24" s="5" t="s">
        <v>9</v>
      </c>
      <c r="B24" s="5">
        <v>0</v>
      </c>
      <c r="C24" s="5">
        <v>0</v>
      </c>
      <c r="D24" s="5">
        <v>0</v>
      </c>
      <c r="E24" s="5">
        <v>0</v>
      </c>
      <c r="F24" s="5">
        <v>0</v>
      </c>
      <c r="G24" s="5">
        <v>0</v>
      </c>
      <c r="H24" s="5">
        <v>0</v>
      </c>
      <c r="I24" s="5">
        <v>0</v>
      </c>
      <c r="J24" s="5">
        <v>0</v>
      </c>
      <c r="K24" s="5">
        <v>0</v>
      </c>
      <c r="L24" s="5">
        <v>0</v>
      </c>
      <c r="M24" s="5">
        <v>0</v>
      </c>
      <c r="N24" s="5">
        <v>0</v>
      </c>
      <c r="O24" s="5">
        <v>8</v>
      </c>
      <c r="P24" s="5">
        <v>11</v>
      </c>
      <c r="Q24" s="5">
        <v>11</v>
      </c>
      <c r="R24" s="5">
        <v>122.40000000000032</v>
      </c>
      <c r="S24" s="5">
        <v>304</v>
      </c>
      <c r="T24" s="5">
        <v>358.20000000000005</v>
      </c>
      <c r="U24" s="5">
        <v>455</v>
      </c>
    </row>
    <row r="25" spans="1:21" x14ac:dyDescent="0.25">
      <c r="A25" s="5" t="s">
        <v>10</v>
      </c>
      <c r="B25" s="5">
        <v>0</v>
      </c>
      <c r="C25" s="5">
        <v>11</v>
      </c>
      <c r="D25" s="5">
        <v>11</v>
      </c>
      <c r="E25" s="5">
        <v>11</v>
      </c>
      <c r="F25" s="5">
        <v>11</v>
      </c>
      <c r="G25" s="5">
        <v>11</v>
      </c>
      <c r="H25" s="5">
        <v>11</v>
      </c>
      <c r="I25" s="5">
        <v>11</v>
      </c>
      <c r="J25" s="5">
        <v>11</v>
      </c>
      <c r="K25" s="5">
        <v>11</v>
      </c>
      <c r="L25" s="5">
        <v>11</v>
      </c>
      <c r="M25" s="5">
        <v>11</v>
      </c>
      <c r="N25" s="5">
        <v>11</v>
      </c>
      <c r="O25" s="5">
        <v>11</v>
      </c>
      <c r="P25" s="5">
        <v>145.80000000000018</v>
      </c>
      <c r="Q25" s="5">
        <v>270</v>
      </c>
      <c r="R25" s="5">
        <v>328.1</v>
      </c>
      <c r="S25" s="5">
        <v>394.70000000000016</v>
      </c>
      <c r="T25" s="5">
        <v>445</v>
      </c>
      <c r="U25" s="5">
        <v>552</v>
      </c>
    </row>
    <row r="26" spans="1:21" x14ac:dyDescent="0.25">
      <c r="A26" s="5" t="s">
        <v>11</v>
      </c>
      <c r="B26" s="5">
        <v>0</v>
      </c>
      <c r="C26" s="5">
        <v>11</v>
      </c>
      <c r="D26" s="5">
        <v>108</v>
      </c>
      <c r="E26" s="5">
        <v>108</v>
      </c>
      <c r="F26" s="5">
        <v>108</v>
      </c>
      <c r="G26" s="5">
        <v>108</v>
      </c>
      <c r="H26" s="5">
        <v>116</v>
      </c>
      <c r="I26" s="5">
        <v>116</v>
      </c>
      <c r="J26" s="5">
        <v>116</v>
      </c>
      <c r="K26" s="5">
        <v>116</v>
      </c>
      <c r="L26" s="5">
        <v>116</v>
      </c>
      <c r="M26" s="5">
        <v>389</v>
      </c>
      <c r="N26" s="5">
        <v>464</v>
      </c>
      <c r="O26" s="5">
        <v>557</v>
      </c>
      <c r="P26" s="5">
        <v>557</v>
      </c>
      <c r="Q26" s="5">
        <v>638</v>
      </c>
      <c r="R26" s="5">
        <v>740</v>
      </c>
      <c r="S26" s="5">
        <v>832</v>
      </c>
      <c r="T26" s="5">
        <v>1194</v>
      </c>
      <c r="U26" s="5">
        <v>2066</v>
      </c>
    </row>
    <row r="28" spans="1:21" ht="13.8" thickBot="1" x14ac:dyDescent="0.3">
      <c r="A28" s="3" t="s">
        <v>13</v>
      </c>
    </row>
    <row r="29" spans="1:21" x14ac:dyDescent="0.25">
      <c r="A29" s="1" t="s">
        <v>17</v>
      </c>
      <c r="B29" s="2">
        <v>2016</v>
      </c>
      <c r="C29" s="3">
        <v>2017</v>
      </c>
      <c r="D29" s="2">
        <v>2018</v>
      </c>
      <c r="E29" s="3">
        <v>2019</v>
      </c>
      <c r="F29" s="2">
        <v>2020</v>
      </c>
      <c r="G29" s="4">
        <v>2021</v>
      </c>
      <c r="H29" s="2">
        <v>2022</v>
      </c>
      <c r="I29" s="3">
        <v>2023</v>
      </c>
      <c r="J29" s="2">
        <v>2024</v>
      </c>
      <c r="K29" s="3">
        <v>2025</v>
      </c>
      <c r="L29" s="4">
        <v>2026</v>
      </c>
      <c r="M29" s="3">
        <v>2027</v>
      </c>
      <c r="N29" s="2">
        <v>2028</v>
      </c>
      <c r="O29" s="3">
        <v>2029</v>
      </c>
      <c r="P29" s="2">
        <v>2030</v>
      </c>
      <c r="Q29" s="3">
        <v>2031</v>
      </c>
      <c r="R29" s="2">
        <v>2032</v>
      </c>
      <c r="S29" s="3">
        <v>2033</v>
      </c>
      <c r="T29" s="2">
        <v>2034</v>
      </c>
      <c r="U29" s="4">
        <v>2035</v>
      </c>
    </row>
    <row r="30" spans="1:21" x14ac:dyDescent="0.25">
      <c r="A30" s="5" t="s">
        <v>2</v>
      </c>
      <c r="B30" s="5">
        <v>0</v>
      </c>
      <c r="C30" s="5">
        <v>0</v>
      </c>
      <c r="D30" s="5">
        <v>0</v>
      </c>
      <c r="E30" s="5">
        <v>0</v>
      </c>
      <c r="F30" s="5">
        <v>0</v>
      </c>
      <c r="G30" s="5">
        <v>0</v>
      </c>
      <c r="H30" s="5">
        <v>0</v>
      </c>
      <c r="I30" s="5">
        <v>0</v>
      </c>
      <c r="J30" s="5">
        <v>0</v>
      </c>
      <c r="K30" s="5">
        <v>0</v>
      </c>
      <c r="L30" s="5">
        <v>0</v>
      </c>
      <c r="M30" s="5">
        <v>0</v>
      </c>
      <c r="N30" s="5">
        <v>0</v>
      </c>
      <c r="O30" s="5">
        <v>0</v>
      </c>
      <c r="P30" s="5">
        <v>0</v>
      </c>
      <c r="Q30" s="5">
        <v>0</v>
      </c>
      <c r="R30" s="5">
        <v>0</v>
      </c>
      <c r="S30" s="5">
        <v>8.6000000000000227</v>
      </c>
      <c r="T30" s="5">
        <v>33.300000000000097</v>
      </c>
      <c r="U30" s="5">
        <v>105.10000000000005</v>
      </c>
    </row>
    <row r="31" spans="1:21" x14ac:dyDescent="0.25">
      <c r="A31" s="5" t="s">
        <v>3</v>
      </c>
      <c r="B31" s="5">
        <v>0</v>
      </c>
      <c r="C31" s="5">
        <v>0</v>
      </c>
      <c r="D31" s="5">
        <v>0</v>
      </c>
      <c r="E31" s="5">
        <v>0</v>
      </c>
      <c r="F31" s="5">
        <v>0</v>
      </c>
      <c r="G31" s="5">
        <v>0</v>
      </c>
      <c r="H31" s="5">
        <v>0</v>
      </c>
      <c r="I31" s="5">
        <v>0</v>
      </c>
      <c r="J31" s="5">
        <v>0</v>
      </c>
      <c r="K31" s="5">
        <v>0</v>
      </c>
      <c r="L31" s="5">
        <v>0</v>
      </c>
      <c r="M31" s="5">
        <v>0</v>
      </c>
      <c r="N31" s="5">
        <v>0</v>
      </c>
      <c r="O31" s="5">
        <v>26</v>
      </c>
      <c r="P31" s="5">
        <v>150</v>
      </c>
      <c r="Q31" s="5">
        <v>183.2000000000001</v>
      </c>
      <c r="R31" s="5">
        <v>193.20000000000005</v>
      </c>
      <c r="S31" s="5">
        <v>194</v>
      </c>
      <c r="T31" s="5">
        <v>203</v>
      </c>
      <c r="U31" s="5">
        <v>203</v>
      </c>
    </row>
    <row r="32" spans="1:21" x14ac:dyDescent="0.25">
      <c r="A32" s="5" t="s">
        <v>4</v>
      </c>
      <c r="B32" s="5">
        <v>0</v>
      </c>
      <c r="C32" s="5">
        <v>0</v>
      </c>
      <c r="D32" s="5">
        <v>0</v>
      </c>
      <c r="E32" s="5">
        <v>0</v>
      </c>
      <c r="F32" s="5">
        <v>0</v>
      </c>
      <c r="G32" s="5">
        <v>0</v>
      </c>
      <c r="H32" s="5">
        <v>0</v>
      </c>
      <c r="I32" s="5">
        <v>0</v>
      </c>
      <c r="J32" s="5">
        <v>0</v>
      </c>
      <c r="K32" s="5">
        <v>0</v>
      </c>
      <c r="L32" s="5">
        <v>0</v>
      </c>
      <c r="M32" s="5">
        <v>0</v>
      </c>
      <c r="N32" s="5">
        <v>79</v>
      </c>
      <c r="O32" s="5">
        <v>203</v>
      </c>
      <c r="P32" s="5">
        <v>229</v>
      </c>
      <c r="Q32" s="5">
        <v>229</v>
      </c>
      <c r="R32" s="5">
        <v>238</v>
      </c>
      <c r="S32" s="5">
        <v>238</v>
      </c>
      <c r="T32" s="5">
        <v>247</v>
      </c>
      <c r="U32" s="5">
        <v>247</v>
      </c>
    </row>
    <row r="33" spans="1:21" x14ac:dyDescent="0.25">
      <c r="A33" s="5" t="s">
        <v>5</v>
      </c>
      <c r="B33" s="5">
        <v>0</v>
      </c>
      <c r="C33" s="5">
        <v>0</v>
      </c>
      <c r="D33" s="5">
        <v>0</v>
      </c>
      <c r="E33" s="5">
        <v>0</v>
      </c>
      <c r="F33" s="5">
        <v>0</v>
      </c>
      <c r="G33" s="5">
        <v>0</v>
      </c>
      <c r="H33" s="5">
        <v>0</v>
      </c>
      <c r="I33" s="5">
        <v>0</v>
      </c>
      <c r="J33" s="5">
        <v>0</v>
      </c>
      <c r="K33" s="5">
        <v>0</v>
      </c>
      <c r="L33" s="5">
        <v>0</v>
      </c>
      <c r="M33" s="5">
        <v>29.000000000000114</v>
      </c>
      <c r="N33" s="5">
        <v>229</v>
      </c>
      <c r="O33" s="5">
        <v>264</v>
      </c>
      <c r="P33" s="5">
        <v>264</v>
      </c>
      <c r="Q33" s="5">
        <v>267.80000000000007</v>
      </c>
      <c r="R33" s="5">
        <v>269</v>
      </c>
      <c r="S33" s="5">
        <v>273</v>
      </c>
      <c r="T33" s="5">
        <v>273</v>
      </c>
      <c r="U33" s="5">
        <v>291</v>
      </c>
    </row>
    <row r="34" spans="1:21" x14ac:dyDescent="0.25">
      <c r="A34" s="5" t="s">
        <v>6</v>
      </c>
      <c r="B34" s="5">
        <v>0</v>
      </c>
      <c r="C34" s="5">
        <v>0</v>
      </c>
      <c r="D34" s="5">
        <v>0</v>
      </c>
      <c r="E34" s="5">
        <v>0</v>
      </c>
      <c r="F34" s="5">
        <v>0</v>
      </c>
      <c r="G34" s="5">
        <v>0</v>
      </c>
      <c r="H34" s="5">
        <v>0</v>
      </c>
      <c r="I34" s="5">
        <v>0</v>
      </c>
      <c r="J34" s="5">
        <v>0</v>
      </c>
      <c r="K34" s="5">
        <v>0</v>
      </c>
      <c r="L34" s="5">
        <v>0</v>
      </c>
      <c r="M34" s="5">
        <v>221</v>
      </c>
      <c r="N34" s="5">
        <v>282</v>
      </c>
      <c r="O34" s="5">
        <v>294</v>
      </c>
      <c r="P34" s="5">
        <v>296</v>
      </c>
      <c r="Q34" s="5">
        <v>296</v>
      </c>
      <c r="R34" s="5">
        <v>299</v>
      </c>
      <c r="S34" s="5">
        <v>299</v>
      </c>
      <c r="T34" s="5">
        <v>308</v>
      </c>
      <c r="U34" s="5">
        <v>317.5</v>
      </c>
    </row>
    <row r="35" spans="1:21" x14ac:dyDescent="0.25">
      <c r="A35" s="5" t="s">
        <v>7</v>
      </c>
      <c r="B35" s="5">
        <v>0</v>
      </c>
      <c r="C35" s="5">
        <v>0</v>
      </c>
      <c r="D35" s="5">
        <v>0</v>
      </c>
      <c r="E35" s="5">
        <v>0</v>
      </c>
      <c r="F35" s="5">
        <v>0</v>
      </c>
      <c r="G35" s="5">
        <v>0</v>
      </c>
      <c r="H35" s="5">
        <v>0</v>
      </c>
      <c r="I35" s="5">
        <v>0</v>
      </c>
      <c r="J35" s="5">
        <v>0</v>
      </c>
      <c r="K35" s="5">
        <v>0</v>
      </c>
      <c r="L35" s="5">
        <v>53</v>
      </c>
      <c r="M35" s="5">
        <v>282</v>
      </c>
      <c r="N35" s="5">
        <v>313</v>
      </c>
      <c r="O35" s="5">
        <v>317</v>
      </c>
      <c r="P35" s="5">
        <v>317</v>
      </c>
      <c r="Q35" s="5">
        <v>317</v>
      </c>
      <c r="R35" s="5">
        <v>319.59999999999991</v>
      </c>
      <c r="S35" s="5">
        <v>326</v>
      </c>
      <c r="T35" s="5">
        <v>334</v>
      </c>
      <c r="U35" s="5">
        <v>383</v>
      </c>
    </row>
    <row r="36" spans="1:21" x14ac:dyDescent="0.25">
      <c r="A36" s="5" t="s">
        <v>8</v>
      </c>
      <c r="B36" s="5">
        <v>0</v>
      </c>
      <c r="C36" s="5">
        <v>0</v>
      </c>
      <c r="D36" s="5">
        <v>0</v>
      </c>
      <c r="E36" s="5">
        <v>0</v>
      </c>
      <c r="F36" s="5">
        <v>0</v>
      </c>
      <c r="G36" s="5">
        <v>0</v>
      </c>
      <c r="H36" s="5">
        <v>0</v>
      </c>
      <c r="I36" s="5">
        <v>0</v>
      </c>
      <c r="J36" s="5">
        <v>0</v>
      </c>
      <c r="K36" s="5">
        <v>0</v>
      </c>
      <c r="L36" s="5">
        <v>185</v>
      </c>
      <c r="M36" s="5">
        <v>317</v>
      </c>
      <c r="N36" s="5">
        <v>339</v>
      </c>
      <c r="O36" s="5">
        <v>340.19999999999982</v>
      </c>
      <c r="P36" s="5">
        <v>340.19999999999982</v>
      </c>
      <c r="Q36" s="5">
        <v>343</v>
      </c>
      <c r="R36" s="5">
        <v>343.29999999999995</v>
      </c>
      <c r="S36" s="5">
        <v>352</v>
      </c>
      <c r="T36" s="5">
        <v>373.79999999999973</v>
      </c>
      <c r="U36" s="5">
        <v>474.59999999999991</v>
      </c>
    </row>
    <row r="37" spans="1:21" x14ac:dyDescent="0.25">
      <c r="A37" s="5" t="s">
        <v>9</v>
      </c>
      <c r="B37" s="5">
        <v>0</v>
      </c>
      <c r="C37" s="5">
        <v>0</v>
      </c>
      <c r="D37" s="5">
        <v>0</v>
      </c>
      <c r="E37" s="5">
        <v>0</v>
      </c>
      <c r="F37" s="5">
        <v>0</v>
      </c>
      <c r="G37" s="5">
        <v>0</v>
      </c>
      <c r="H37" s="5">
        <v>0</v>
      </c>
      <c r="I37" s="5">
        <v>0</v>
      </c>
      <c r="J37" s="5">
        <v>0</v>
      </c>
      <c r="K37" s="5">
        <v>9</v>
      </c>
      <c r="L37" s="5">
        <v>299</v>
      </c>
      <c r="M37" s="5">
        <v>343.20000000000005</v>
      </c>
      <c r="N37" s="5">
        <v>367</v>
      </c>
      <c r="O37" s="5">
        <v>369</v>
      </c>
      <c r="P37" s="5">
        <v>369</v>
      </c>
      <c r="Q37" s="5">
        <v>369</v>
      </c>
      <c r="R37" s="5">
        <v>370.20000000000005</v>
      </c>
      <c r="S37" s="5">
        <v>387</v>
      </c>
      <c r="T37" s="5">
        <v>454.40000000000009</v>
      </c>
      <c r="U37" s="5">
        <v>579.60000000000014</v>
      </c>
    </row>
    <row r="38" spans="1:21" x14ac:dyDescent="0.25">
      <c r="A38" s="5" t="s">
        <v>10</v>
      </c>
      <c r="B38" s="5">
        <v>0</v>
      </c>
      <c r="C38" s="5">
        <v>0</v>
      </c>
      <c r="D38" s="5">
        <v>0</v>
      </c>
      <c r="E38" s="5">
        <v>0</v>
      </c>
      <c r="F38" s="5">
        <v>0</v>
      </c>
      <c r="G38" s="5">
        <v>0</v>
      </c>
      <c r="H38" s="5">
        <v>0</v>
      </c>
      <c r="I38" s="5">
        <v>0</v>
      </c>
      <c r="J38" s="5">
        <v>0</v>
      </c>
      <c r="K38" s="5">
        <v>150.9000000000002</v>
      </c>
      <c r="L38" s="5">
        <v>334</v>
      </c>
      <c r="M38" s="5">
        <v>383</v>
      </c>
      <c r="N38" s="5">
        <v>396</v>
      </c>
      <c r="O38" s="5">
        <v>397</v>
      </c>
      <c r="P38" s="5">
        <v>400</v>
      </c>
      <c r="Q38" s="5">
        <v>401</v>
      </c>
      <c r="R38" s="5">
        <v>409</v>
      </c>
      <c r="S38" s="5">
        <v>453</v>
      </c>
      <c r="T38" s="5">
        <v>594</v>
      </c>
      <c r="U38" s="5">
        <v>680.2</v>
      </c>
    </row>
    <row r="39" spans="1:21" x14ac:dyDescent="0.25">
      <c r="A39" s="5" t="s">
        <v>11</v>
      </c>
      <c r="B39" s="5">
        <v>0</v>
      </c>
      <c r="C39" s="5">
        <v>5</v>
      </c>
      <c r="D39" s="5">
        <v>5</v>
      </c>
      <c r="E39" s="5">
        <v>5</v>
      </c>
      <c r="F39" s="5">
        <v>5</v>
      </c>
      <c r="G39" s="5">
        <v>14</v>
      </c>
      <c r="H39" s="5">
        <v>14</v>
      </c>
      <c r="I39" s="5">
        <v>22</v>
      </c>
      <c r="J39" s="5">
        <v>194</v>
      </c>
      <c r="K39" s="5">
        <v>423</v>
      </c>
      <c r="L39" s="5">
        <v>528</v>
      </c>
      <c r="M39" s="5">
        <v>528</v>
      </c>
      <c r="N39" s="5">
        <v>528</v>
      </c>
      <c r="O39" s="5">
        <v>528</v>
      </c>
      <c r="P39" s="5">
        <v>550</v>
      </c>
      <c r="Q39" s="5">
        <v>629</v>
      </c>
      <c r="R39" s="5">
        <v>819</v>
      </c>
      <c r="S39" s="5">
        <v>844</v>
      </c>
      <c r="T39" s="5">
        <v>869</v>
      </c>
      <c r="U39" s="5">
        <v>889</v>
      </c>
    </row>
    <row r="40" spans="1:21" x14ac:dyDescent="0.25">
      <c r="A40" s="5"/>
      <c r="B40" s="5"/>
      <c r="C40" s="5"/>
      <c r="D40" s="5"/>
      <c r="E40" s="5"/>
      <c r="F40" s="5"/>
      <c r="G40" s="5"/>
      <c r="H40" s="5"/>
      <c r="I40" s="5"/>
      <c r="J40" s="5"/>
      <c r="K40" s="5"/>
      <c r="L40" s="5"/>
      <c r="M40" s="5"/>
      <c r="N40" s="5"/>
      <c r="O40" s="5"/>
      <c r="P40" s="5"/>
      <c r="Q40" s="5"/>
      <c r="R40" s="5"/>
      <c r="S40" s="5"/>
      <c r="T40" s="5"/>
      <c r="U40" s="5"/>
    </row>
    <row r="41" spans="1:21" ht="13.8" thickBot="1" x14ac:dyDescent="0.3">
      <c r="A41" s="3" t="s">
        <v>14</v>
      </c>
    </row>
    <row r="42" spans="1:21" x14ac:dyDescent="0.25">
      <c r="A42" s="1" t="s">
        <v>17</v>
      </c>
      <c r="B42" s="2">
        <v>2016</v>
      </c>
      <c r="C42" s="3">
        <v>2017</v>
      </c>
      <c r="D42" s="2">
        <v>2018</v>
      </c>
      <c r="E42" s="3">
        <v>2019</v>
      </c>
      <c r="F42" s="2">
        <v>2020</v>
      </c>
      <c r="G42" s="4">
        <v>2021</v>
      </c>
      <c r="H42" s="2">
        <v>2022</v>
      </c>
      <c r="I42" s="3">
        <v>2023</v>
      </c>
      <c r="J42" s="2">
        <v>2024</v>
      </c>
      <c r="K42" s="3">
        <v>2025</v>
      </c>
      <c r="L42" s="4">
        <v>2026</v>
      </c>
      <c r="M42" s="3">
        <v>2027</v>
      </c>
      <c r="N42" s="2">
        <v>2028</v>
      </c>
      <c r="O42" s="3">
        <v>2029</v>
      </c>
      <c r="P42" s="2">
        <v>2030</v>
      </c>
      <c r="Q42" s="3">
        <v>2031</v>
      </c>
      <c r="R42" s="2">
        <v>2032</v>
      </c>
      <c r="S42" s="3">
        <v>2033</v>
      </c>
      <c r="T42" s="2">
        <v>2034</v>
      </c>
      <c r="U42" s="4">
        <v>2035</v>
      </c>
    </row>
    <row r="43" spans="1:21" x14ac:dyDescent="0.25">
      <c r="A43" s="5" t="s">
        <v>2</v>
      </c>
      <c r="B43" s="5">
        <v>0</v>
      </c>
      <c r="C43" s="5">
        <v>0</v>
      </c>
      <c r="D43" s="5">
        <v>0</v>
      </c>
      <c r="E43" s="5">
        <v>0</v>
      </c>
      <c r="F43" s="5">
        <v>0</v>
      </c>
      <c r="G43" s="5">
        <v>0</v>
      </c>
      <c r="H43" s="5">
        <v>0</v>
      </c>
      <c r="I43" s="5">
        <v>0</v>
      </c>
      <c r="J43" s="5">
        <v>0</v>
      </c>
      <c r="K43" s="5">
        <v>0</v>
      </c>
      <c r="L43" s="5">
        <v>0</v>
      </c>
      <c r="M43" s="5">
        <v>0</v>
      </c>
      <c r="N43" s="5">
        <v>0</v>
      </c>
      <c r="O43" s="5">
        <v>0</v>
      </c>
      <c r="P43" s="5">
        <v>0</v>
      </c>
      <c r="Q43" s="5">
        <v>0</v>
      </c>
      <c r="R43" s="5">
        <v>0</v>
      </c>
      <c r="S43" s="5">
        <v>40</v>
      </c>
      <c r="T43" s="5">
        <v>40</v>
      </c>
      <c r="U43" s="5">
        <v>79</v>
      </c>
    </row>
    <row r="44" spans="1:21" x14ac:dyDescent="0.25">
      <c r="A44" s="5" t="s">
        <v>3</v>
      </c>
      <c r="B44" s="5">
        <v>0</v>
      </c>
      <c r="C44" s="5">
        <v>0</v>
      </c>
      <c r="D44" s="5">
        <v>0</v>
      </c>
      <c r="E44" s="5">
        <v>0</v>
      </c>
      <c r="F44" s="5">
        <v>0</v>
      </c>
      <c r="G44" s="5">
        <v>0</v>
      </c>
      <c r="H44" s="5">
        <v>0</v>
      </c>
      <c r="I44" s="5">
        <v>0</v>
      </c>
      <c r="J44" s="5">
        <v>0</v>
      </c>
      <c r="K44" s="5">
        <v>0</v>
      </c>
      <c r="L44" s="5">
        <v>0</v>
      </c>
      <c r="M44" s="5">
        <v>0</v>
      </c>
      <c r="N44" s="5">
        <v>0</v>
      </c>
      <c r="O44" s="5">
        <v>0</v>
      </c>
      <c r="P44" s="5">
        <v>0</v>
      </c>
      <c r="Q44" s="5">
        <v>40</v>
      </c>
      <c r="R44" s="5">
        <v>40</v>
      </c>
      <c r="S44" s="5">
        <v>79</v>
      </c>
      <c r="T44" s="5">
        <v>79</v>
      </c>
      <c r="U44" s="5">
        <v>119</v>
      </c>
    </row>
    <row r="45" spans="1:21" x14ac:dyDescent="0.25">
      <c r="A45" s="5" t="s">
        <v>4</v>
      </c>
      <c r="B45" s="5">
        <v>0</v>
      </c>
      <c r="C45" s="5">
        <v>0</v>
      </c>
      <c r="D45" s="5">
        <v>0</v>
      </c>
      <c r="E45" s="5">
        <v>0</v>
      </c>
      <c r="F45" s="5">
        <v>0</v>
      </c>
      <c r="G45" s="5">
        <v>0</v>
      </c>
      <c r="H45" s="5">
        <v>0</v>
      </c>
      <c r="I45" s="5">
        <v>0</v>
      </c>
      <c r="J45" s="5">
        <v>0</v>
      </c>
      <c r="K45" s="5">
        <v>0</v>
      </c>
      <c r="L45" s="5">
        <v>0</v>
      </c>
      <c r="M45" s="5">
        <v>0</v>
      </c>
      <c r="N45" s="5">
        <v>0</v>
      </c>
      <c r="O45" s="5">
        <v>0</v>
      </c>
      <c r="P45" s="5">
        <v>0</v>
      </c>
      <c r="Q45" s="5">
        <v>40</v>
      </c>
      <c r="R45" s="5">
        <v>40</v>
      </c>
      <c r="S45" s="5">
        <v>79</v>
      </c>
      <c r="T45" s="5">
        <v>79</v>
      </c>
      <c r="U45" s="5">
        <v>119</v>
      </c>
    </row>
    <row r="46" spans="1:21" x14ac:dyDescent="0.25">
      <c r="A46" s="5" t="s">
        <v>5</v>
      </c>
      <c r="B46" s="5">
        <v>0</v>
      </c>
      <c r="C46" s="5">
        <v>0</v>
      </c>
      <c r="D46" s="5">
        <v>0</v>
      </c>
      <c r="E46" s="5">
        <v>0</v>
      </c>
      <c r="F46" s="5">
        <v>0</v>
      </c>
      <c r="G46" s="5">
        <v>0</v>
      </c>
      <c r="H46" s="5">
        <v>0</v>
      </c>
      <c r="I46" s="5">
        <v>0</v>
      </c>
      <c r="J46" s="5">
        <v>0</v>
      </c>
      <c r="K46" s="5">
        <v>0</v>
      </c>
      <c r="L46" s="5">
        <v>0</v>
      </c>
      <c r="M46" s="5">
        <v>0</v>
      </c>
      <c r="N46" s="5">
        <v>0</v>
      </c>
      <c r="O46" s="5">
        <v>0</v>
      </c>
      <c r="P46" s="5">
        <v>0</v>
      </c>
      <c r="Q46" s="5">
        <v>40</v>
      </c>
      <c r="R46" s="5">
        <v>40</v>
      </c>
      <c r="S46" s="5">
        <v>79</v>
      </c>
      <c r="T46" s="5">
        <v>79</v>
      </c>
      <c r="U46" s="5">
        <v>119</v>
      </c>
    </row>
    <row r="47" spans="1:21" x14ac:dyDescent="0.25">
      <c r="A47" s="11" t="s">
        <v>6</v>
      </c>
      <c r="B47" s="11">
        <v>0</v>
      </c>
      <c r="C47" s="11">
        <v>0</v>
      </c>
      <c r="D47" s="11">
        <v>0</v>
      </c>
      <c r="E47" s="11">
        <v>0</v>
      </c>
      <c r="F47" s="11">
        <v>0</v>
      </c>
      <c r="G47" s="11">
        <v>0</v>
      </c>
      <c r="H47" s="11">
        <v>0</v>
      </c>
      <c r="I47" s="11">
        <v>0</v>
      </c>
      <c r="J47" s="11">
        <v>0</v>
      </c>
      <c r="K47" s="11">
        <v>0</v>
      </c>
      <c r="L47" s="11">
        <v>0</v>
      </c>
      <c r="M47" s="11">
        <v>0</v>
      </c>
      <c r="N47" s="11">
        <v>0</v>
      </c>
      <c r="O47" s="11">
        <v>0</v>
      </c>
      <c r="P47" s="11">
        <v>0</v>
      </c>
      <c r="Q47" s="11">
        <v>40</v>
      </c>
      <c r="R47" s="11">
        <v>40</v>
      </c>
      <c r="S47" s="11">
        <v>79</v>
      </c>
      <c r="T47" s="11">
        <v>79</v>
      </c>
      <c r="U47" s="11">
        <v>119</v>
      </c>
    </row>
    <row r="48" spans="1:21" x14ac:dyDescent="0.25">
      <c r="A48" s="5" t="s">
        <v>7</v>
      </c>
      <c r="B48" s="5">
        <v>0</v>
      </c>
      <c r="C48" s="5">
        <v>0</v>
      </c>
      <c r="D48" s="5">
        <v>0</v>
      </c>
      <c r="E48" s="5">
        <v>0</v>
      </c>
      <c r="F48" s="5">
        <v>0</v>
      </c>
      <c r="G48" s="5">
        <v>0</v>
      </c>
      <c r="H48" s="5">
        <v>0</v>
      </c>
      <c r="I48" s="5">
        <v>0</v>
      </c>
      <c r="J48" s="5">
        <v>0</v>
      </c>
      <c r="K48" s="5">
        <v>0</v>
      </c>
      <c r="L48" s="5">
        <v>0</v>
      </c>
      <c r="M48" s="5">
        <v>0</v>
      </c>
      <c r="N48" s="5">
        <v>0</v>
      </c>
      <c r="O48" s="5">
        <v>0</v>
      </c>
      <c r="P48" s="5">
        <v>0</v>
      </c>
      <c r="Q48" s="5">
        <v>40</v>
      </c>
      <c r="R48" s="5">
        <v>40</v>
      </c>
      <c r="S48" s="5">
        <v>79</v>
      </c>
      <c r="T48" s="5">
        <v>79</v>
      </c>
      <c r="U48" s="5">
        <v>127</v>
      </c>
    </row>
    <row r="49" spans="1:21" x14ac:dyDescent="0.25">
      <c r="A49" s="5" t="s">
        <v>8</v>
      </c>
      <c r="B49" s="5">
        <v>0</v>
      </c>
      <c r="C49" s="5">
        <v>0</v>
      </c>
      <c r="D49" s="5">
        <v>0</v>
      </c>
      <c r="E49" s="5">
        <v>0</v>
      </c>
      <c r="F49" s="5">
        <v>0</v>
      </c>
      <c r="G49" s="5">
        <v>0</v>
      </c>
      <c r="H49" s="5">
        <v>0</v>
      </c>
      <c r="I49" s="5">
        <v>0</v>
      </c>
      <c r="J49" s="5">
        <v>0</v>
      </c>
      <c r="K49" s="5">
        <v>0</v>
      </c>
      <c r="L49" s="5">
        <v>0</v>
      </c>
      <c r="M49" s="5">
        <v>0</v>
      </c>
      <c r="N49" s="5">
        <v>0</v>
      </c>
      <c r="O49" s="5">
        <v>0</v>
      </c>
      <c r="P49" s="5">
        <v>0</v>
      </c>
      <c r="Q49" s="5">
        <v>40</v>
      </c>
      <c r="R49" s="5">
        <v>40</v>
      </c>
      <c r="S49" s="5">
        <v>91</v>
      </c>
      <c r="T49" s="5">
        <v>119</v>
      </c>
      <c r="U49" s="5">
        <v>287.29999999999995</v>
      </c>
    </row>
    <row r="50" spans="1:21" x14ac:dyDescent="0.25">
      <c r="A50" s="5" t="s">
        <v>9</v>
      </c>
      <c r="B50" s="5">
        <v>0</v>
      </c>
      <c r="C50" s="5">
        <v>0</v>
      </c>
      <c r="D50" s="5">
        <v>0</v>
      </c>
      <c r="E50" s="5">
        <v>0</v>
      </c>
      <c r="F50" s="5">
        <v>0</v>
      </c>
      <c r="G50" s="5">
        <v>0</v>
      </c>
      <c r="H50" s="5">
        <v>0</v>
      </c>
      <c r="I50" s="5">
        <v>0</v>
      </c>
      <c r="J50" s="5">
        <v>0</v>
      </c>
      <c r="K50" s="5">
        <v>0</v>
      </c>
      <c r="L50" s="5">
        <v>0</v>
      </c>
      <c r="M50" s="5">
        <v>0</v>
      </c>
      <c r="N50" s="5">
        <v>0</v>
      </c>
      <c r="O50" s="5">
        <v>0</v>
      </c>
      <c r="P50" s="5">
        <v>8</v>
      </c>
      <c r="Q50" s="5">
        <v>51</v>
      </c>
      <c r="R50" s="5">
        <v>59</v>
      </c>
      <c r="S50" s="5">
        <v>239.20000000000005</v>
      </c>
      <c r="T50" s="5">
        <v>312</v>
      </c>
      <c r="U50" s="5">
        <v>384</v>
      </c>
    </row>
    <row r="51" spans="1:21" x14ac:dyDescent="0.25">
      <c r="A51" s="5" t="s">
        <v>10</v>
      </c>
      <c r="B51" s="5">
        <v>0</v>
      </c>
      <c r="C51" s="5">
        <v>0</v>
      </c>
      <c r="D51" s="5">
        <v>0</v>
      </c>
      <c r="E51" s="5">
        <v>0</v>
      </c>
      <c r="F51" s="5">
        <v>0</v>
      </c>
      <c r="G51" s="5">
        <v>0</v>
      </c>
      <c r="H51" s="5">
        <v>0</v>
      </c>
      <c r="I51" s="5">
        <v>8</v>
      </c>
      <c r="J51" s="5">
        <v>8</v>
      </c>
      <c r="K51" s="5">
        <v>8</v>
      </c>
      <c r="L51" s="5">
        <v>8</v>
      </c>
      <c r="M51" s="5">
        <v>8</v>
      </c>
      <c r="N51" s="5">
        <v>11</v>
      </c>
      <c r="O51" s="5">
        <v>11</v>
      </c>
      <c r="P51" s="5">
        <v>32.800000000000182</v>
      </c>
      <c r="Q51" s="5">
        <v>224</v>
      </c>
      <c r="R51" s="5">
        <v>297.70000000000016</v>
      </c>
      <c r="S51" s="5">
        <v>376.70000000000016</v>
      </c>
      <c r="T51" s="5">
        <v>392</v>
      </c>
      <c r="U51" s="5">
        <v>446.20000000000005</v>
      </c>
    </row>
    <row r="52" spans="1:21" x14ac:dyDescent="0.25">
      <c r="A52" s="5" t="s">
        <v>11</v>
      </c>
      <c r="B52" s="5">
        <v>0</v>
      </c>
      <c r="C52" s="5">
        <v>11</v>
      </c>
      <c r="D52" s="5">
        <v>50</v>
      </c>
      <c r="E52" s="5">
        <v>50</v>
      </c>
      <c r="F52" s="5">
        <v>50</v>
      </c>
      <c r="G52" s="5">
        <v>50</v>
      </c>
      <c r="H52" s="5">
        <v>50</v>
      </c>
      <c r="I52" s="5">
        <v>50</v>
      </c>
      <c r="J52" s="5">
        <v>58</v>
      </c>
      <c r="K52" s="5">
        <v>58</v>
      </c>
      <c r="L52" s="5">
        <v>58</v>
      </c>
      <c r="M52" s="5">
        <v>192</v>
      </c>
      <c r="N52" s="5">
        <v>304</v>
      </c>
      <c r="O52" s="5">
        <v>398</v>
      </c>
      <c r="P52" s="5">
        <v>450</v>
      </c>
      <c r="Q52" s="5">
        <v>528</v>
      </c>
      <c r="R52" s="5">
        <v>573</v>
      </c>
      <c r="S52" s="5">
        <v>682</v>
      </c>
      <c r="T52" s="5">
        <v>904</v>
      </c>
      <c r="U52" s="5">
        <v>1289</v>
      </c>
    </row>
    <row r="54" spans="1:21" ht="13.8" thickBot="1" x14ac:dyDescent="0.3">
      <c r="A54" s="3" t="s">
        <v>18</v>
      </c>
    </row>
    <row r="55" spans="1:21" x14ac:dyDescent="0.25">
      <c r="A55" s="1" t="s">
        <v>17</v>
      </c>
      <c r="B55" s="2">
        <v>2016</v>
      </c>
      <c r="C55" s="3">
        <v>2017</v>
      </c>
      <c r="D55" s="2">
        <v>2018</v>
      </c>
      <c r="E55" s="3">
        <v>2019</v>
      </c>
      <c r="F55" s="2">
        <v>2020</v>
      </c>
      <c r="G55" s="4">
        <v>2021</v>
      </c>
      <c r="H55" s="2">
        <v>2022</v>
      </c>
      <c r="I55" s="3">
        <v>2023</v>
      </c>
      <c r="J55" s="2">
        <v>2024</v>
      </c>
      <c r="K55" s="3">
        <v>2025</v>
      </c>
      <c r="L55" s="4">
        <v>2026</v>
      </c>
      <c r="M55" s="3">
        <v>2027</v>
      </c>
      <c r="N55" s="2">
        <v>2028</v>
      </c>
      <c r="O55" s="3">
        <v>2029</v>
      </c>
      <c r="P55" s="2">
        <v>2030</v>
      </c>
      <c r="Q55" s="3">
        <v>2031</v>
      </c>
      <c r="R55" s="2">
        <v>2032</v>
      </c>
      <c r="S55" s="3">
        <v>2033</v>
      </c>
      <c r="T55" s="2">
        <v>2034</v>
      </c>
      <c r="U55" s="4">
        <v>2035</v>
      </c>
    </row>
    <row r="56" spans="1:21" x14ac:dyDescent="0.25">
      <c r="A56" s="5" t="s">
        <v>2</v>
      </c>
      <c r="B56" s="5">
        <v>0</v>
      </c>
      <c r="C56" s="5">
        <v>0</v>
      </c>
      <c r="D56" s="5">
        <v>0</v>
      </c>
      <c r="E56" s="5">
        <v>0</v>
      </c>
      <c r="F56" s="5">
        <v>0</v>
      </c>
      <c r="G56" s="5">
        <v>0</v>
      </c>
      <c r="H56" s="5">
        <v>0</v>
      </c>
      <c r="I56" s="5">
        <v>0</v>
      </c>
      <c r="J56" s="5">
        <v>0</v>
      </c>
      <c r="K56" s="5">
        <v>0</v>
      </c>
      <c r="L56" s="5">
        <v>0</v>
      </c>
      <c r="M56" s="5">
        <v>0</v>
      </c>
      <c r="N56" s="5">
        <v>0</v>
      </c>
      <c r="O56" s="5">
        <v>0</v>
      </c>
      <c r="P56" s="5">
        <v>5</v>
      </c>
      <c r="Q56" s="5">
        <v>9</v>
      </c>
      <c r="R56" s="5">
        <v>9.9000000000000057</v>
      </c>
      <c r="S56" s="5">
        <v>43.100000000000051</v>
      </c>
      <c r="T56" s="5">
        <v>67.400000000000034</v>
      </c>
      <c r="U56" s="5">
        <v>79.500000000000028</v>
      </c>
    </row>
    <row r="57" spans="1:21" x14ac:dyDescent="0.25">
      <c r="A57" s="5" t="s">
        <v>3</v>
      </c>
      <c r="B57" s="5">
        <v>0</v>
      </c>
      <c r="C57" s="5">
        <v>0</v>
      </c>
      <c r="D57" s="5">
        <v>0</v>
      </c>
      <c r="E57" s="5">
        <v>0</v>
      </c>
      <c r="F57" s="5">
        <v>0</v>
      </c>
      <c r="G57" s="5">
        <v>0</v>
      </c>
      <c r="H57" s="5">
        <v>0</v>
      </c>
      <c r="I57" s="5">
        <v>0</v>
      </c>
      <c r="J57" s="5">
        <v>0</v>
      </c>
      <c r="K57" s="5">
        <v>0</v>
      </c>
      <c r="L57" s="5">
        <v>0</v>
      </c>
      <c r="M57" s="5">
        <v>0</v>
      </c>
      <c r="N57" s="5">
        <v>0</v>
      </c>
      <c r="O57" s="5">
        <v>61.400000000000034</v>
      </c>
      <c r="P57" s="5">
        <v>172</v>
      </c>
      <c r="Q57" s="5">
        <v>199</v>
      </c>
      <c r="R57" s="5">
        <v>203</v>
      </c>
      <c r="S57" s="5">
        <v>209</v>
      </c>
      <c r="T57" s="5">
        <v>212</v>
      </c>
      <c r="U57" s="5">
        <v>219.60000000000002</v>
      </c>
    </row>
    <row r="58" spans="1:21" x14ac:dyDescent="0.25">
      <c r="A58" s="5" t="s">
        <v>4</v>
      </c>
      <c r="B58" s="5">
        <v>0</v>
      </c>
      <c r="C58" s="5">
        <v>0</v>
      </c>
      <c r="D58" s="5">
        <v>0</v>
      </c>
      <c r="E58" s="5">
        <v>0</v>
      </c>
      <c r="F58" s="5">
        <v>0</v>
      </c>
      <c r="G58" s="5">
        <v>0</v>
      </c>
      <c r="H58" s="5">
        <v>0</v>
      </c>
      <c r="I58" s="5">
        <v>0</v>
      </c>
      <c r="J58" s="5">
        <v>0</v>
      </c>
      <c r="K58" s="5">
        <v>0</v>
      </c>
      <c r="L58" s="5">
        <v>0</v>
      </c>
      <c r="M58" s="5">
        <v>0</v>
      </c>
      <c r="N58" s="5">
        <v>106</v>
      </c>
      <c r="O58" s="5">
        <v>229</v>
      </c>
      <c r="P58" s="5">
        <v>247</v>
      </c>
      <c r="Q58" s="5">
        <v>252.7</v>
      </c>
      <c r="R58" s="5">
        <v>255.09999999999997</v>
      </c>
      <c r="S58" s="5">
        <v>256</v>
      </c>
      <c r="T58" s="5">
        <v>257</v>
      </c>
      <c r="U58" s="5">
        <v>261</v>
      </c>
    </row>
    <row r="59" spans="1:21" x14ac:dyDescent="0.25">
      <c r="A59" s="5" t="s">
        <v>5</v>
      </c>
      <c r="B59" s="5">
        <v>0</v>
      </c>
      <c r="C59" s="5">
        <v>0</v>
      </c>
      <c r="D59" s="5">
        <v>0</v>
      </c>
      <c r="E59" s="5">
        <v>0</v>
      </c>
      <c r="F59" s="5">
        <v>0</v>
      </c>
      <c r="G59" s="5">
        <v>0</v>
      </c>
      <c r="H59" s="5">
        <v>0</v>
      </c>
      <c r="I59" s="5">
        <v>0</v>
      </c>
      <c r="J59" s="5">
        <v>0</v>
      </c>
      <c r="K59" s="5">
        <v>0</v>
      </c>
      <c r="L59" s="5">
        <v>0</v>
      </c>
      <c r="M59" s="5">
        <v>53</v>
      </c>
      <c r="N59" s="5">
        <v>247</v>
      </c>
      <c r="O59" s="5">
        <v>277.60000000000002</v>
      </c>
      <c r="P59" s="5">
        <v>280</v>
      </c>
      <c r="Q59" s="5">
        <v>282</v>
      </c>
      <c r="R59" s="5">
        <v>282</v>
      </c>
      <c r="S59" s="5">
        <v>283</v>
      </c>
      <c r="T59" s="5">
        <v>291</v>
      </c>
      <c r="U59" s="5">
        <v>297</v>
      </c>
    </row>
    <row r="60" spans="1:21" x14ac:dyDescent="0.25">
      <c r="A60" s="5" t="s">
        <v>6</v>
      </c>
      <c r="B60" s="5">
        <v>0</v>
      </c>
      <c r="C60" s="5">
        <v>0</v>
      </c>
      <c r="D60" s="5">
        <v>0</v>
      </c>
      <c r="E60" s="5">
        <v>0</v>
      </c>
      <c r="F60" s="5">
        <v>0</v>
      </c>
      <c r="G60" s="5">
        <v>0</v>
      </c>
      <c r="H60" s="5">
        <v>0</v>
      </c>
      <c r="I60" s="5">
        <v>0</v>
      </c>
      <c r="J60" s="5">
        <v>0</v>
      </c>
      <c r="K60" s="5">
        <v>0</v>
      </c>
      <c r="L60" s="5">
        <v>9</v>
      </c>
      <c r="M60" s="5">
        <v>247</v>
      </c>
      <c r="N60" s="5">
        <v>285</v>
      </c>
      <c r="O60" s="5">
        <v>304</v>
      </c>
      <c r="P60" s="5">
        <v>304</v>
      </c>
      <c r="Q60" s="5">
        <v>307.5</v>
      </c>
      <c r="R60" s="5">
        <v>307.5</v>
      </c>
      <c r="S60" s="5">
        <v>309</v>
      </c>
      <c r="T60" s="5">
        <v>318.5</v>
      </c>
      <c r="U60" s="5">
        <v>334</v>
      </c>
    </row>
    <row r="61" spans="1:21" x14ac:dyDescent="0.25">
      <c r="A61" s="5" t="s">
        <v>7</v>
      </c>
      <c r="B61" s="5">
        <v>0</v>
      </c>
      <c r="C61" s="5">
        <v>0</v>
      </c>
      <c r="D61" s="5">
        <v>0</v>
      </c>
      <c r="E61" s="5">
        <v>0</v>
      </c>
      <c r="F61" s="5">
        <v>0</v>
      </c>
      <c r="G61" s="5">
        <v>0</v>
      </c>
      <c r="H61" s="5">
        <v>0</v>
      </c>
      <c r="I61" s="5">
        <v>0</v>
      </c>
      <c r="J61" s="5">
        <v>0</v>
      </c>
      <c r="K61" s="5">
        <v>0</v>
      </c>
      <c r="L61" s="5">
        <v>73.799999999999841</v>
      </c>
      <c r="M61" s="5">
        <v>291</v>
      </c>
      <c r="N61" s="5">
        <v>318.39999999999998</v>
      </c>
      <c r="O61" s="5">
        <v>334</v>
      </c>
      <c r="P61" s="5">
        <v>334</v>
      </c>
      <c r="Q61" s="5">
        <v>334</v>
      </c>
      <c r="R61" s="5">
        <v>334</v>
      </c>
      <c r="S61" s="5">
        <v>339</v>
      </c>
      <c r="T61" s="5">
        <v>344</v>
      </c>
      <c r="U61" s="5">
        <v>374.4</v>
      </c>
    </row>
    <row r="62" spans="1:21" x14ac:dyDescent="0.25">
      <c r="A62" s="5" t="s">
        <v>8</v>
      </c>
      <c r="B62" s="5">
        <v>0</v>
      </c>
      <c r="C62" s="5">
        <v>0</v>
      </c>
      <c r="D62" s="5">
        <v>0</v>
      </c>
      <c r="E62" s="5">
        <v>0</v>
      </c>
      <c r="F62" s="5">
        <v>0</v>
      </c>
      <c r="G62" s="5">
        <v>0</v>
      </c>
      <c r="H62" s="5">
        <v>0</v>
      </c>
      <c r="I62" s="5">
        <v>0</v>
      </c>
      <c r="J62" s="5">
        <v>0</v>
      </c>
      <c r="K62" s="5">
        <v>0</v>
      </c>
      <c r="L62" s="5">
        <v>212</v>
      </c>
      <c r="M62" s="5">
        <v>317</v>
      </c>
      <c r="N62" s="5">
        <v>343</v>
      </c>
      <c r="O62" s="5">
        <v>352</v>
      </c>
      <c r="P62" s="5">
        <v>352</v>
      </c>
      <c r="Q62" s="5">
        <v>352.29999999999995</v>
      </c>
      <c r="R62" s="5">
        <v>354.29999999999995</v>
      </c>
      <c r="S62" s="5">
        <v>361</v>
      </c>
      <c r="T62" s="5">
        <v>375.59999999999991</v>
      </c>
      <c r="U62" s="5">
        <v>471.29999999999995</v>
      </c>
    </row>
    <row r="63" spans="1:21" x14ac:dyDescent="0.25">
      <c r="A63" s="5" t="s">
        <v>9</v>
      </c>
      <c r="B63" s="5">
        <v>0</v>
      </c>
      <c r="C63" s="5">
        <v>0</v>
      </c>
      <c r="D63" s="5">
        <v>0</v>
      </c>
      <c r="E63" s="5">
        <v>0</v>
      </c>
      <c r="F63" s="5">
        <v>0</v>
      </c>
      <c r="G63" s="5">
        <v>0</v>
      </c>
      <c r="H63" s="5">
        <v>0</v>
      </c>
      <c r="I63" s="5">
        <v>0</v>
      </c>
      <c r="J63" s="5">
        <v>0</v>
      </c>
      <c r="K63" s="5">
        <v>18</v>
      </c>
      <c r="L63" s="5">
        <v>301.60000000000014</v>
      </c>
      <c r="M63" s="5">
        <v>345.60000000000014</v>
      </c>
      <c r="N63" s="5">
        <v>366</v>
      </c>
      <c r="O63" s="5">
        <v>378</v>
      </c>
      <c r="P63" s="5">
        <v>378</v>
      </c>
      <c r="Q63" s="5">
        <v>378</v>
      </c>
      <c r="R63" s="5">
        <v>379</v>
      </c>
      <c r="S63" s="5">
        <v>393.60000000000014</v>
      </c>
      <c r="T63" s="5">
        <v>443</v>
      </c>
      <c r="U63" s="5">
        <v>571.20000000000005</v>
      </c>
    </row>
    <row r="64" spans="1:21" x14ac:dyDescent="0.25">
      <c r="A64" s="5" t="s">
        <v>10</v>
      </c>
      <c r="B64" s="5">
        <v>0</v>
      </c>
      <c r="C64" s="5">
        <v>0</v>
      </c>
      <c r="D64" s="5">
        <v>0</v>
      </c>
      <c r="E64" s="5">
        <v>0</v>
      </c>
      <c r="F64" s="5">
        <v>0</v>
      </c>
      <c r="G64" s="5">
        <v>0</v>
      </c>
      <c r="H64" s="5">
        <v>0</v>
      </c>
      <c r="I64" s="5">
        <v>0</v>
      </c>
      <c r="J64" s="5">
        <v>0</v>
      </c>
      <c r="K64" s="5">
        <v>159</v>
      </c>
      <c r="L64" s="5">
        <v>339</v>
      </c>
      <c r="M64" s="5">
        <v>392</v>
      </c>
      <c r="N64" s="5">
        <v>401.1</v>
      </c>
      <c r="O64" s="5">
        <v>420</v>
      </c>
      <c r="P64" s="5">
        <v>420.20000000000005</v>
      </c>
      <c r="Q64" s="5">
        <v>427</v>
      </c>
      <c r="R64" s="5">
        <v>431</v>
      </c>
      <c r="S64" s="5">
        <v>449</v>
      </c>
      <c r="T64" s="5">
        <v>550.40000000000009</v>
      </c>
      <c r="U64" s="5">
        <v>662.30000000000007</v>
      </c>
    </row>
    <row r="65" spans="1:21" x14ac:dyDescent="0.25">
      <c r="A65" s="5" t="s">
        <v>11</v>
      </c>
      <c r="B65" s="5">
        <v>0</v>
      </c>
      <c r="C65" s="5">
        <v>5</v>
      </c>
      <c r="D65" s="5">
        <v>84</v>
      </c>
      <c r="E65" s="5">
        <v>84</v>
      </c>
      <c r="F65" s="5">
        <v>84</v>
      </c>
      <c r="G65" s="5">
        <v>84</v>
      </c>
      <c r="H65" s="5">
        <v>84</v>
      </c>
      <c r="I65" s="5">
        <v>84</v>
      </c>
      <c r="J65" s="5">
        <v>212</v>
      </c>
      <c r="K65" s="5">
        <v>407</v>
      </c>
      <c r="L65" s="5">
        <v>490</v>
      </c>
      <c r="M65" s="5">
        <v>556</v>
      </c>
      <c r="N65" s="5">
        <v>556</v>
      </c>
      <c r="O65" s="5">
        <v>622</v>
      </c>
      <c r="P65" s="5">
        <v>622</v>
      </c>
      <c r="Q65" s="5">
        <v>698</v>
      </c>
      <c r="R65" s="5">
        <v>698</v>
      </c>
      <c r="S65" s="5">
        <v>869</v>
      </c>
      <c r="T65" s="5">
        <v>909</v>
      </c>
      <c r="U65" s="5">
        <v>1023</v>
      </c>
    </row>
    <row r="66" spans="1:21" x14ac:dyDescent="0.25">
      <c r="A66" s="5"/>
      <c r="B66" s="5"/>
      <c r="C66" s="5"/>
      <c r="D66" s="5"/>
      <c r="E66" s="5"/>
      <c r="F66" s="5"/>
      <c r="G66" s="5"/>
      <c r="H66" s="5"/>
      <c r="I66" s="5"/>
      <c r="J66" s="5"/>
      <c r="K66" s="5"/>
      <c r="L66" s="5"/>
      <c r="M66" s="5"/>
      <c r="N66" s="5"/>
      <c r="O66" s="5"/>
      <c r="P66" s="5"/>
      <c r="Q66" s="5"/>
      <c r="R66" s="5"/>
      <c r="S66" s="5"/>
      <c r="T66" s="5"/>
      <c r="U66" s="5"/>
    </row>
    <row r="67" spans="1:21" ht="13.8" thickBot="1" x14ac:dyDescent="0.3">
      <c r="A67" s="3" t="s">
        <v>19</v>
      </c>
    </row>
    <row r="68" spans="1:21" x14ac:dyDescent="0.25">
      <c r="A68" s="1" t="s">
        <v>17</v>
      </c>
      <c r="B68" s="2">
        <v>2016</v>
      </c>
      <c r="C68" s="3">
        <v>2017</v>
      </c>
      <c r="D68" s="2">
        <v>2018</v>
      </c>
      <c r="E68" s="3">
        <v>2019</v>
      </c>
      <c r="F68" s="2">
        <v>2020</v>
      </c>
      <c r="G68" s="4">
        <v>2021</v>
      </c>
      <c r="H68" s="2">
        <v>2022</v>
      </c>
      <c r="I68" s="3">
        <v>2023</v>
      </c>
      <c r="J68" s="2">
        <v>2024</v>
      </c>
      <c r="K68" s="3">
        <v>2025</v>
      </c>
      <c r="L68" s="4">
        <v>2026</v>
      </c>
      <c r="M68" s="3">
        <v>2027</v>
      </c>
      <c r="N68" s="2">
        <v>2028</v>
      </c>
      <c r="O68" s="3">
        <v>2029</v>
      </c>
      <c r="P68" s="2">
        <v>2030</v>
      </c>
      <c r="Q68" s="3">
        <v>2031</v>
      </c>
      <c r="R68" s="2">
        <v>2032</v>
      </c>
      <c r="S68" s="3">
        <v>2033</v>
      </c>
      <c r="T68" s="2">
        <v>2034</v>
      </c>
      <c r="U68" s="4">
        <v>2035</v>
      </c>
    </row>
    <row r="69" spans="1:21" x14ac:dyDescent="0.25">
      <c r="A69" s="5" t="s">
        <v>2</v>
      </c>
      <c r="B69" s="5">
        <v>0</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row>
    <row r="70" spans="1:21" x14ac:dyDescent="0.25">
      <c r="A70" s="5" t="s">
        <v>3</v>
      </c>
      <c r="B70" s="5">
        <v>0</v>
      </c>
      <c r="C70" s="5">
        <v>0</v>
      </c>
      <c r="D70" s="5">
        <v>0</v>
      </c>
      <c r="E70" s="5">
        <v>0</v>
      </c>
      <c r="F70" s="5">
        <v>0</v>
      </c>
      <c r="G70" s="5">
        <v>0</v>
      </c>
      <c r="H70" s="5">
        <v>0</v>
      </c>
      <c r="I70" s="5">
        <v>0</v>
      </c>
      <c r="J70" s="5">
        <v>0</v>
      </c>
      <c r="K70" s="5">
        <v>0</v>
      </c>
      <c r="L70" s="5">
        <v>0</v>
      </c>
      <c r="M70" s="5">
        <v>0</v>
      </c>
      <c r="N70" s="5">
        <v>0</v>
      </c>
      <c r="O70" s="5">
        <v>0</v>
      </c>
      <c r="P70" s="5">
        <v>0</v>
      </c>
      <c r="Q70" s="5">
        <v>0</v>
      </c>
      <c r="R70" s="5">
        <v>0</v>
      </c>
      <c r="S70" s="5">
        <v>0</v>
      </c>
      <c r="T70" s="5">
        <v>0</v>
      </c>
      <c r="U70" s="5">
        <v>11</v>
      </c>
    </row>
    <row r="71" spans="1:21" x14ac:dyDescent="0.25">
      <c r="A71" s="5" t="s">
        <v>4</v>
      </c>
      <c r="B71" s="5">
        <v>0</v>
      </c>
      <c r="C71" s="5">
        <v>0</v>
      </c>
      <c r="D71" s="5">
        <v>0</v>
      </c>
      <c r="E71" s="5">
        <v>0</v>
      </c>
      <c r="F71" s="5">
        <v>0</v>
      </c>
      <c r="G71" s="5">
        <v>0</v>
      </c>
      <c r="H71" s="5">
        <v>0</v>
      </c>
      <c r="I71" s="5">
        <v>0</v>
      </c>
      <c r="J71" s="5">
        <v>0</v>
      </c>
      <c r="K71" s="5">
        <v>0</v>
      </c>
      <c r="L71" s="5">
        <v>0</v>
      </c>
      <c r="M71" s="5">
        <v>0</v>
      </c>
      <c r="N71" s="5">
        <v>0</v>
      </c>
      <c r="O71" s="5">
        <v>0</v>
      </c>
      <c r="P71" s="5">
        <v>0</v>
      </c>
      <c r="Q71" s="5">
        <v>0</v>
      </c>
      <c r="R71" s="5">
        <v>0</v>
      </c>
      <c r="S71" s="5">
        <v>0</v>
      </c>
      <c r="T71" s="5">
        <v>0</v>
      </c>
      <c r="U71" s="5">
        <v>40</v>
      </c>
    </row>
    <row r="72" spans="1:21" x14ac:dyDescent="0.25">
      <c r="A72" s="5" t="s">
        <v>5</v>
      </c>
      <c r="B72" s="5">
        <v>0</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40</v>
      </c>
    </row>
    <row r="73" spans="1:21" x14ac:dyDescent="0.25">
      <c r="A73" s="5" t="s">
        <v>6</v>
      </c>
      <c r="B73" s="5">
        <v>0</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40</v>
      </c>
    </row>
    <row r="74" spans="1:21" x14ac:dyDescent="0.25">
      <c r="A74" s="5" t="s">
        <v>7</v>
      </c>
      <c r="B74" s="5">
        <v>0</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8</v>
      </c>
      <c r="U74" s="5">
        <v>51</v>
      </c>
    </row>
    <row r="75" spans="1:21" x14ac:dyDescent="0.25">
      <c r="A75" s="5" t="s">
        <v>8</v>
      </c>
      <c r="B75" s="5">
        <v>0</v>
      </c>
      <c r="C75" s="5">
        <v>0</v>
      </c>
      <c r="D75" s="5">
        <v>0</v>
      </c>
      <c r="E75" s="5">
        <v>0</v>
      </c>
      <c r="F75" s="5">
        <v>0</v>
      </c>
      <c r="G75" s="5">
        <v>0</v>
      </c>
      <c r="H75" s="5">
        <v>0</v>
      </c>
      <c r="I75" s="5">
        <v>0</v>
      </c>
      <c r="J75" s="5">
        <v>0</v>
      </c>
      <c r="K75" s="5">
        <v>0</v>
      </c>
      <c r="L75" s="5">
        <v>0</v>
      </c>
      <c r="M75" s="5">
        <v>0</v>
      </c>
      <c r="N75" s="5">
        <v>0</v>
      </c>
      <c r="O75" s="5">
        <v>0</v>
      </c>
      <c r="P75" s="5">
        <v>0</v>
      </c>
      <c r="Q75" s="5">
        <v>0</v>
      </c>
      <c r="R75" s="5">
        <v>8</v>
      </c>
      <c r="S75" s="5">
        <v>11</v>
      </c>
      <c r="T75" s="5">
        <v>64</v>
      </c>
      <c r="U75" s="5">
        <v>259.09999999999968</v>
      </c>
    </row>
    <row r="76" spans="1:21" x14ac:dyDescent="0.25">
      <c r="A76" s="5" t="s">
        <v>9</v>
      </c>
      <c r="B76" s="5">
        <v>0</v>
      </c>
      <c r="C76" s="5">
        <v>0</v>
      </c>
      <c r="D76" s="5">
        <v>0</v>
      </c>
      <c r="E76" s="5">
        <v>0</v>
      </c>
      <c r="F76" s="5">
        <v>0</v>
      </c>
      <c r="G76" s="5">
        <v>0</v>
      </c>
      <c r="H76" s="5">
        <v>0</v>
      </c>
      <c r="I76" s="5">
        <v>0</v>
      </c>
      <c r="J76" s="5">
        <v>0</v>
      </c>
      <c r="K76" s="5">
        <v>0</v>
      </c>
      <c r="L76" s="5">
        <v>0</v>
      </c>
      <c r="M76" s="5">
        <v>0</v>
      </c>
      <c r="N76" s="5">
        <v>0</v>
      </c>
      <c r="O76" s="5">
        <v>0</v>
      </c>
      <c r="P76" s="5">
        <v>8</v>
      </c>
      <c r="Q76" s="5">
        <v>11</v>
      </c>
      <c r="R76" s="5">
        <v>40</v>
      </c>
      <c r="S76" s="5">
        <v>193</v>
      </c>
      <c r="T76" s="5">
        <v>286</v>
      </c>
      <c r="U76" s="5">
        <v>367.60000000000014</v>
      </c>
    </row>
    <row r="77" spans="1:21" x14ac:dyDescent="0.25">
      <c r="A77" s="5" t="s">
        <v>10</v>
      </c>
      <c r="B77" s="5">
        <v>0</v>
      </c>
      <c r="C77" s="5">
        <v>0</v>
      </c>
      <c r="D77" s="5">
        <v>0</v>
      </c>
      <c r="E77" s="5">
        <v>0</v>
      </c>
      <c r="F77" s="5">
        <v>0</v>
      </c>
      <c r="G77" s="5">
        <v>0</v>
      </c>
      <c r="H77" s="5">
        <v>0</v>
      </c>
      <c r="I77" s="5">
        <v>0</v>
      </c>
      <c r="J77" s="5">
        <v>8</v>
      </c>
      <c r="K77" s="5">
        <v>8</v>
      </c>
      <c r="L77" s="5">
        <v>8</v>
      </c>
      <c r="M77" s="5">
        <v>8</v>
      </c>
      <c r="N77" s="5">
        <v>8</v>
      </c>
      <c r="O77" s="5">
        <v>11</v>
      </c>
      <c r="P77" s="5">
        <v>32.800000000000182</v>
      </c>
      <c r="Q77" s="5">
        <v>233</v>
      </c>
      <c r="R77" s="5">
        <v>304.10000000000002</v>
      </c>
      <c r="S77" s="5">
        <v>350</v>
      </c>
      <c r="T77" s="5">
        <v>381.20000000000005</v>
      </c>
      <c r="U77" s="5">
        <v>466</v>
      </c>
    </row>
    <row r="78" spans="1:21" x14ac:dyDescent="0.25">
      <c r="A78" s="5" t="s">
        <v>11</v>
      </c>
      <c r="B78" s="5">
        <v>0</v>
      </c>
      <c r="C78" s="5">
        <v>11</v>
      </c>
      <c r="D78" s="5">
        <v>11</v>
      </c>
      <c r="E78" s="5">
        <v>11</v>
      </c>
      <c r="F78" s="5">
        <v>11</v>
      </c>
      <c r="G78" s="5">
        <v>11</v>
      </c>
      <c r="H78" s="5">
        <v>19</v>
      </c>
      <c r="I78" s="5">
        <v>19</v>
      </c>
      <c r="J78" s="5">
        <v>19</v>
      </c>
      <c r="K78" s="5">
        <v>19</v>
      </c>
      <c r="L78" s="5">
        <v>19</v>
      </c>
      <c r="M78" s="5">
        <v>381</v>
      </c>
      <c r="N78" s="5">
        <v>420</v>
      </c>
      <c r="O78" s="5">
        <v>498</v>
      </c>
      <c r="P78" s="5">
        <v>506</v>
      </c>
      <c r="Q78" s="5">
        <v>558</v>
      </c>
      <c r="R78" s="5">
        <v>667</v>
      </c>
      <c r="S78" s="5">
        <v>719</v>
      </c>
      <c r="T78" s="5">
        <v>1241</v>
      </c>
      <c r="U78" s="5">
        <v>1933</v>
      </c>
    </row>
    <row r="80" spans="1:21" ht="13.8" thickBot="1" x14ac:dyDescent="0.3">
      <c r="A80" s="3" t="s">
        <v>70</v>
      </c>
    </row>
    <row r="81" spans="1:21" x14ac:dyDescent="0.25">
      <c r="A81" s="1" t="s">
        <v>17</v>
      </c>
      <c r="B81" s="2">
        <v>2016</v>
      </c>
      <c r="C81" s="3">
        <v>2017</v>
      </c>
      <c r="D81" s="2">
        <v>2018</v>
      </c>
      <c r="E81" s="3">
        <v>2019</v>
      </c>
      <c r="F81" s="2">
        <v>2020</v>
      </c>
      <c r="G81" s="4">
        <v>2021</v>
      </c>
      <c r="H81" s="2">
        <v>2022</v>
      </c>
      <c r="I81" s="3">
        <v>2023</v>
      </c>
      <c r="J81" s="2">
        <v>2024</v>
      </c>
      <c r="K81" s="3">
        <v>2025</v>
      </c>
      <c r="L81" s="4">
        <v>2026</v>
      </c>
      <c r="M81" s="3">
        <v>2027</v>
      </c>
      <c r="N81" s="2">
        <v>2028</v>
      </c>
      <c r="O81" s="3">
        <v>2029</v>
      </c>
      <c r="P81" s="2">
        <v>2030</v>
      </c>
      <c r="Q81" s="3">
        <v>2031</v>
      </c>
      <c r="R81" s="2">
        <v>2032</v>
      </c>
      <c r="S81" s="3">
        <v>2033</v>
      </c>
      <c r="T81" s="2">
        <v>2034</v>
      </c>
      <c r="U81" s="4">
        <v>2035</v>
      </c>
    </row>
    <row r="82" spans="1:21" x14ac:dyDescent="0.25">
      <c r="A82" s="5" t="s">
        <v>2</v>
      </c>
      <c r="B82" s="5">
        <v>0</v>
      </c>
      <c r="C82" s="5">
        <v>0</v>
      </c>
      <c r="D82" s="5">
        <v>0</v>
      </c>
      <c r="E82" s="5">
        <v>0</v>
      </c>
      <c r="F82" s="5">
        <v>0</v>
      </c>
      <c r="G82" s="5">
        <v>0</v>
      </c>
      <c r="H82" s="5">
        <v>0</v>
      </c>
      <c r="I82" s="5">
        <v>0</v>
      </c>
      <c r="J82" s="5">
        <v>0</v>
      </c>
      <c r="K82" s="5">
        <v>0</v>
      </c>
      <c r="L82" s="5">
        <v>0</v>
      </c>
      <c r="M82" s="5">
        <v>0</v>
      </c>
      <c r="N82" s="5">
        <v>0</v>
      </c>
      <c r="O82" s="5">
        <v>0</v>
      </c>
      <c r="P82" s="5">
        <v>0</v>
      </c>
      <c r="Q82" s="5">
        <v>0</v>
      </c>
      <c r="R82" s="5">
        <v>0</v>
      </c>
      <c r="S82" s="5">
        <v>410</v>
      </c>
      <c r="T82" s="5">
        <v>410</v>
      </c>
      <c r="U82" s="5">
        <v>410</v>
      </c>
    </row>
    <row r="83" spans="1:21" x14ac:dyDescent="0.25">
      <c r="A83" s="5" t="s">
        <v>3</v>
      </c>
      <c r="B83" s="5">
        <v>0</v>
      </c>
      <c r="C83" s="5">
        <v>0</v>
      </c>
      <c r="D83" s="5">
        <v>0</v>
      </c>
      <c r="E83" s="5">
        <v>0</v>
      </c>
      <c r="F83" s="5">
        <v>0</v>
      </c>
      <c r="G83" s="5">
        <v>0</v>
      </c>
      <c r="H83" s="5">
        <v>0</v>
      </c>
      <c r="I83" s="5">
        <v>0</v>
      </c>
      <c r="J83" s="5">
        <v>0</v>
      </c>
      <c r="K83" s="5">
        <v>0</v>
      </c>
      <c r="L83" s="5">
        <v>0</v>
      </c>
      <c r="M83" s="5">
        <v>0</v>
      </c>
      <c r="N83" s="5">
        <v>0</v>
      </c>
      <c r="O83" s="5">
        <v>0</v>
      </c>
      <c r="P83" s="5">
        <v>0</v>
      </c>
      <c r="Q83" s="5">
        <v>0</v>
      </c>
      <c r="R83" s="5">
        <v>0</v>
      </c>
      <c r="S83" s="5">
        <v>410</v>
      </c>
      <c r="T83" s="5">
        <v>410</v>
      </c>
      <c r="U83" s="5">
        <v>422</v>
      </c>
    </row>
    <row r="84" spans="1:21" x14ac:dyDescent="0.25">
      <c r="A84" s="5" t="s">
        <v>4</v>
      </c>
      <c r="B84" s="5">
        <v>0</v>
      </c>
      <c r="C84" s="5">
        <v>0</v>
      </c>
      <c r="D84" s="5">
        <v>0</v>
      </c>
      <c r="E84" s="5">
        <v>0</v>
      </c>
      <c r="F84" s="5">
        <v>0</v>
      </c>
      <c r="G84" s="5">
        <v>0</v>
      </c>
      <c r="H84" s="5">
        <v>0</v>
      </c>
      <c r="I84" s="5">
        <v>0</v>
      </c>
      <c r="J84" s="5">
        <v>0</v>
      </c>
      <c r="K84" s="5">
        <v>0</v>
      </c>
      <c r="L84" s="5">
        <v>0</v>
      </c>
      <c r="M84" s="5">
        <v>0</v>
      </c>
      <c r="N84" s="5">
        <v>0</v>
      </c>
      <c r="O84" s="5">
        <v>0</v>
      </c>
      <c r="P84" s="5">
        <v>0</v>
      </c>
      <c r="Q84" s="5">
        <v>45</v>
      </c>
      <c r="R84" s="5">
        <v>45</v>
      </c>
      <c r="S84" s="5">
        <v>455</v>
      </c>
      <c r="T84" s="5">
        <v>455</v>
      </c>
      <c r="U84" s="5">
        <v>455</v>
      </c>
    </row>
    <row r="85" spans="1:21" x14ac:dyDescent="0.25">
      <c r="A85" s="5" t="s">
        <v>5</v>
      </c>
      <c r="B85" s="5">
        <v>0</v>
      </c>
      <c r="C85" s="5">
        <v>0</v>
      </c>
      <c r="D85" s="5">
        <v>0</v>
      </c>
      <c r="E85" s="5">
        <v>0</v>
      </c>
      <c r="F85" s="5">
        <v>0</v>
      </c>
      <c r="G85" s="5">
        <v>0</v>
      </c>
      <c r="H85" s="5">
        <v>0</v>
      </c>
      <c r="I85" s="5">
        <v>0</v>
      </c>
      <c r="J85" s="5">
        <v>0</v>
      </c>
      <c r="K85" s="5">
        <v>8</v>
      </c>
      <c r="L85" s="5">
        <v>8</v>
      </c>
      <c r="M85" s="5">
        <v>11</v>
      </c>
      <c r="N85" s="5">
        <v>11</v>
      </c>
      <c r="O85" s="5">
        <v>11</v>
      </c>
      <c r="P85" s="5">
        <v>11</v>
      </c>
      <c r="Q85" s="5">
        <v>45</v>
      </c>
      <c r="R85" s="5">
        <v>45</v>
      </c>
      <c r="S85" s="5">
        <v>464.80000000000007</v>
      </c>
      <c r="T85" s="5">
        <v>474</v>
      </c>
      <c r="U85" s="5">
        <v>542</v>
      </c>
    </row>
    <row r="86" spans="1:21" x14ac:dyDescent="0.25">
      <c r="A86" s="5" t="s">
        <v>6</v>
      </c>
      <c r="B86" s="5">
        <v>0</v>
      </c>
      <c r="C86" s="5">
        <v>0</v>
      </c>
      <c r="D86" s="5">
        <v>0</v>
      </c>
      <c r="E86" s="5">
        <v>0</v>
      </c>
      <c r="F86" s="5">
        <v>0</v>
      </c>
      <c r="G86" s="5">
        <v>0</v>
      </c>
      <c r="H86" s="5">
        <v>0</v>
      </c>
      <c r="I86" s="5">
        <v>0</v>
      </c>
      <c r="J86" s="5">
        <v>0</v>
      </c>
      <c r="K86" s="5">
        <v>22</v>
      </c>
      <c r="L86" s="5">
        <v>22</v>
      </c>
      <c r="M86" s="5">
        <v>22</v>
      </c>
      <c r="N86" s="5">
        <v>22</v>
      </c>
      <c r="O86" s="5">
        <v>22</v>
      </c>
      <c r="P86" s="5">
        <v>22</v>
      </c>
      <c r="Q86" s="5">
        <v>67</v>
      </c>
      <c r="R86" s="5">
        <v>67</v>
      </c>
      <c r="S86" s="5">
        <v>499</v>
      </c>
      <c r="T86" s="5">
        <v>522</v>
      </c>
      <c r="U86" s="5">
        <v>613</v>
      </c>
    </row>
    <row r="87" spans="1:21" x14ac:dyDescent="0.25">
      <c r="A87" s="5" t="s">
        <v>7</v>
      </c>
      <c r="B87" s="5">
        <v>0</v>
      </c>
      <c r="C87" s="5">
        <v>0</v>
      </c>
      <c r="D87" s="5">
        <v>0</v>
      </c>
      <c r="E87" s="5">
        <v>0</v>
      </c>
      <c r="F87" s="5">
        <v>0</v>
      </c>
      <c r="G87" s="5">
        <v>0</v>
      </c>
      <c r="H87" s="5">
        <v>0</v>
      </c>
      <c r="I87" s="5">
        <v>0</v>
      </c>
      <c r="J87" s="5">
        <v>0</v>
      </c>
      <c r="K87" s="5">
        <v>77.399999999999977</v>
      </c>
      <c r="L87" s="5">
        <v>77.399999999999977</v>
      </c>
      <c r="M87" s="5">
        <v>83</v>
      </c>
      <c r="N87" s="5">
        <v>83</v>
      </c>
      <c r="O87" s="5">
        <v>83</v>
      </c>
      <c r="P87" s="5">
        <v>83</v>
      </c>
      <c r="Q87" s="5">
        <v>121</v>
      </c>
      <c r="R87" s="5">
        <v>129</v>
      </c>
      <c r="S87" s="5">
        <v>554</v>
      </c>
      <c r="T87" s="5">
        <v>576</v>
      </c>
      <c r="U87" s="5">
        <v>701</v>
      </c>
    </row>
    <row r="88" spans="1:21" x14ac:dyDescent="0.25">
      <c r="A88" s="5" t="s">
        <v>8</v>
      </c>
      <c r="B88" s="5">
        <v>0</v>
      </c>
      <c r="C88" s="5">
        <v>0</v>
      </c>
      <c r="D88" s="5">
        <v>0</v>
      </c>
      <c r="E88" s="5">
        <v>0</v>
      </c>
      <c r="F88" s="5">
        <v>0</v>
      </c>
      <c r="G88" s="5">
        <v>0</v>
      </c>
      <c r="H88" s="5">
        <v>0</v>
      </c>
      <c r="I88" s="5">
        <v>0</v>
      </c>
      <c r="J88" s="5">
        <v>0</v>
      </c>
      <c r="K88" s="5">
        <v>121</v>
      </c>
      <c r="L88" s="5">
        <v>121</v>
      </c>
      <c r="M88" s="5">
        <v>131</v>
      </c>
      <c r="N88" s="5">
        <v>131</v>
      </c>
      <c r="O88" s="5">
        <v>131</v>
      </c>
      <c r="P88" s="5">
        <v>131</v>
      </c>
      <c r="Q88" s="5">
        <v>166</v>
      </c>
      <c r="R88" s="5">
        <v>176</v>
      </c>
      <c r="S88" s="5">
        <v>586</v>
      </c>
      <c r="T88" s="5">
        <v>598</v>
      </c>
      <c r="U88" s="5">
        <v>753.3</v>
      </c>
    </row>
    <row r="89" spans="1:21" x14ac:dyDescent="0.25">
      <c r="A89" s="5" t="s">
        <v>9</v>
      </c>
      <c r="B89" s="5">
        <v>0</v>
      </c>
      <c r="C89" s="5">
        <v>0</v>
      </c>
      <c r="D89" s="5">
        <v>0</v>
      </c>
      <c r="E89" s="5">
        <v>0</v>
      </c>
      <c r="F89" s="5">
        <v>77</v>
      </c>
      <c r="G89" s="5">
        <v>77</v>
      </c>
      <c r="H89" s="5">
        <v>77</v>
      </c>
      <c r="I89" s="5">
        <v>77</v>
      </c>
      <c r="J89" s="5">
        <v>77</v>
      </c>
      <c r="K89" s="5">
        <v>131</v>
      </c>
      <c r="L89" s="5">
        <v>131</v>
      </c>
      <c r="M89" s="5">
        <v>143</v>
      </c>
      <c r="N89" s="5">
        <v>143</v>
      </c>
      <c r="O89" s="5">
        <v>143</v>
      </c>
      <c r="P89" s="5">
        <v>143</v>
      </c>
      <c r="Q89" s="5">
        <v>187</v>
      </c>
      <c r="R89" s="5">
        <v>196</v>
      </c>
      <c r="S89" s="5">
        <v>671</v>
      </c>
      <c r="T89" s="5">
        <v>716</v>
      </c>
      <c r="U89" s="5">
        <v>869.40000000000009</v>
      </c>
    </row>
    <row r="90" spans="1:21" x14ac:dyDescent="0.25">
      <c r="A90" s="5" t="s">
        <v>10</v>
      </c>
      <c r="B90" s="5">
        <v>0</v>
      </c>
      <c r="C90" s="5">
        <v>11</v>
      </c>
      <c r="D90" s="5">
        <v>11</v>
      </c>
      <c r="E90" s="5">
        <v>11</v>
      </c>
      <c r="F90" s="5">
        <v>121</v>
      </c>
      <c r="G90" s="5">
        <v>121</v>
      </c>
      <c r="H90" s="5">
        <v>121</v>
      </c>
      <c r="I90" s="5">
        <v>121</v>
      </c>
      <c r="J90" s="5">
        <v>121</v>
      </c>
      <c r="K90" s="5">
        <v>185.10000000000002</v>
      </c>
      <c r="L90" s="5">
        <v>185.10000000000002</v>
      </c>
      <c r="M90" s="5">
        <v>232.10000000000002</v>
      </c>
      <c r="N90" s="5">
        <v>232.10000000000002</v>
      </c>
      <c r="O90" s="5">
        <v>233</v>
      </c>
      <c r="P90" s="5">
        <v>241.10000000000002</v>
      </c>
      <c r="Q90" s="5">
        <v>297</v>
      </c>
      <c r="R90" s="5">
        <v>319</v>
      </c>
      <c r="S90" s="5">
        <v>781.2</v>
      </c>
      <c r="T90" s="5">
        <v>829.2</v>
      </c>
      <c r="U90" s="5">
        <v>973</v>
      </c>
    </row>
    <row r="91" spans="1:21" x14ac:dyDescent="0.25">
      <c r="A91" s="5" t="s">
        <v>11</v>
      </c>
      <c r="B91" s="5">
        <v>0</v>
      </c>
      <c r="C91" s="5">
        <v>11</v>
      </c>
      <c r="D91" s="5">
        <v>11</v>
      </c>
      <c r="E91" s="5">
        <v>143</v>
      </c>
      <c r="F91" s="5">
        <v>304</v>
      </c>
      <c r="G91" s="5">
        <v>304</v>
      </c>
      <c r="H91" s="5">
        <v>312</v>
      </c>
      <c r="I91" s="5">
        <v>349</v>
      </c>
      <c r="J91" s="5">
        <v>349</v>
      </c>
      <c r="K91" s="5">
        <v>480</v>
      </c>
      <c r="L91" s="5">
        <v>480</v>
      </c>
      <c r="M91" s="5">
        <v>547</v>
      </c>
      <c r="N91" s="5">
        <v>547</v>
      </c>
      <c r="O91" s="5">
        <v>547</v>
      </c>
      <c r="P91" s="5">
        <v>673</v>
      </c>
      <c r="Q91" s="5">
        <v>740</v>
      </c>
      <c r="R91" s="5">
        <v>762</v>
      </c>
      <c r="S91" s="5">
        <v>1110</v>
      </c>
      <c r="T91" s="5">
        <v>1230</v>
      </c>
      <c r="U91" s="5">
        <v>1365</v>
      </c>
    </row>
    <row r="93" spans="1:21" ht="13.8" thickBot="1" x14ac:dyDescent="0.3">
      <c r="A93" s="3" t="s">
        <v>96</v>
      </c>
    </row>
    <row r="94" spans="1:21" x14ac:dyDescent="0.25">
      <c r="A94" s="1" t="s">
        <v>17</v>
      </c>
      <c r="B94" s="2">
        <v>2016</v>
      </c>
      <c r="C94" s="3">
        <v>2017</v>
      </c>
      <c r="D94" s="2">
        <v>2018</v>
      </c>
      <c r="E94" s="3">
        <v>2019</v>
      </c>
      <c r="F94" s="2">
        <v>2020</v>
      </c>
      <c r="G94" s="4">
        <v>2021</v>
      </c>
      <c r="H94" s="2">
        <v>2022</v>
      </c>
      <c r="I94" s="3">
        <v>2023</v>
      </c>
      <c r="J94" s="2">
        <v>2024</v>
      </c>
      <c r="K94" s="3">
        <v>2025</v>
      </c>
      <c r="L94" s="4">
        <v>2026</v>
      </c>
      <c r="M94" s="3">
        <v>2027</v>
      </c>
      <c r="N94" s="2">
        <v>2028</v>
      </c>
      <c r="O94" s="3">
        <v>2029</v>
      </c>
      <c r="P94" s="2">
        <v>2030</v>
      </c>
      <c r="Q94" s="3">
        <v>2031</v>
      </c>
      <c r="R94" s="2">
        <v>2032</v>
      </c>
      <c r="S94" s="3">
        <v>2033</v>
      </c>
      <c r="T94" s="2">
        <v>2034</v>
      </c>
      <c r="U94" s="4">
        <v>2035</v>
      </c>
    </row>
    <row r="95" spans="1:21" x14ac:dyDescent="0.25">
      <c r="A95" s="5" t="s">
        <v>2</v>
      </c>
      <c r="B95" s="5">
        <v>0</v>
      </c>
      <c r="C95" s="5">
        <v>0</v>
      </c>
      <c r="D95" s="5">
        <v>0</v>
      </c>
      <c r="E95" s="5">
        <v>0</v>
      </c>
      <c r="F95" s="5">
        <v>0</v>
      </c>
      <c r="G95" s="5">
        <v>0</v>
      </c>
      <c r="H95" s="5">
        <v>0</v>
      </c>
      <c r="I95" s="5">
        <v>67</v>
      </c>
      <c r="J95" s="5">
        <v>67</v>
      </c>
      <c r="K95" s="5">
        <v>89</v>
      </c>
      <c r="L95" s="5">
        <v>89</v>
      </c>
      <c r="M95" s="5">
        <v>89</v>
      </c>
      <c r="N95" s="5">
        <v>89</v>
      </c>
      <c r="O95" s="5">
        <v>89</v>
      </c>
      <c r="P95" s="5">
        <v>89</v>
      </c>
      <c r="Q95" s="5">
        <v>134</v>
      </c>
      <c r="R95" s="5">
        <v>134</v>
      </c>
      <c r="S95" s="5">
        <v>334</v>
      </c>
      <c r="T95" s="5">
        <v>334</v>
      </c>
      <c r="U95" s="5">
        <v>334</v>
      </c>
    </row>
    <row r="96" spans="1:21" x14ac:dyDescent="0.25">
      <c r="A96" s="5" t="s">
        <v>3</v>
      </c>
      <c r="B96" s="5">
        <v>0</v>
      </c>
      <c r="C96" s="5">
        <v>0</v>
      </c>
      <c r="D96" s="5">
        <v>0</v>
      </c>
      <c r="E96" s="5">
        <v>0</v>
      </c>
      <c r="F96" s="5">
        <v>0</v>
      </c>
      <c r="G96" s="5">
        <v>0</v>
      </c>
      <c r="H96" s="5">
        <v>0</v>
      </c>
      <c r="I96" s="5">
        <v>67</v>
      </c>
      <c r="J96" s="5">
        <v>67</v>
      </c>
      <c r="K96" s="5">
        <v>111</v>
      </c>
      <c r="L96" s="5">
        <v>111</v>
      </c>
      <c r="M96" s="5">
        <v>134</v>
      </c>
      <c r="N96" s="5">
        <v>134</v>
      </c>
      <c r="O96" s="5">
        <v>144.80000000000001</v>
      </c>
      <c r="P96" s="5">
        <v>144.80000000000001</v>
      </c>
      <c r="Q96" s="5">
        <v>178</v>
      </c>
      <c r="R96" s="5">
        <v>178</v>
      </c>
      <c r="S96" s="5">
        <v>534.40000000000009</v>
      </c>
      <c r="T96" s="5">
        <v>534.40000000000009</v>
      </c>
      <c r="U96" s="5">
        <v>540</v>
      </c>
    </row>
    <row r="97" spans="1:21" x14ac:dyDescent="0.25">
      <c r="A97" s="5" t="s">
        <v>4</v>
      </c>
      <c r="B97" s="5">
        <v>0</v>
      </c>
      <c r="C97" s="5">
        <v>0</v>
      </c>
      <c r="D97" s="5">
        <v>0</v>
      </c>
      <c r="E97" s="5">
        <v>0</v>
      </c>
      <c r="F97" s="5">
        <v>0</v>
      </c>
      <c r="G97" s="5">
        <v>0</v>
      </c>
      <c r="H97" s="5">
        <v>0</v>
      </c>
      <c r="I97" s="5">
        <v>67</v>
      </c>
      <c r="J97" s="5">
        <v>67</v>
      </c>
      <c r="K97" s="5">
        <v>156</v>
      </c>
      <c r="L97" s="5">
        <v>156</v>
      </c>
      <c r="M97" s="5">
        <v>156</v>
      </c>
      <c r="N97" s="5">
        <v>156</v>
      </c>
      <c r="O97" s="5">
        <v>156</v>
      </c>
      <c r="P97" s="5">
        <v>156</v>
      </c>
      <c r="Q97" s="5">
        <v>200</v>
      </c>
      <c r="R97" s="5">
        <v>200</v>
      </c>
      <c r="S97" s="5">
        <v>625</v>
      </c>
      <c r="T97" s="5">
        <v>625</v>
      </c>
      <c r="U97" s="5">
        <v>631.29999999999995</v>
      </c>
    </row>
    <row r="98" spans="1:21" x14ac:dyDescent="0.25">
      <c r="A98" s="5" t="s">
        <v>5</v>
      </c>
      <c r="B98" s="5">
        <v>0</v>
      </c>
      <c r="C98" s="5">
        <v>0</v>
      </c>
      <c r="D98" s="5">
        <v>0</v>
      </c>
      <c r="E98" s="5">
        <v>0</v>
      </c>
      <c r="F98" s="5">
        <v>0</v>
      </c>
      <c r="G98" s="5">
        <v>0</v>
      </c>
      <c r="H98" s="5">
        <v>0</v>
      </c>
      <c r="I98" s="5">
        <v>67</v>
      </c>
      <c r="J98" s="5">
        <v>67</v>
      </c>
      <c r="K98" s="5">
        <v>156</v>
      </c>
      <c r="L98" s="5">
        <v>156</v>
      </c>
      <c r="M98" s="5">
        <v>156</v>
      </c>
      <c r="N98" s="5">
        <v>156</v>
      </c>
      <c r="O98" s="5">
        <v>188.60000000000002</v>
      </c>
      <c r="P98" s="5">
        <v>188.60000000000002</v>
      </c>
      <c r="Q98" s="5">
        <v>245</v>
      </c>
      <c r="R98" s="5">
        <v>245</v>
      </c>
      <c r="S98" s="5">
        <v>670</v>
      </c>
      <c r="T98" s="5">
        <v>670</v>
      </c>
      <c r="U98" s="5">
        <v>681</v>
      </c>
    </row>
    <row r="99" spans="1:21" x14ac:dyDescent="0.25">
      <c r="A99" s="5" t="s">
        <v>6</v>
      </c>
      <c r="B99" s="5">
        <v>0</v>
      </c>
      <c r="C99" s="5">
        <v>0</v>
      </c>
      <c r="D99" s="5">
        <v>0</v>
      </c>
      <c r="E99" s="5">
        <v>0</v>
      </c>
      <c r="F99" s="5">
        <v>0</v>
      </c>
      <c r="G99" s="5">
        <v>0</v>
      </c>
      <c r="H99" s="5">
        <v>0</v>
      </c>
      <c r="I99" s="5">
        <v>67</v>
      </c>
      <c r="J99" s="5">
        <v>67</v>
      </c>
      <c r="K99" s="5">
        <v>156</v>
      </c>
      <c r="L99" s="5">
        <v>156</v>
      </c>
      <c r="M99" s="5">
        <v>184</v>
      </c>
      <c r="N99" s="5">
        <v>184</v>
      </c>
      <c r="O99" s="5">
        <v>208</v>
      </c>
      <c r="P99" s="5">
        <v>208</v>
      </c>
      <c r="Q99" s="5">
        <v>273</v>
      </c>
      <c r="R99" s="5">
        <v>273</v>
      </c>
      <c r="S99" s="5">
        <v>721</v>
      </c>
      <c r="T99" s="5">
        <v>721</v>
      </c>
      <c r="U99" s="5">
        <v>733</v>
      </c>
    </row>
    <row r="100" spans="1:21" x14ac:dyDescent="0.25">
      <c r="A100" s="5" t="s">
        <v>7</v>
      </c>
      <c r="B100" s="5">
        <v>0</v>
      </c>
      <c r="C100" s="5">
        <v>0</v>
      </c>
      <c r="D100" s="5">
        <v>0</v>
      </c>
      <c r="E100" s="5">
        <v>0</v>
      </c>
      <c r="F100" s="5">
        <v>11</v>
      </c>
      <c r="G100" s="5">
        <v>22</v>
      </c>
      <c r="H100" s="5">
        <v>22</v>
      </c>
      <c r="I100" s="5">
        <v>78</v>
      </c>
      <c r="J100" s="5">
        <v>80.399999999999864</v>
      </c>
      <c r="K100" s="5">
        <v>186.79999999999995</v>
      </c>
      <c r="L100" s="5">
        <v>188</v>
      </c>
      <c r="M100" s="5">
        <v>207.39999999999998</v>
      </c>
      <c r="N100" s="5">
        <v>207.39999999999998</v>
      </c>
      <c r="O100" s="5">
        <v>245</v>
      </c>
      <c r="P100" s="5">
        <v>245</v>
      </c>
      <c r="Q100" s="5">
        <v>317</v>
      </c>
      <c r="R100" s="5">
        <v>317</v>
      </c>
      <c r="S100" s="5">
        <v>759.4</v>
      </c>
      <c r="T100" s="5">
        <v>759.4</v>
      </c>
      <c r="U100" s="5">
        <v>782</v>
      </c>
    </row>
    <row r="101" spans="1:21" x14ac:dyDescent="0.25">
      <c r="A101" s="5" t="s">
        <v>8</v>
      </c>
      <c r="B101" s="5">
        <v>0</v>
      </c>
      <c r="C101" s="5">
        <v>0</v>
      </c>
      <c r="D101" s="5">
        <v>0</v>
      </c>
      <c r="E101" s="5">
        <v>0</v>
      </c>
      <c r="F101" s="5">
        <v>40</v>
      </c>
      <c r="G101" s="5">
        <v>40</v>
      </c>
      <c r="H101" s="5">
        <v>40</v>
      </c>
      <c r="I101" s="5">
        <v>107</v>
      </c>
      <c r="J101" s="5">
        <v>107</v>
      </c>
      <c r="K101" s="5">
        <v>212</v>
      </c>
      <c r="L101" s="5">
        <v>212</v>
      </c>
      <c r="M101" s="5">
        <v>249</v>
      </c>
      <c r="N101" s="5">
        <v>249</v>
      </c>
      <c r="O101" s="5">
        <v>279.29999999999995</v>
      </c>
      <c r="P101" s="5">
        <v>279.29999999999995</v>
      </c>
      <c r="Q101" s="5">
        <v>374</v>
      </c>
      <c r="R101" s="5">
        <v>374</v>
      </c>
      <c r="S101" s="5">
        <v>810</v>
      </c>
      <c r="T101" s="5">
        <v>810</v>
      </c>
      <c r="U101" s="5">
        <v>845.59999999999991</v>
      </c>
    </row>
    <row r="102" spans="1:21" x14ac:dyDescent="0.25">
      <c r="A102" s="5" t="s">
        <v>9</v>
      </c>
      <c r="B102" s="5">
        <v>0</v>
      </c>
      <c r="C102" s="5">
        <v>0</v>
      </c>
      <c r="D102" s="5">
        <v>0</v>
      </c>
      <c r="E102" s="5">
        <v>0</v>
      </c>
      <c r="F102" s="5">
        <v>62</v>
      </c>
      <c r="G102" s="5">
        <v>99</v>
      </c>
      <c r="H102" s="5">
        <v>99</v>
      </c>
      <c r="I102" s="5">
        <v>152.00000000000023</v>
      </c>
      <c r="J102" s="5">
        <v>152.00000000000023</v>
      </c>
      <c r="K102" s="5">
        <v>235.20000000000005</v>
      </c>
      <c r="L102" s="5">
        <v>235.20000000000005</v>
      </c>
      <c r="M102" s="5">
        <v>318.20000000000005</v>
      </c>
      <c r="N102" s="5">
        <v>318.20000000000005</v>
      </c>
      <c r="O102" s="5">
        <v>362.20000000000005</v>
      </c>
      <c r="P102" s="5">
        <v>362.20000000000005</v>
      </c>
      <c r="Q102" s="5">
        <v>461.20000000000005</v>
      </c>
      <c r="R102" s="5">
        <v>461.20000000000005</v>
      </c>
      <c r="S102" s="5">
        <v>899.40000000000009</v>
      </c>
      <c r="T102" s="5">
        <v>901.60000000000014</v>
      </c>
      <c r="U102" s="5">
        <v>1023.8000000000002</v>
      </c>
    </row>
    <row r="103" spans="1:21" x14ac:dyDescent="0.25">
      <c r="A103" s="5" t="s">
        <v>10</v>
      </c>
      <c r="B103" s="5">
        <v>0</v>
      </c>
      <c r="C103" s="5">
        <v>11</v>
      </c>
      <c r="D103" s="5">
        <v>11</v>
      </c>
      <c r="E103" s="5">
        <v>11</v>
      </c>
      <c r="F103" s="5">
        <v>166</v>
      </c>
      <c r="G103" s="5">
        <v>166</v>
      </c>
      <c r="H103" s="5">
        <v>166</v>
      </c>
      <c r="I103" s="5">
        <v>233</v>
      </c>
      <c r="J103" s="5">
        <v>233</v>
      </c>
      <c r="K103" s="5">
        <v>356.60000000000014</v>
      </c>
      <c r="L103" s="5">
        <v>356.60000000000014</v>
      </c>
      <c r="M103" s="5">
        <v>423</v>
      </c>
      <c r="N103" s="5">
        <v>423</v>
      </c>
      <c r="O103" s="5">
        <v>462.1</v>
      </c>
      <c r="P103" s="5">
        <v>462.1</v>
      </c>
      <c r="Q103" s="5">
        <v>562.20000000000005</v>
      </c>
      <c r="R103" s="5">
        <v>565.30000000000007</v>
      </c>
      <c r="S103" s="5">
        <v>1020.1</v>
      </c>
      <c r="T103" s="5">
        <v>1020.1</v>
      </c>
      <c r="U103" s="5">
        <v>1166.0999999999999</v>
      </c>
    </row>
    <row r="104" spans="1:21" x14ac:dyDescent="0.25">
      <c r="A104" s="5" t="s">
        <v>11</v>
      </c>
      <c r="B104" s="5">
        <v>0</v>
      </c>
      <c r="C104" s="5">
        <v>11</v>
      </c>
      <c r="D104" s="5">
        <v>224</v>
      </c>
      <c r="E104" s="5">
        <v>285</v>
      </c>
      <c r="F104" s="5">
        <v>423</v>
      </c>
      <c r="G104" s="5">
        <v>490</v>
      </c>
      <c r="H104" s="5">
        <v>490</v>
      </c>
      <c r="I104" s="5">
        <v>557</v>
      </c>
      <c r="J104" s="5">
        <v>557</v>
      </c>
      <c r="K104" s="5">
        <v>647</v>
      </c>
      <c r="L104" s="5">
        <v>647</v>
      </c>
      <c r="M104" s="5">
        <v>781</v>
      </c>
      <c r="N104" s="5">
        <v>781</v>
      </c>
      <c r="O104" s="5">
        <v>838</v>
      </c>
      <c r="P104" s="5">
        <v>838</v>
      </c>
      <c r="Q104" s="5">
        <v>1045</v>
      </c>
      <c r="R104" s="5">
        <v>1045</v>
      </c>
      <c r="S104" s="5">
        <v>1514</v>
      </c>
      <c r="T104" s="5">
        <v>1514</v>
      </c>
      <c r="U104" s="5">
        <v>1666</v>
      </c>
    </row>
    <row r="106" spans="1:21" ht="13.8" thickBot="1" x14ac:dyDescent="0.3">
      <c r="A106" s="3" t="s">
        <v>97</v>
      </c>
    </row>
    <row r="107" spans="1:21" x14ac:dyDescent="0.25">
      <c r="A107" s="1" t="s">
        <v>17</v>
      </c>
      <c r="B107" s="2">
        <v>2016</v>
      </c>
      <c r="C107" s="3">
        <v>2017</v>
      </c>
      <c r="D107" s="2">
        <v>2018</v>
      </c>
      <c r="E107" s="3">
        <v>2019</v>
      </c>
      <c r="F107" s="2">
        <v>2020</v>
      </c>
      <c r="G107" s="4">
        <v>2021</v>
      </c>
      <c r="H107" s="2">
        <v>2022</v>
      </c>
      <c r="I107" s="3">
        <v>2023</v>
      </c>
      <c r="J107" s="2">
        <v>2024</v>
      </c>
      <c r="K107" s="3">
        <v>2025</v>
      </c>
      <c r="L107" s="4">
        <v>2026</v>
      </c>
      <c r="M107" s="3">
        <v>2027</v>
      </c>
      <c r="N107" s="2">
        <v>2028</v>
      </c>
      <c r="O107" s="3">
        <v>2029</v>
      </c>
      <c r="P107" s="2">
        <v>2030</v>
      </c>
      <c r="Q107" s="3">
        <v>2031</v>
      </c>
      <c r="R107" s="2">
        <v>2032</v>
      </c>
      <c r="S107" s="3">
        <v>2033</v>
      </c>
      <c r="T107" s="2">
        <v>2034</v>
      </c>
      <c r="U107" s="4">
        <v>2035</v>
      </c>
    </row>
    <row r="108" spans="1:21" x14ac:dyDescent="0.25">
      <c r="A108" s="5" t="s">
        <v>2</v>
      </c>
      <c r="B108" s="5">
        <v>0</v>
      </c>
      <c r="C108" s="5">
        <v>0</v>
      </c>
      <c r="D108" s="5">
        <v>0</v>
      </c>
      <c r="E108" s="5">
        <v>0</v>
      </c>
      <c r="F108" s="5">
        <v>0</v>
      </c>
      <c r="G108" s="5">
        <v>0</v>
      </c>
      <c r="H108" s="5">
        <v>0</v>
      </c>
      <c r="I108" s="5">
        <v>0</v>
      </c>
      <c r="J108" s="5">
        <v>0</v>
      </c>
      <c r="K108" s="5">
        <v>200</v>
      </c>
      <c r="L108" s="5">
        <v>200</v>
      </c>
      <c r="M108" s="5">
        <v>245</v>
      </c>
      <c r="N108" s="5">
        <v>245</v>
      </c>
      <c r="O108" s="5">
        <v>285</v>
      </c>
      <c r="P108" s="5">
        <v>285</v>
      </c>
      <c r="Q108" s="5">
        <v>344.70000000000016</v>
      </c>
      <c r="R108" s="5">
        <v>344.70000000000016</v>
      </c>
      <c r="S108" s="5">
        <v>3869</v>
      </c>
      <c r="T108" s="5">
        <v>3869</v>
      </c>
      <c r="U108" s="5">
        <v>3892</v>
      </c>
    </row>
    <row r="109" spans="1:21" x14ac:dyDescent="0.25">
      <c r="A109" s="5" t="s">
        <v>3</v>
      </c>
      <c r="B109" s="5">
        <v>0</v>
      </c>
      <c r="C109" s="5">
        <v>0</v>
      </c>
      <c r="D109" s="5">
        <v>0</v>
      </c>
      <c r="E109" s="5">
        <v>0</v>
      </c>
      <c r="F109" s="5">
        <v>0</v>
      </c>
      <c r="G109" s="5">
        <v>0</v>
      </c>
      <c r="H109" s="5">
        <v>0</v>
      </c>
      <c r="I109" s="5">
        <v>0</v>
      </c>
      <c r="J109" s="5">
        <v>0</v>
      </c>
      <c r="K109" s="5">
        <v>407</v>
      </c>
      <c r="L109" s="5">
        <v>407</v>
      </c>
      <c r="M109" s="5">
        <v>569</v>
      </c>
      <c r="N109" s="5">
        <v>569</v>
      </c>
      <c r="O109" s="5">
        <v>662.6</v>
      </c>
      <c r="P109" s="5">
        <v>662.6</v>
      </c>
      <c r="Q109" s="5">
        <v>858</v>
      </c>
      <c r="R109" s="5">
        <v>858</v>
      </c>
      <c r="S109" s="5">
        <v>3988.8</v>
      </c>
      <c r="T109" s="5">
        <v>3988.8</v>
      </c>
      <c r="U109" s="5">
        <v>4011</v>
      </c>
    </row>
    <row r="110" spans="1:21" x14ac:dyDescent="0.25">
      <c r="A110" s="5" t="s">
        <v>4</v>
      </c>
      <c r="B110" s="5">
        <v>0</v>
      </c>
      <c r="C110" s="5">
        <v>0</v>
      </c>
      <c r="D110" s="5">
        <v>0</v>
      </c>
      <c r="E110" s="5">
        <v>0</v>
      </c>
      <c r="F110" s="5">
        <v>0</v>
      </c>
      <c r="G110" s="5">
        <v>0</v>
      </c>
      <c r="H110" s="5">
        <v>0</v>
      </c>
      <c r="I110" s="5">
        <v>89</v>
      </c>
      <c r="J110" s="5">
        <v>89</v>
      </c>
      <c r="K110" s="5">
        <v>848.8</v>
      </c>
      <c r="L110" s="5">
        <v>848.8</v>
      </c>
      <c r="M110" s="5">
        <v>976.99999999999989</v>
      </c>
      <c r="N110" s="5">
        <v>976.99999999999989</v>
      </c>
      <c r="O110" s="5">
        <v>1169.1999999999998</v>
      </c>
      <c r="P110" s="5">
        <v>1169.1999999999998</v>
      </c>
      <c r="Q110" s="5">
        <v>1387.5</v>
      </c>
      <c r="R110" s="5">
        <v>1387.5</v>
      </c>
      <c r="S110" s="5">
        <v>4233</v>
      </c>
      <c r="T110" s="5">
        <v>4233</v>
      </c>
      <c r="U110" s="5">
        <v>4256</v>
      </c>
    </row>
    <row r="111" spans="1:21" x14ac:dyDescent="0.25">
      <c r="A111" s="5" t="s">
        <v>5</v>
      </c>
      <c r="B111" s="5">
        <v>0</v>
      </c>
      <c r="C111" s="5">
        <v>0</v>
      </c>
      <c r="D111" s="5">
        <v>0</v>
      </c>
      <c r="E111" s="5">
        <v>0</v>
      </c>
      <c r="F111" s="5">
        <v>0</v>
      </c>
      <c r="G111" s="5">
        <v>0</v>
      </c>
      <c r="H111" s="5">
        <v>0</v>
      </c>
      <c r="I111" s="5">
        <v>294.60000000000002</v>
      </c>
      <c r="J111" s="5">
        <v>294.60000000000002</v>
      </c>
      <c r="K111" s="5">
        <v>1416</v>
      </c>
      <c r="L111" s="5">
        <v>1416</v>
      </c>
      <c r="M111" s="5">
        <v>1547.2000000000005</v>
      </c>
      <c r="N111" s="5">
        <v>1547.2000000000005</v>
      </c>
      <c r="O111" s="5">
        <v>1736.2</v>
      </c>
      <c r="P111" s="5">
        <v>1736.2</v>
      </c>
      <c r="Q111" s="5">
        <v>2059.8000000000002</v>
      </c>
      <c r="R111" s="5">
        <v>2059.8000000000002</v>
      </c>
      <c r="S111" s="5">
        <v>4438</v>
      </c>
      <c r="T111" s="5">
        <v>4438</v>
      </c>
      <c r="U111" s="5">
        <v>4462</v>
      </c>
    </row>
    <row r="112" spans="1:21" x14ac:dyDescent="0.25">
      <c r="A112" s="5" t="s">
        <v>6</v>
      </c>
      <c r="B112" s="5">
        <v>0</v>
      </c>
      <c r="C112" s="5">
        <v>0</v>
      </c>
      <c r="D112" s="5">
        <v>0</v>
      </c>
      <c r="E112" s="5">
        <v>0</v>
      </c>
      <c r="F112" s="5">
        <v>0</v>
      </c>
      <c r="G112" s="5">
        <v>0</v>
      </c>
      <c r="H112" s="5">
        <v>0</v>
      </c>
      <c r="I112" s="5">
        <v>577</v>
      </c>
      <c r="J112" s="5">
        <v>577</v>
      </c>
      <c r="K112" s="5">
        <v>2242</v>
      </c>
      <c r="L112" s="5">
        <v>2242</v>
      </c>
      <c r="M112" s="5">
        <v>2352.5</v>
      </c>
      <c r="N112" s="5">
        <v>2352.5</v>
      </c>
      <c r="O112" s="5">
        <v>2514</v>
      </c>
      <c r="P112" s="5">
        <v>2514</v>
      </c>
      <c r="Q112" s="5">
        <v>2767.5</v>
      </c>
      <c r="R112" s="5">
        <v>2767.5</v>
      </c>
      <c r="S112" s="5">
        <v>4582.5</v>
      </c>
      <c r="T112" s="5">
        <v>4582.5</v>
      </c>
      <c r="U112" s="5">
        <v>4666</v>
      </c>
    </row>
    <row r="113" spans="1:21" x14ac:dyDescent="0.25">
      <c r="A113" s="5" t="s">
        <v>7</v>
      </c>
      <c r="B113" s="5">
        <v>0</v>
      </c>
      <c r="C113" s="5">
        <v>0</v>
      </c>
      <c r="D113" s="5">
        <v>0</v>
      </c>
      <c r="E113" s="5">
        <v>0</v>
      </c>
      <c r="F113" s="5">
        <v>0</v>
      </c>
      <c r="G113" s="5">
        <v>0</v>
      </c>
      <c r="H113" s="5">
        <v>0</v>
      </c>
      <c r="I113" s="5">
        <v>577</v>
      </c>
      <c r="J113" s="5">
        <v>577</v>
      </c>
      <c r="K113" s="5">
        <v>2884.6</v>
      </c>
      <c r="L113" s="5">
        <v>2884.6</v>
      </c>
      <c r="M113" s="5">
        <v>2996.2</v>
      </c>
      <c r="N113" s="5">
        <v>2996.2</v>
      </c>
      <c r="O113" s="5">
        <v>3190</v>
      </c>
      <c r="P113" s="5">
        <v>3190</v>
      </c>
      <c r="Q113" s="5">
        <v>3424.6</v>
      </c>
      <c r="R113" s="5">
        <v>3424.6</v>
      </c>
      <c r="S113" s="5">
        <v>4789.3999999999996</v>
      </c>
      <c r="T113" s="5">
        <v>4789.3999999999996</v>
      </c>
      <c r="U113" s="5">
        <v>4848.3999999999996</v>
      </c>
    </row>
    <row r="114" spans="1:21" x14ac:dyDescent="0.25">
      <c r="A114" s="5" t="s">
        <v>8</v>
      </c>
      <c r="B114" s="5">
        <v>0</v>
      </c>
      <c r="C114" s="5">
        <v>0</v>
      </c>
      <c r="D114" s="5">
        <v>0</v>
      </c>
      <c r="E114" s="5">
        <v>0</v>
      </c>
      <c r="F114" s="5">
        <v>0</v>
      </c>
      <c r="G114" s="5">
        <v>11</v>
      </c>
      <c r="H114" s="5">
        <v>11</v>
      </c>
      <c r="I114" s="5">
        <v>577</v>
      </c>
      <c r="J114" s="5">
        <v>577</v>
      </c>
      <c r="K114" s="5">
        <v>3485</v>
      </c>
      <c r="L114" s="5">
        <v>3485</v>
      </c>
      <c r="M114" s="5">
        <v>3554.2999999999993</v>
      </c>
      <c r="N114" s="5">
        <v>3554.2999999999993</v>
      </c>
      <c r="O114" s="5">
        <v>3680.5</v>
      </c>
      <c r="P114" s="5">
        <v>3680.5</v>
      </c>
      <c r="Q114" s="5">
        <v>4085.3</v>
      </c>
      <c r="R114" s="5">
        <v>4085.3</v>
      </c>
      <c r="S114" s="5">
        <v>5015.2</v>
      </c>
      <c r="T114" s="5">
        <v>5015.2</v>
      </c>
      <c r="U114" s="5">
        <v>5094</v>
      </c>
    </row>
    <row r="115" spans="1:21" x14ac:dyDescent="0.25">
      <c r="A115" s="5" t="s">
        <v>9</v>
      </c>
      <c r="B115" s="5">
        <v>0</v>
      </c>
      <c r="C115" s="5">
        <v>0</v>
      </c>
      <c r="D115" s="5">
        <v>0</v>
      </c>
      <c r="E115" s="5">
        <v>0</v>
      </c>
      <c r="F115" s="5">
        <v>91.2000000000005</v>
      </c>
      <c r="G115" s="5">
        <v>102.2000000000005</v>
      </c>
      <c r="H115" s="5">
        <v>102.2000000000005</v>
      </c>
      <c r="I115" s="5">
        <v>666</v>
      </c>
      <c r="J115" s="5">
        <v>666</v>
      </c>
      <c r="K115" s="5">
        <v>3706.2000000000007</v>
      </c>
      <c r="L115" s="5">
        <v>3706.2000000000007</v>
      </c>
      <c r="M115" s="5">
        <v>3987</v>
      </c>
      <c r="N115" s="5">
        <v>3987</v>
      </c>
      <c r="O115" s="5">
        <v>4224</v>
      </c>
      <c r="P115" s="5">
        <v>4224</v>
      </c>
      <c r="Q115" s="5">
        <v>4513</v>
      </c>
      <c r="R115" s="5">
        <v>4513</v>
      </c>
      <c r="S115" s="5">
        <v>5293.8</v>
      </c>
      <c r="T115" s="5">
        <v>5293.8</v>
      </c>
      <c r="U115" s="5">
        <v>5414.4</v>
      </c>
    </row>
    <row r="116" spans="1:21" x14ac:dyDescent="0.25">
      <c r="A116" s="5" t="s">
        <v>10</v>
      </c>
      <c r="B116" s="5">
        <v>0</v>
      </c>
      <c r="C116" s="5">
        <v>0</v>
      </c>
      <c r="D116" s="5">
        <v>0</v>
      </c>
      <c r="E116" s="5">
        <v>0</v>
      </c>
      <c r="F116" s="5">
        <v>332</v>
      </c>
      <c r="G116" s="5">
        <v>332.40000000000009</v>
      </c>
      <c r="H116" s="5">
        <v>332.40000000000009</v>
      </c>
      <c r="I116" s="5">
        <v>909.2</v>
      </c>
      <c r="J116" s="5">
        <v>909.2</v>
      </c>
      <c r="K116" s="5">
        <v>3785</v>
      </c>
      <c r="L116" s="5">
        <v>3785</v>
      </c>
      <c r="M116" s="5">
        <v>4319.2</v>
      </c>
      <c r="N116" s="5">
        <v>4319.2</v>
      </c>
      <c r="O116" s="5">
        <v>4681</v>
      </c>
      <c r="P116" s="5">
        <v>4681</v>
      </c>
      <c r="Q116" s="5">
        <v>5180.6000000000004</v>
      </c>
      <c r="R116" s="5">
        <v>5180.6000000000004</v>
      </c>
      <c r="S116" s="5">
        <v>5941.2000000000007</v>
      </c>
      <c r="T116" s="5">
        <v>5941.2000000000007</v>
      </c>
      <c r="U116" s="5">
        <v>6110.4000000000005</v>
      </c>
    </row>
    <row r="117" spans="1:21" x14ac:dyDescent="0.25">
      <c r="A117" s="5" t="s">
        <v>11</v>
      </c>
      <c r="B117" s="5">
        <v>0</v>
      </c>
      <c r="C117" s="5">
        <v>11</v>
      </c>
      <c r="D117" s="5">
        <v>247</v>
      </c>
      <c r="E117" s="5">
        <v>669</v>
      </c>
      <c r="F117" s="5">
        <v>1079</v>
      </c>
      <c r="G117" s="5">
        <v>1385</v>
      </c>
      <c r="H117" s="5">
        <v>1385</v>
      </c>
      <c r="I117" s="5">
        <v>1917</v>
      </c>
      <c r="J117" s="5">
        <v>1917</v>
      </c>
      <c r="K117" s="5">
        <v>4408</v>
      </c>
      <c r="L117" s="5">
        <v>4408</v>
      </c>
      <c r="M117" s="5">
        <v>6005</v>
      </c>
      <c r="N117" s="5">
        <v>6005</v>
      </c>
      <c r="O117" s="5">
        <v>7500</v>
      </c>
      <c r="P117" s="5">
        <v>7500</v>
      </c>
      <c r="Q117" s="5">
        <v>10995</v>
      </c>
      <c r="R117" s="5">
        <v>10995</v>
      </c>
      <c r="S117" s="5">
        <v>14373</v>
      </c>
      <c r="T117" s="5">
        <v>14373</v>
      </c>
      <c r="U117" s="5">
        <v>14742</v>
      </c>
    </row>
    <row r="119" spans="1:21" ht="13.8" thickBot="1" x14ac:dyDescent="0.3">
      <c r="A119" s="3" t="s">
        <v>330</v>
      </c>
    </row>
    <row r="120" spans="1:21" x14ac:dyDescent="0.25">
      <c r="A120" s="1" t="s">
        <v>17</v>
      </c>
      <c r="B120" s="2">
        <v>2016</v>
      </c>
      <c r="C120" s="3">
        <v>2017</v>
      </c>
      <c r="D120" s="2">
        <v>2018</v>
      </c>
      <c r="E120" s="3">
        <v>2019</v>
      </c>
      <c r="F120" s="2">
        <v>2020</v>
      </c>
      <c r="G120" s="4">
        <v>2021</v>
      </c>
      <c r="H120" s="2">
        <v>2022</v>
      </c>
      <c r="I120" s="3">
        <v>2023</v>
      </c>
      <c r="J120" s="2">
        <v>2024</v>
      </c>
      <c r="K120" s="3">
        <v>2025</v>
      </c>
      <c r="L120" s="4">
        <v>2026</v>
      </c>
      <c r="M120" s="3">
        <v>2027</v>
      </c>
      <c r="N120" s="2">
        <v>2028</v>
      </c>
      <c r="O120" s="3">
        <v>2029</v>
      </c>
      <c r="P120" s="2">
        <v>2030</v>
      </c>
      <c r="Q120" s="3">
        <v>2031</v>
      </c>
      <c r="R120" s="2">
        <v>2032</v>
      </c>
      <c r="S120" s="3">
        <v>2033</v>
      </c>
      <c r="T120" s="2">
        <v>2034</v>
      </c>
      <c r="U120" s="4">
        <v>2035</v>
      </c>
    </row>
    <row r="121" spans="1:21" x14ac:dyDescent="0.25">
      <c r="A121" s="5" t="s">
        <v>2</v>
      </c>
      <c r="B121" s="5">
        <v>0</v>
      </c>
      <c r="C121" s="5">
        <v>0</v>
      </c>
      <c r="D121" s="5">
        <v>0</v>
      </c>
      <c r="E121" s="5">
        <v>0</v>
      </c>
      <c r="F121" s="5">
        <v>0</v>
      </c>
      <c r="G121" s="5">
        <v>0</v>
      </c>
      <c r="H121" s="5">
        <v>0</v>
      </c>
      <c r="I121" s="5">
        <v>0</v>
      </c>
      <c r="J121" s="5">
        <v>0</v>
      </c>
      <c r="K121" s="5">
        <v>0</v>
      </c>
      <c r="L121" s="5">
        <v>0</v>
      </c>
      <c r="M121" s="5">
        <v>0</v>
      </c>
      <c r="N121" s="5">
        <v>0</v>
      </c>
      <c r="O121" s="5">
        <v>0</v>
      </c>
      <c r="P121" s="5">
        <v>9</v>
      </c>
      <c r="Q121" s="5">
        <v>106</v>
      </c>
      <c r="R121" s="5">
        <v>159</v>
      </c>
      <c r="S121" s="5">
        <v>167.10000000000005</v>
      </c>
      <c r="T121" s="5">
        <v>168</v>
      </c>
      <c r="U121" s="5">
        <v>176</v>
      </c>
    </row>
    <row r="122" spans="1:21" x14ac:dyDescent="0.25">
      <c r="A122" s="5" t="s">
        <v>3</v>
      </c>
      <c r="B122" s="5">
        <v>0</v>
      </c>
      <c r="C122" s="5">
        <v>0</v>
      </c>
      <c r="D122" s="5">
        <v>0</v>
      </c>
      <c r="E122" s="5">
        <v>0</v>
      </c>
      <c r="F122" s="5">
        <v>0</v>
      </c>
      <c r="G122" s="5">
        <v>0</v>
      </c>
      <c r="H122" s="5">
        <v>0</v>
      </c>
      <c r="I122" s="5">
        <v>0</v>
      </c>
      <c r="J122" s="5">
        <v>0</v>
      </c>
      <c r="K122" s="5">
        <v>0</v>
      </c>
      <c r="L122" s="5">
        <v>0</v>
      </c>
      <c r="M122" s="5">
        <v>0</v>
      </c>
      <c r="N122" s="5">
        <v>88</v>
      </c>
      <c r="O122" s="5">
        <v>203</v>
      </c>
      <c r="P122" s="5">
        <v>229</v>
      </c>
      <c r="Q122" s="5">
        <v>238</v>
      </c>
      <c r="R122" s="5">
        <v>238</v>
      </c>
      <c r="S122" s="5">
        <v>238</v>
      </c>
      <c r="T122" s="5">
        <v>247</v>
      </c>
      <c r="U122" s="5">
        <v>256</v>
      </c>
    </row>
    <row r="123" spans="1:21" x14ac:dyDescent="0.25">
      <c r="A123" s="5" t="s">
        <v>4</v>
      </c>
      <c r="B123" s="5">
        <v>0</v>
      </c>
      <c r="C123" s="5">
        <v>0</v>
      </c>
      <c r="D123" s="5">
        <v>0</v>
      </c>
      <c r="E123" s="5">
        <v>0</v>
      </c>
      <c r="F123" s="5">
        <v>0</v>
      </c>
      <c r="G123" s="5">
        <v>0</v>
      </c>
      <c r="H123" s="5">
        <v>0</v>
      </c>
      <c r="I123" s="5">
        <v>0</v>
      </c>
      <c r="J123" s="5">
        <v>0</v>
      </c>
      <c r="K123" s="5">
        <v>0</v>
      </c>
      <c r="L123" s="5">
        <v>0</v>
      </c>
      <c r="M123" s="5">
        <v>79</v>
      </c>
      <c r="N123" s="5">
        <v>247</v>
      </c>
      <c r="O123" s="5">
        <v>273</v>
      </c>
      <c r="P123" s="5">
        <v>273</v>
      </c>
      <c r="Q123" s="5">
        <v>273</v>
      </c>
      <c r="R123" s="5">
        <v>273</v>
      </c>
      <c r="S123" s="5">
        <v>278</v>
      </c>
      <c r="T123" s="5">
        <v>282</v>
      </c>
      <c r="U123" s="5">
        <v>291</v>
      </c>
    </row>
    <row r="124" spans="1:21" x14ac:dyDescent="0.25">
      <c r="A124" s="5" t="s">
        <v>5</v>
      </c>
      <c r="B124" s="5">
        <v>0</v>
      </c>
      <c r="C124" s="5">
        <v>0</v>
      </c>
      <c r="D124" s="5">
        <v>0</v>
      </c>
      <c r="E124" s="5">
        <v>0</v>
      </c>
      <c r="F124" s="5">
        <v>0</v>
      </c>
      <c r="G124" s="5">
        <v>0</v>
      </c>
      <c r="H124" s="5">
        <v>0</v>
      </c>
      <c r="I124" s="5">
        <v>0</v>
      </c>
      <c r="J124" s="5">
        <v>0</v>
      </c>
      <c r="K124" s="5">
        <v>0</v>
      </c>
      <c r="L124" s="5">
        <v>0</v>
      </c>
      <c r="M124" s="5">
        <v>221</v>
      </c>
      <c r="N124" s="5">
        <v>282</v>
      </c>
      <c r="O124" s="5">
        <v>299</v>
      </c>
      <c r="P124" s="5">
        <v>299</v>
      </c>
      <c r="Q124" s="5">
        <v>299</v>
      </c>
      <c r="R124" s="5">
        <v>299</v>
      </c>
      <c r="S124" s="5">
        <v>299</v>
      </c>
      <c r="T124" s="5">
        <v>306.40000000000009</v>
      </c>
      <c r="U124" s="5">
        <v>326</v>
      </c>
    </row>
    <row r="125" spans="1:21" x14ac:dyDescent="0.25">
      <c r="A125" s="5" t="s">
        <v>6</v>
      </c>
      <c r="B125" s="5">
        <v>0</v>
      </c>
      <c r="C125" s="5">
        <v>0</v>
      </c>
      <c r="D125" s="5">
        <v>0</v>
      </c>
      <c r="E125" s="5">
        <v>0</v>
      </c>
      <c r="F125" s="5">
        <v>0</v>
      </c>
      <c r="G125" s="5">
        <v>0</v>
      </c>
      <c r="H125" s="5">
        <v>0</v>
      </c>
      <c r="I125" s="5">
        <v>0</v>
      </c>
      <c r="J125" s="5">
        <v>0</v>
      </c>
      <c r="K125" s="5">
        <v>0</v>
      </c>
      <c r="L125" s="5">
        <v>79</v>
      </c>
      <c r="M125" s="5">
        <v>287</v>
      </c>
      <c r="N125" s="5">
        <v>309</v>
      </c>
      <c r="O125" s="5">
        <v>317</v>
      </c>
      <c r="P125" s="5">
        <v>317</v>
      </c>
      <c r="Q125" s="5">
        <v>317</v>
      </c>
      <c r="R125" s="5">
        <v>318</v>
      </c>
      <c r="S125" s="5">
        <v>326</v>
      </c>
      <c r="T125" s="5">
        <v>334</v>
      </c>
      <c r="U125" s="5">
        <v>380</v>
      </c>
    </row>
    <row r="126" spans="1:21" x14ac:dyDescent="0.25">
      <c r="A126" s="5" t="s">
        <v>7</v>
      </c>
      <c r="B126" s="5">
        <v>0</v>
      </c>
      <c r="C126" s="5">
        <v>0</v>
      </c>
      <c r="D126" s="5">
        <v>0</v>
      </c>
      <c r="E126" s="5">
        <v>0</v>
      </c>
      <c r="F126" s="5">
        <v>0</v>
      </c>
      <c r="G126" s="5">
        <v>0</v>
      </c>
      <c r="H126" s="5">
        <v>0</v>
      </c>
      <c r="I126" s="5">
        <v>0</v>
      </c>
      <c r="J126" s="5">
        <v>0</v>
      </c>
      <c r="K126" s="5">
        <v>0</v>
      </c>
      <c r="L126" s="5">
        <v>215.5999999999998</v>
      </c>
      <c r="M126" s="5">
        <v>317</v>
      </c>
      <c r="N126" s="5">
        <v>339</v>
      </c>
      <c r="O126" s="5">
        <v>339</v>
      </c>
      <c r="P126" s="5">
        <v>339.79999999999995</v>
      </c>
      <c r="Q126" s="5">
        <v>341.4</v>
      </c>
      <c r="R126" s="5">
        <v>343</v>
      </c>
      <c r="S126" s="5">
        <v>352</v>
      </c>
      <c r="T126" s="5">
        <v>378</v>
      </c>
      <c r="U126" s="5">
        <v>480</v>
      </c>
    </row>
    <row r="127" spans="1:21" x14ac:dyDescent="0.25">
      <c r="A127" s="5" t="s">
        <v>8</v>
      </c>
      <c r="B127" s="5">
        <v>0</v>
      </c>
      <c r="C127" s="5">
        <v>0</v>
      </c>
      <c r="D127" s="5">
        <v>0</v>
      </c>
      <c r="E127" s="5">
        <v>0</v>
      </c>
      <c r="F127" s="5">
        <v>0</v>
      </c>
      <c r="G127" s="5">
        <v>0</v>
      </c>
      <c r="H127" s="5">
        <v>0</v>
      </c>
      <c r="I127" s="5">
        <v>0</v>
      </c>
      <c r="J127" s="5">
        <v>0</v>
      </c>
      <c r="K127" s="5">
        <v>9</v>
      </c>
      <c r="L127" s="5">
        <v>301</v>
      </c>
      <c r="M127" s="5">
        <v>343.29999999999995</v>
      </c>
      <c r="N127" s="5">
        <v>361</v>
      </c>
      <c r="O127" s="5">
        <v>361</v>
      </c>
      <c r="P127" s="5">
        <v>361</v>
      </c>
      <c r="Q127" s="5">
        <v>361</v>
      </c>
      <c r="R127" s="5">
        <v>366.89999999999986</v>
      </c>
      <c r="S127" s="5">
        <v>383</v>
      </c>
      <c r="T127" s="5">
        <v>456</v>
      </c>
      <c r="U127" s="5">
        <v>581.29999999999995</v>
      </c>
    </row>
    <row r="128" spans="1:21" x14ac:dyDescent="0.25">
      <c r="A128" s="5" t="s">
        <v>9</v>
      </c>
      <c r="B128" s="5">
        <v>0</v>
      </c>
      <c r="C128" s="5">
        <v>0</v>
      </c>
      <c r="D128" s="5">
        <v>0</v>
      </c>
      <c r="E128" s="5">
        <v>0</v>
      </c>
      <c r="F128" s="5">
        <v>0</v>
      </c>
      <c r="G128" s="5">
        <v>0</v>
      </c>
      <c r="H128" s="5">
        <v>0</v>
      </c>
      <c r="I128" s="5">
        <v>0</v>
      </c>
      <c r="J128" s="5">
        <v>0</v>
      </c>
      <c r="K128" s="5">
        <v>106</v>
      </c>
      <c r="L128" s="5">
        <v>331</v>
      </c>
      <c r="M128" s="5">
        <v>378</v>
      </c>
      <c r="N128" s="5">
        <v>387</v>
      </c>
      <c r="O128" s="5">
        <v>388</v>
      </c>
      <c r="P128" s="5">
        <v>388</v>
      </c>
      <c r="Q128" s="5">
        <v>388.20000000000005</v>
      </c>
      <c r="R128" s="5">
        <v>396</v>
      </c>
      <c r="S128" s="5">
        <v>418.80000000000018</v>
      </c>
      <c r="T128" s="5">
        <v>537.40000000000009</v>
      </c>
      <c r="U128" s="5">
        <v>644.20000000000005</v>
      </c>
    </row>
    <row r="129" spans="1:21" x14ac:dyDescent="0.25">
      <c r="A129" s="5" t="s">
        <v>10</v>
      </c>
      <c r="B129" s="5">
        <v>0</v>
      </c>
      <c r="C129" s="5">
        <v>0</v>
      </c>
      <c r="D129" s="5">
        <v>0</v>
      </c>
      <c r="E129" s="5">
        <v>0</v>
      </c>
      <c r="F129" s="5">
        <v>0</v>
      </c>
      <c r="G129" s="5">
        <v>0</v>
      </c>
      <c r="H129" s="5">
        <v>0</v>
      </c>
      <c r="I129" s="5">
        <v>0</v>
      </c>
      <c r="J129" s="5">
        <v>0</v>
      </c>
      <c r="K129" s="5">
        <v>278</v>
      </c>
      <c r="L129" s="5">
        <v>361.1</v>
      </c>
      <c r="M129" s="5">
        <v>409</v>
      </c>
      <c r="N129" s="5">
        <v>413</v>
      </c>
      <c r="O129" s="5">
        <v>413.1</v>
      </c>
      <c r="P129" s="5">
        <v>414</v>
      </c>
      <c r="Q129" s="5">
        <v>418</v>
      </c>
      <c r="R129" s="5">
        <v>427.40000000000009</v>
      </c>
      <c r="S129" s="5">
        <v>531.30000000000007</v>
      </c>
      <c r="T129" s="5">
        <v>650.20000000000005</v>
      </c>
      <c r="U129" s="5">
        <v>718.2</v>
      </c>
    </row>
    <row r="130" spans="1:21" x14ac:dyDescent="0.25">
      <c r="A130" s="5" t="s">
        <v>11</v>
      </c>
      <c r="B130" s="5">
        <v>0</v>
      </c>
      <c r="C130" s="5">
        <v>5</v>
      </c>
      <c r="D130" s="5">
        <v>5</v>
      </c>
      <c r="E130" s="5">
        <v>5</v>
      </c>
      <c r="F130" s="5">
        <v>5</v>
      </c>
      <c r="G130" s="5">
        <v>9</v>
      </c>
      <c r="H130" s="5">
        <v>9</v>
      </c>
      <c r="I130" s="5">
        <v>9</v>
      </c>
      <c r="J130" s="5">
        <v>357</v>
      </c>
      <c r="K130" s="5">
        <v>423</v>
      </c>
      <c r="L130" s="5">
        <v>502</v>
      </c>
      <c r="M130" s="5">
        <v>540</v>
      </c>
      <c r="N130" s="5">
        <v>540</v>
      </c>
      <c r="O130" s="5">
        <v>540</v>
      </c>
      <c r="P130" s="5">
        <v>540</v>
      </c>
      <c r="Q130" s="5">
        <v>636</v>
      </c>
      <c r="R130" s="5">
        <v>812</v>
      </c>
      <c r="S130" s="5">
        <v>842</v>
      </c>
      <c r="T130" s="5">
        <v>874</v>
      </c>
      <c r="U130" s="5">
        <v>894</v>
      </c>
    </row>
    <row r="131" spans="1:21" x14ac:dyDescent="0.25">
      <c r="A131" s="5"/>
      <c r="B131" s="5"/>
      <c r="C131" s="5"/>
      <c r="D131" s="5"/>
      <c r="E131" s="5"/>
      <c r="F131" s="5"/>
      <c r="G131" s="5"/>
      <c r="H131" s="5"/>
      <c r="I131" s="5"/>
      <c r="J131" s="5"/>
      <c r="K131" s="5"/>
      <c r="L131" s="5"/>
      <c r="M131" s="5"/>
      <c r="N131" s="5"/>
      <c r="O131" s="5"/>
      <c r="P131" s="5"/>
      <c r="Q131" s="5"/>
      <c r="R131" s="5"/>
      <c r="S131" s="5"/>
      <c r="T131" s="5"/>
      <c r="U131" s="5"/>
    </row>
    <row r="132" spans="1:21" ht="13.8" thickBot="1" x14ac:dyDescent="0.3">
      <c r="A132" s="3" t="s">
        <v>331</v>
      </c>
    </row>
    <row r="133" spans="1:21" x14ac:dyDescent="0.25">
      <c r="A133" s="1" t="s">
        <v>17</v>
      </c>
      <c r="B133" s="2">
        <v>2016</v>
      </c>
      <c r="C133" s="3">
        <v>2017</v>
      </c>
      <c r="D133" s="2">
        <v>2018</v>
      </c>
      <c r="E133" s="3">
        <v>2019</v>
      </c>
      <c r="F133" s="2">
        <v>2020</v>
      </c>
      <c r="G133" s="4">
        <v>2021</v>
      </c>
      <c r="H133" s="2">
        <v>2022</v>
      </c>
      <c r="I133" s="3">
        <v>2023</v>
      </c>
      <c r="J133" s="2">
        <v>2024</v>
      </c>
      <c r="K133" s="3">
        <v>2025</v>
      </c>
      <c r="L133" s="4">
        <v>2026</v>
      </c>
      <c r="M133" s="3">
        <v>2027</v>
      </c>
      <c r="N133" s="2">
        <v>2028</v>
      </c>
      <c r="O133" s="3">
        <v>2029</v>
      </c>
      <c r="P133" s="2">
        <v>2030</v>
      </c>
      <c r="Q133" s="3">
        <v>2031</v>
      </c>
      <c r="R133" s="2">
        <v>2032</v>
      </c>
      <c r="S133" s="3">
        <v>2033</v>
      </c>
      <c r="T133" s="2">
        <v>2034</v>
      </c>
      <c r="U133" s="4">
        <v>2035</v>
      </c>
    </row>
    <row r="134" spans="1:21" x14ac:dyDescent="0.25">
      <c r="A134" s="5" t="s">
        <v>2</v>
      </c>
      <c r="B134" s="5">
        <v>0</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row>
    <row r="135" spans="1:21" x14ac:dyDescent="0.25">
      <c r="A135" s="5" t="s">
        <v>3</v>
      </c>
      <c r="B135" s="5">
        <v>0</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row>
    <row r="136" spans="1:21" x14ac:dyDescent="0.25">
      <c r="A136" s="5" t="s">
        <v>4</v>
      </c>
      <c r="B136" s="5">
        <v>0</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row>
    <row r="137" spans="1:21" x14ac:dyDescent="0.25">
      <c r="A137" s="5" t="s">
        <v>5</v>
      </c>
      <c r="B137" s="5">
        <v>0</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40</v>
      </c>
    </row>
    <row r="138" spans="1:21" x14ac:dyDescent="0.25">
      <c r="A138" s="11" t="s">
        <v>6</v>
      </c>
      <c r="B138" s="11">
        <v>0</v>
      </c>
      <c r="C138" s="11">
        <v>0</v>
      </c>
      <c r="D138" s="11">
        <v>0</v>
      </c>
      <c r="E138" s="11">
        <v>0</v>
      </c>
      <c r="F138" s="11">
        <v>0</v>
      </c>
      <c r="G138" s="11">
        <v>0</v>
      </c>
      <c r="H138" s="11">
        <v>0</v>
      </c>
      <c r="I138" s="11">
        <v>0</v>
      </c>
      <c r="J138" s="11">
        <v>0</v>
      </c>
      <c r="K138" s="11">
        <v>0</v>
      </c>
      <c r="L138" s="11">
        <v>0</v>
      </c>
      <c r="M138" s="11">
        <v>0</v>
      </c>
      <c r="N138" s="11">
        <v>0</v>
      </c>
      <c r="O138" s="11">
        <v>0</v>
      </c>
      <c r="P138" s="11">
        <v>0</v>
      </c>
      <c r="Q138" s="11">
        <v>0</v>
      </c>
      <c r="R138" s="11">
        <v>0</v>
      </c>
      <c r="S138" s="11">
        <v>0</v>
      </c>
      <c r="T138" s="11">
        <v>8</v>
      </c>
      <c r="U138" s="11">
        <v>177</v>
      </c>
    </row>
    <row r="139" spans="1:21" x14ac:dyDescent="0.25">
      <c r="A139" s="5" t="s">
        <v>7</v>
      </c>
      <c r="B139" s="5">
        <v>0</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56</v>
      </c>
      <c r="T139" s="5">
        <v>233</v>
      </c>
      <c r="U139" s="5">
        <v>305</v>
      </c>
    </row>
    <row r="140" spans="1:21" x14ac:dyDescent="0.25">
      <c r="A140" s="5" t="s">
        <v>8</v>
      </c>
      <c r="B140" s="5">
        <v>0</v>
      </c>
      <c r="C140" s="5">
        <v>0</v>
      </c>
      <c r="D140" s="5">
        <v>0</v>
      </c>
      <c r="E140" s="5">
        <v>0</v>
      </c>
      <c r="F140" s="5">
        <v>0</v>
      </c>
      <c r="G140" s="5">
        <v>0</v>
      </c>
      <c r="H140" s="5">
        <v>0</v>
      </c>
      <c r="I140" s="5">
        <v>0</v>
      </c>
      <c r="J140" s="5">
        <v>0</v>
      </c>
      <c r="K140" s="5">
        <v>0</v>
      </c>
      <c r="L140" s="5">
        <v>0</v>
      </c>
      <c r="M140" s="5">
        <v>0</v>
      </c>
      <c r="N140" s="5">
        <v>0</v>
      </c>
      <c r="O140" s="5">
        <v>0</v>
      </c>
      <c r="P140" s="5">
        <v>0</v>
      </c>
      <c r="Q140" s="5">
        <v>8</v>
      </c>
      <c r="R140" s="5">
        <v>185</v>
      </c>
      <c r="S140" s="5">
        <v>265</v>
      </c>
      <c r="T140" s="5">
        <v>308</v>
      </c>
      <c r="U140" s="5">
        <v>370</v>
      </c>
    </row>
    <row r="141" spans="1:21" x14ac:dyDescent="0.25">
      <c r="A141" s="5" t="s">
        <v>9</v>
      </c>
      <c r="B141" s="5">
        <v>0</v>
      </c>
      <c r="C141" s="5">
        <v>0</v>
      </c>
      <c r="D141" s="5">
        <v>0</v>
      </c>
      <c r="E141" s="5">
        <v>0</v>
      </c>
      <c r="F141" s="5">
        <v>0</v>
      </c>
      <c r="G141" s="5">
        <v>0</v>
      </c>
      <c r="H141" s="5">
        <v>0</v>
      </c>
      <c r="I141" s="5">
        <v>0</v>
      </c>
      <c r="J141" s="5">
        <v>0</v>
      </c>
      <c r="K141" s="5">
        <v>0</v>
      </c>
      <c r="L141" s="5">
        <v>0</v>
      </c>
      <c r="M141" s="5">
        <v>0</v>
      </c>
      <c r="N141" s="5">
        <v>0</v>
      </c>
      <c r="O141" s="5">
        <v>0</v>
      </c>
      <c r="P141" s="5">
        <v>8</v>
      </c>
      <c r="Q141" s="5">
        <v>202.60000000000036</v>
      </c>
      <c r="R141" s="5">
        <v>282.00000000000023</v>
      </c>
      <c r="S141" s="5">
        <v>339</v>
      </c>
      <c r="T141" s="5">
        <v>361</v>
      </c>
      <c r="U141" s="5">
        <v>431</v>
      </c>
    </row>
    <row r="142" spans="1:21" x14ac:dyDescent="0.25">
      <c r="A142" s="5" t="s">
        <v>10</v>
      </c>
      <c r="B142" s="5">
        <v>0</v>
      </c>
      <c r="C142" s="5">
        <v>0</v>
      </c>
      <c r="D142" s="5">
        <v>0</v>
      </c>
      <c r="E142" s="5">
        <v>0</v>
      </c>
      <c r="F142" s="5">
        <v>0</v>
      </c>
      <c r="G142" s="5">
        <v>0</v>
      </c>
      <c r="H142" s="5">
        <v>0</v>
      </c>
      <c r="I142" s="5">
        <v>0</v>
      </c>
      <c r="J142" s="5">
        <v>0</v>
      </c>
      <c r="K142" s="5">
        <v>0</v>
      </c>
      <c r="L142" s="5">
        <v>0</v>
      </c>
      <c r="M142" s="5">
        <v>0</v>
      </c>
      <c r="N142" s="5">
        <v>8</v>
      </c>
      <c r="O142" s="5">
        <v>113.80000000000018</v>
      </c>
      <c r="P142" s="5">
        <v>286</v>
      </c>
      <c r="Q142" s="5">
        <v>345.20000000000005</v>
      </c>
      <c r="R142" s="5">
        <v>375</v>
      </c>
      <c r="S142" s="5">
        <v>405</v>
      </c>
      <c r="T142" s="5">
        <v>436</v>
      </c>
      <c r="U142" s="5">
        <v>539.30000000000007</v>
      </c>
    </row>
    <row r="143" spans="1:21" x14ac:dyDescent="0.25">
      <c r="A143" s="5" t="s">
        <v>11</v>
      </c>
      <c r="B143" s="5">
        <v>0</v>
      </c>
      <c r="C143" s="5">
        <v>0</v>
      </c>
      <c r="D143" s="5">
        <v>0</v>
      </c>
      <c r="E143" s="5">
        <v>0</v>
      </c>
      <c r="F143" s="5">
        <v>0</v>
      </c>
      <c r="G143" s="5">
        <v>0</v>
      </c>
      <c r="H143" s="5">
        <v>8</v>
      </c>
      <c r="I143" s="5">
        <v>8</v>
      </c>
      <c r="J143" s="5">
        <v>8</v>
      </c>
      <c r="K143" s="5">
        <v>8</v>
      </c>
      <c r="L143" s="5">
        <v>201</v>
      </c>
      <c r="M143" s="5">
        <v>472</v>
      </c>
      <c r="N143" s="5">
        <v>547</v>
      </c>
      <c r="O143" s="5">
        <v>553</v>
      </c>
      <c r="P143" s="5">
        <v>592</v>
      </c>
      <c r="Q143" s="5">
        <v>684</v>
      </c>
      <c r="R143" s="5">
        <v>761</v>
      </c>
      <c r="S143" s="5">
        <v>906</v>
      </c>
      <c r="T143" s="5">
        <v>1631</v>
      </c>
      <c r="U143" s="5">
        <v>2299</v>
      </c>
    </row>
    <row r="145" spans="1:21" ht="13.8" thickBot="1" x14ac:dyDescent="0.3">
      <c r="A145" s="3" t="s">
        <v>284</v>
      </c>
    </row>
    <row r="146" spans="1:21" x14ac:dyDescent="0.25">
      <c r="A146" s="1" t="s">
        <v>17</v>
      </c>
      <c r="B146" s="2">
        <v>2016</v>
      </c>
      <c r="C146" s="3">
        <v>2017</v>
      </c>
      <c r="D146" s="2">
        <v>2018</v>
      </c>
      <c r="E146" s="3">
        <v>2019</v>
      </c>
      <c r="F146" s="2">
        <v>2020</v>
      </c>
      <c r="G146" s="4">
        <v>2021</v>
      </c>
      <c r="H146" s="2">
        <v>2022</v>
      </c>
      <c r="I146" s="3">
        <v>2023</v>
      </c>
      <c r="J146" s="2">
        <v>2024</v>
      </c>
      <c r="K146" s="3">
        <v>2025</v>
      </c>
      <c r="L146" s="4">
        <v>2026</v>
      </c>
      <c r="M146" s="3">
        <v>2027</v>
      </c>
      <c r="N146" s="2">
        <v>2028</v>
      </c>
      <c r="O146" s="3">
        <v>2029</v>
      </c>
      <c r="P146" s="2">
        <v>2030</v>
      </c>
      <c r="Q146" s="3">
        <v>2031</v>
      </c>
      <c r="R146" s="2">
        <v>2032</v>
      </c>
      <c r="S146" s="3">
        <v>2033</v>
      </c>
      <c r="T146" s="2">
        <v>2034</v>
      </c>
      <c r="U146" s="4">
        <v>2035</v>
      </c>
    </row>
    <row r="147" spans="1:21" x14ac:dyDescent="0.25">
      <c r="A147" s="5" t="s">
        <v>2</v>
      </c>
      <c r="B147" s="5">
        <v>0</v>
      </c>
      <c r="C147" s="5">
        <v>0</v>
      </c>
      <c r="D147" s="5">
        <v>0</v>
      </c>
      <c r="E147" s="5">
        <v>0</v>
      </c>
      <c r="F147" s="5">
        <v>0</v>
      </c>
      <c r="G147" s="5">
        <v>0</v>
      </c>
      <c r="H147" s="5">
        <v>0</v>
      </c>
      <c r="I147" s="5">
        <v>0</v>
      </c>
      <c r="J147" s="5">
        <v>0</v>
      </c>
      <c r="K147" s="5">
        <v>0</v>
      </c>
      <c r="L147" s="5">
        <v>0</v>
      </c>
      <c r="M147" s="5">
        <v>0</v>
      </c>
      <c r="N147" s="5">
        <v>0</v>
      </c>
      <c r="O147" s="5">
        <v>0</v>
      </c>
      <c r="P147" s="5">
        <v>0</v>
      </c>
      <c r="Q147" s="5">
        <v>0</v>
      </c>
      <c r="R147" s="5">
        <v>0</v>
      </c>
      <c r="S147" s="5">
        <v>9</v>
      </c>
      <c r="T147" s="5">
        <v>78.200000000000045</v>
      </c>
      <c r="U147" s="5">
        <v>122.20000000000005</v>
      </c>
    </row>
    <row r="148" spans="1:21" x14ac:dyDescent="0.25">
      <c r="A148" s="5" t="s">
        <v>3</v>
      </c>
      <c r="B148" s="5">
        <v>0</v>
      </c>
      <c r="C148" s="5">
        <v>0</v>
      </c>
      <c r="D148" s="5">
        <v>0</v>
      </c>
      <c r="E148" s="5">
        <v>0</v>
      </c>
      <c r="F148" s="5">
        <v>0</v>
      </c>
      <c r="G148" s="5">
        <v>0</v>
      </c>
      <c r="H148" s="5">
        <v>0</v>
      </c>
      <c r="I148" s="5">
        <v>0</v>
      </c>
      <c r="J148" s="5">
        <v>0</v>
      </c>
      <c r="K148" s="5">
        <v>0</v>
      </c>
      <c r="L148" s="5">
        <v>0</v>
      </c>
      <c r="M148" s="5">
        <v>0</v>
      </c>
      <c r="N148" s="5">
        <v>0</v>
      </c>
      <c r="O148" s="5">
        <v>51.200000000000102</v>
      </c>
      <c r="P148" s="5">
        <v>159</v>
      </c>
      <c r="Q148" s="5">
        <v>194</v>
      </c>
      <c r="R148" s="5">
        <v>203</v>
      </c>
      <c r="S148" s="5">
        <v>203</v>
      </c>
      <c r="T148" s="5">
        <v>203</v>
      </c>
      <c r="U148" s="5">
        <v>203</v>
      </c>
    </row>
    <row r="149" spans="1:21" x14ac:dyDescent="0.25">
      <c r="A149" s="5" t="s">
        <v>4</v>
      </c>
      <c r="B149" s="5">
        <v>0</v>
      </c>
      <c r="C149" s="5">
        <v>0</v>
      </c>
      <c r="D149" s="5">
        <v>0</v>
      </c>
      <c r="E149" s="5">
        <v>0</v>
      </c>
      <c r="F149" s="5">
        <v>0</v>
      </c>
      <c r="G149" s="5">
        <v>0</v>
      </c>
      <c r="H149" s="5">
        <v>0</v>
      </c>
      <c r="I149" s="5">
        <v>0</v>
      </c>
      <c r="J149" s="5">
        <v>0</v>
      </c>
      <c r="K149" s="5">
        <v>0</v>
      </c>
      <c r="L149" s="5">
        <v>0</v>
      </c>
      <c r="M149" s="5">
        <v>0</v>
      </c>
      <c r="N149" s="5">
        <v>97</v>
      </c>
      <c r="O149" s="5">
        <v>221</v>
      </c>
      <c r="P149" s="5">
        <v>238</v>
      </c>
      <c r="Q149" s="5">
        <v>238</v>
      </c>
      <c r="R149" s="5">
        <v>238</v>
      </c>
      <c r="S149" s="5">
        <v>244.2999999999999</v>
      </c>
      <c r="T149" s="5">
        <v>247</v>
      </c>
      <c r="U149" s="5">
        <v>256</v>
      </c>
    </row>
    <row r="150" spans="1:21" x14ac:dyDescent="0.25">
      <c r="A150" s="5" t="s">
        <v>5</v>
      </c>
      <c r="B150" s="5">
        <v>0</v>
      </c>
      <c r="C150" s="5">
        <v>0</v>
      </c>
      <c r="D150" s="5">
        <v>0</v>
      </c>
      <c r="E150" s="5">
        <v>0</v>
      </c>
      <c r="F150" s="5">
        <v>0</v>
      </c>
      <c r="G150" s="5">
        <v>0</v>
      </c>
      <c r="H150" s="5">
        <v>0</v>
      </c>
      <c r="I150" s="5">
        <v>0</v>
      </c>
      <c r="J150" s="5">
        <v>0</v>
      </c>
      <c r="K150" s="5">
        <v>0</v>
      </c>
      <c r="L150" s="5">
        <v>0</v>
      </c>
      <c r="M150" s="5">
        <v>44</v>
      </c>
      <c r="N150" s="5">
        <v>238</v>
      </c>
      <c r="O150" s="5">
        <v>265.20000000000005</v>
      </c>
      <c r="P150" s="5">
        <v>269</v>
      </c>
      <c r="Q150" s="5">
        <v>273</v>
      </c>
      <c r="R150" s="5">
        <v>273</v>
      </c>
      <c r="S150" s="5">
        <v>273</v>
      </c>
      <c r="T150" s="5">
        <v>282</v>
      </c>
      <c r="U150" s="5">
        <v>291</v>
      </c>
    </row>
    <row r="151" spans="1:21" x14ac:dyDescent="0.25">
      <c r="A151" s="5" t="s">
        <v>6</v>
      </c>
      <c r="B151" s="5">
        <v>0</v>
      </c>
      <c r="C151" s="5">
        <v>0</v>
      </c>
      <c r="D151" s="5">
        <v>0</v>
      </c>
      <c r="E151" s="5">
        <v>0</v>
      </c>
      <c r="F151" s="5">
        <v>0</v>
      </c>
      <c r="G151" s="5">
        <v>0</v>
      </c>
      <c r="H151" s="5">
        <v>0</v>
      </c>
      <c r="I151" s="5">
        <v>0</v>
      </c>
      <c r="J151" s="5">
        <v>0</v>
      </c>
      <c r="K151" s="5">
        <v>0</v>
      </c>
      <c r="L151" s="5">
        <v>4.5</v>
      </c>
      <c r="M151" s="5">
        <v>238</v>
      </c>
      <c r="N151" s="5">
        <v>285</v>
      </c>
      <c r="O151" s="5">
        <v>299</v>
      </c>
      <c r="P151" s="5">
        <v>299</v>
      </c>
      <c r="Q151" s="5">
        <v>299</v>
      </c>
      <c r="R151" s="5">
        <v>299</v>
      </c>
      <c r="S151" s="5">
        <v>304</v>
      </c>
      <c r="T151" s="5">
        <v>308</v>
      </c>
      <c r="U151" s="5">
        <v>326</v>
      </c>
    </row>
    <row r="152" spans="1:21" x14ac:dyDescent="0.25">
      <c r="A152" s="5" t="s">
        <v>7</v>
      </c>
      <c r="B152" s="5">
        <v>0</v>
      </c>
      <c r="C152" s="5">
        <v>0</v>
      </c>
      <c r="D152" s="5">
        <v>0</v>
      </c>
      <c r="E152" s="5">
        <v>0</v>
      </c>
      <c r="F152" s="5">
        <v>0</v>
      </c>
      <c r="G152" s="5">
        <v>0</v>
      </c>
      <c r="H152" s="5">
        <v>0</v>
      </c>
      <c r="I152" s="5">
        <v>0</v>
      </c>
      <c r="J152" s="5">
        <v>0</v>
      </c>
      <c r="K152" s="5">
        <v>0</v>
      </c>
      <c r="L152" s="5">
        <v>79</v>
      </c>
      <c r="M152" s="5">
        <v>291</v>
      </c>
      <c r="N152" s="5">
        <v>317</v>
      </c>
      <c r="O152" s="5">
        <v>322</v>
      </c>
      <c r="P152" s="5">
        <v>322</v>
      </c>
      <c r="Q152" s="5">
        <v>322</v>
      </c>
      <c r="R152" s="5">
        <v>326</v>
      </c>
      <c r="S152" s="5">
        <v>326</v>
      </c>
      <c r="T152" s="5">
        <v>343</v>
      </c>
      <c r="U152" s="5">
        <v>396</v>
      </c>
    </row>
    <row r="153" spans="1:21" x14ac:dyDescent="0.25">
      <c r="A153" s="5" t="s">
        <v>8</v>
      </c>
      <c r="B153" s="5">
        <v>0</v>
      </c>
      <c r="C153" s="5">
        <v>0</v>
      </c>
      <c r="D153" s="5">
        <v>0</v>
      </c>
      <c r="E153" s="5">
        <v>0</v>
      </c>
      <c r="F153" s="5">
        <v>0</v>
      </c>
      <c r="G153" s="5">
        <v>0</v>
      </c>
      <c r="H153" s="5">
        <v>0</v>
      </c>
      <c r="I153" s="5">
        <v>0</v>
      </c>
      <c r="J153" s="5">
        <v>0</v>
      </c>
      <c r="K153" s="5">
        <v>0</v>
      </c>
      <c r="L153" s="5">
        <v>212</v>
      </c>
      <c r="M153" s="5">
        <v>317.29999999999995</v>
      </c>
      <c r="N153" s="5">
        <v>339</v>
      </c>
      <c r="O153" s="5">
        <v>343</v>
      </c>
      <c r="P153" s="5">
        <v>343</v>
      </c>
      <c r="Q153" s="5">
        <v>343</v>
      </c>
      <c r="R153" s="5">
        <v>345.19999999999982</v>
      </c>
      <c r="S153" s="5">
        <v>352</v>
      </c>
      <c r="T153" s="5">
        <v>384.29999999999995</v>
      </c>
      <c r="U153" s="5">
        <v>490</v>
      </c>
    </row>
    <row r="154" spans="1:21" x14ac:dyDescent="0.25">
      <c r="A154" s="5" t="s">
        <v>9</v>
      </c>
      <c r="B154" s="5">
        <v>0</v>
      </c>
      <c r="C154" s="5">
        <v>0</v>
      </c>
      <c r="D154" s="5">
        <v>0</v>
      </c>
      <c r="E154" s="5">
        <v>0</v>
      </c>
      <c r="F154" s="5">
        <v>0</v>
      </c>
      <c r="G154" s="5">
        <v>0</v>
      </c>
      <c r="H154" s="5">
        <v>0</v>
      </c>
      <c r="I154" s="5">
        <v>0</v>
      </c>
      <c r="J154" s="5">
        <v>0</v>
      </c>
      <c r="K154" s="5">
        <v>26</v>
      </c>
      <c r="L154" s="5">
        <v>308.20000000000005</v>
      </c>
      <c r="M154" s="5">
        <v>348</v>
      </c>
      <c r="N154" s="5">
        <v>366</v>
      </c>
      <c r="O154" s="5">
        <v>369</v>
      </c>
      <c r="P154" s="5">
        <v>369</v>
      </c>
      <c r="Q154" s="5">
        <v>369</v>
      </c>
      <c r="R154" s="5">
        <v>374</v>
      </c>
      <c r="S154" s="5">
        <v>387</v>
      </c>
      <c r="T154" s="5">
        <v>463.20000000000005</v>
      </c>
      <c r="U154" s="5">
        <v>597</v>
      </c>
    </row>
    <row r="155" spans="1:21" x14ac:dyDescent="0.25">
      <c r="A155" s="5" t="s">
        <v>10</v>
      </c>
      <c r="B155" s="5">
        <v>0</v>
      </c>
      <c r="C155" s="5">
        <v>0</v>
      </c>
      <c r="D155" s="5">
        <v>0</v>
      </c>
      <c r="E155" s="5">
        <v>0</v>
      </c>
      <c r="F155" s="5">
        <v>0</v>
      </c>
      <c r="G155" s="5">
        <v>0</v>
      </c>
      <c r="H155" s="5">
        <v>0</v>
      </c>
      <c r="I155" s="5">
        <v>0</v>
      </c>
      <c r="J155" s="5">
        <v>0</v>
      </c>
      <c r="K155" s="5">
        <v>185</v>
      </c>
      <c r="L155" s="5">
        <v>343</v>
      </c>
      <c r="M155" s="5">
        <v>392</v>
      </c>
      <c r="N155" s="5">
        <v>401</v>
      </c>
      <c r="O155" s="5">
        <v>402</v>
      </c>
      <c r="P155" s="5">
        <v>404</v>
      </c>
      <c r="Q155" s="5">
        <v>404</v>
      </c>
      <c r="R155" s="5">
        <v>413.1</v>
      </c>
      <c r="S155" s="5">
        <v>454.30000000000007</v>
      </c>
      <c r="T155" s="5">
        <v>602.20000000000005</v>
      </c>
      <c r="U155" s="5">
        <v>688.30000000000007</v>
      </c>
    </row>
    <row r="156" spans="1:21" x14ac:dyDescent="0.25">
      <c r="A156" s="5" t="s">
        <v>11</v>
      </c>
      <c r="B156" s="5">
        <v>0</v>
      </c>
      <c r="C156" s="5">
        <v>0</v>
      </c>
      <c r="D156" s="5">
        <v>0</v>
      </c>
      <c r="E156" s="5">
        <v>0</v>
      </c>
      <c r="F156" s="5">
        <v>0</v>
      </c>
      <c r="G156" s="5">
        <v>0</v>
      </c>
      <c r="H156" s="5">
        <v>9</v>
      </c>
      <c r="I156" s="5">
        <v>9</v>
      </c>
      <c r="J156" s="5">
        <v>313</v>
      </c>
      <c r="K156" s="5">
        <v>440</v>
      </c>
      <c r="L156" s="5">
        <v>510</v>
      </c>
      <c r="M156" s="5">
        <v>514</v>
      </c>
      <c r="N156" s="5">
        <v>514</v>
      </c>
      <c r="O156" s="5">
        <v>514</v>
      </c>
      <c r="P156" s="5">
        <v>524</v>
      </c>
      <c r="Q156" s="5">
        <v>606</v>
      </c>
      <c r="R156" s="5">
        <v>770</v>
      </c>
      <c r="S156" s="5">
        <v>803</v>
      </c>
      <c r="T156" s="5">
        <v>865</v>
      </c>
      <c r="U156" s="5">
        <v>880</v>
      </c>
    </row>
    <row r="157" spans="1:21" x14ac:dyDescent="0.25">
      <c r="A157" s="5"/>
      <c r="B157" s="5"/>
      <c r="C157" s="5"/>
      <c r="D157" s="5"/>
      <c r="E157" s="5"/>
      <c r="F157" s="5"/>
      <c r="G157" s="5"/>
      <c r="H157" s="5"/>
      <c r="I157" s="5"/>
      <c r="J157" s="5"/>
      <c r="K157" s="5"/>
      <c r="L157" s="5"/>
      <c r="M157" s="5"/>
      <c r="N157" s="5"/>
      <c r="O157" s="5"/>
      <c r="P157" s="5"/>
      <c r="Q157" s="5"/>
      <c r="R157" s="5"/>
      <c r="S157" s="5"/>
      <c r="T157" s="5"/>
      <c r="U157" s="5"/>
    </row>
    <row r="158" spans="1:21" ht="13.8" thickBot="1" x14ac:dyDescent="0.3">
      <c r="A158" s="3" t="s">
        <v>285</v>
      </c>
    </row>
    <row r="159" spans="1:21" x14ac:dyDescent="0.25">
      <c r="A159" s="1" t="s">
        <v>17</v>
      </c>
      <c r="B159" s="2">
        <v>2016</v>
      </c>
      <c r="C159" s="3">
        <v>2017</v>
      </c>
      <c r="D159" s="2">
        <v>2018</v>
      </c>
      <c r="E159" s="3">
        <v>2019</v>
      </c>
      <c r="F159" s="2">
        <v>2020</v>
      </c>
      <c r="G159" s="4">
        <v>2021</v>
      </c>
      <c r="H159" s="2">
        <v>2022</v>
      </c>
      <c r="I159" s="3">
        <v>2023</v>
      </c>
      <c r="J159" s="2">
        <v>2024</v>
      </c>
      <c r="K159" s="3">
        <v>2025</v>
      </c>
      <c r="L159" s="4">
        <v>2026</v>
      </c>
      <c r="M159" s="3">
        <v>2027</v>
      </c>
      <c r="N159" s="2">
        <v>2028</v>
      </c>
      <c r="O159" s="3">
        <v>2029</v>
      </c>
      <c r="P159" s="2">
        <v>2030</v>
      </c>
      <c r="Q159" s="3">
        <v>2031</v>
      </c>
      <c r="R159" s="2">
        <v>2032</v>
      </c>
      <c r="S159" s="3">
        <v>2033</v>
      </c>
      <c r="T159" s="2">
        <v>2034</v>
      </c>
      <c r="U159" s="4">
        <v>2035</v>
      </c>
    </row>
    <row r="160" spans="1:21" x14ac:dyDescent="0.25">
      <c r="A160" s="5" t="s">
        <v>2</v>
      </c>
      <c r="B160" s="5">
        <v>0</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200</v>
      </c>
      <c r="T160" s="5">
        <v>200</v>
      </c>
      <c r="U160" s="5">
        <v>200</v>
      </c>
    </row>
    <row r="161" spans="1:21" x14ac:dyDescent="0.25">
      <c r="A161" s="5" t="s">
        <v>3</v>
      </c>
      <c r="B161" s="5">
        <v>0</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200</v>
      </c>
      <c r="T161" s="5">
        <v>200</v>
      </c>
      <c r="U161" s="5">
        <v>200</v>
      </c>
    </row>
    <row r="162" spans="1:21" x14ac:dyDescent="0.25">
      <c r="A162" s="5" t="s">
        <v>4</v>
      </c>
      <c r="B162" s="5">
        <v>0</v>
      </c>
      <c r="C162" s="5">
        <v>0</v>
      </c>
      <c r="D162" s="5">
        <v>0</v>
      </c>
      <c r="E162" s="5">
        <v>0</v>
      </c>
      <c r="F162" s="5">
        <v>0</v>
      </c>
      <c r="G162" s="5">
        <v>0</v>
      </c>
      <c r="H162" s="5">
        <v>0</v>
      </c>
      <c r="I162" s="5">
        <v>0</v>
      </c>
      <c r="J162" s="5">
        <v>0</v>
      </c>
      <c r="K162" s="5">
        <v>0</v>
      </c>
      <c r="L162" s="5">
        <v>0</v>
      </c>
      <c r="M162" s="5">
        <v>0</v>
      </c>
      <c r="N162" s="5">
        <v>0</v>
      </c>
      <c r="O162" s="5">
        <v>11</v>
      </c>
      <c r="P162" s="5">
        <v>11</v>
      </c>
      <c r="Q162" s="5">
        <v>11</v>
      </c>
      <c r="R162" s="5">
        <v>11</v>
      </c>
      <c r="S162" s="5">
        <v>212</v>
      </c>
      <c r="T162" s="5">
        <v>212</v>
      </c>
      <c r="U162" s="5">
        <v>212</v>
      </c>
    </row>
    <row r="163" spans="1:21" x14ac:dyDescent="0.25">
      <c r="A163" s="5" t="s">
        <v>5</v>
      </c>
      <c r="B163" s="5">
        <v>0</v>
      </c>
      <c r="C163" s="5">
        <v>11</v>
      </c>
      <c r="D163" s="5">
        <v>11</v>
      </c>
      <c r="E163" s="5">
        <v>11</v>
      </c>
      <c r="F163" s="5">
        <v>11</v>
      </c>
      <c r="G163" s="5">
        <v>11</v>
      </c>
      <c r="H163" s="5">
        <v>11</v>
      </c>
      <c r="I163" s="5">
        <v>11</v>
      </c>
      <c r="J163" s="5">
        <v>11</v>
      </c>
      <c r="K163" s="5">
        <v>11</v>
      </c>
      <c r="L163" s="5">
        <v>11</v>
      </c>
      <c r="M163" s="5">
        <v>11</v>
      </c>
      <c r="N163" s="5">
        <v>11</v>
      </c>
      <c r="O163" s="5">
        <v>11</v>
      </c>
      <c r="P163" s="5">
        <v>11</v>
      </c>
      <c r="Q163" s="5">
        <v>11</v>
      </c>
      <c r="R163" s="5">
        <v>11</v>
      </c>
      <c r="S163" s="5">
        <v>212</v>
      </c>
      <c r="T163" s="5">
        <v>212</v>
      </c>
      <c r="U163" s="5">
        <v>212</v>
      </c>
    </row>
    <row r="164" spans="1:21" x14ac:dyDescent="0.25">
      <c r="A164" s="11" t="s">
        <v>6</v>
      </c>
      <c r="B164" s="11">
        <v>0</v>
      </c>
      <c r="C164" s="11">
        <v>11</v>
      </c>
      <c r="D164" s="11">
        <v>11</v>
      </c>
      <c r="E164" s="11">
        <v>11</v>
      </c>
      <c r="F164" s="11">
        <v>11</v>
      </c>
      <c r="G164" s="11">
        <v>11</v>
      </c>
      <c r="H164" s="11">
        <v>11</v>
      </c>
      <c r="I164" s="11">
        <v>11</v>
      </c>
      <c r="J164" s="11">
        <v>11</v>
      </c>
      <c r="K164" s="11">
        <v>11</v>
      </c>
      <c r="L164" s="11">
        <v>11</v>
      </c>
      <c r="M164" s="11">
        <v>11</v>
      </c>
      <c r="N164" s="11">
        <v>11</v>
      </c>
      <c r="O164" s="11">
        <v>11</v>
      </c>
      <c r="P164" s="11">
        <v>11</v>
      </c>
      <c r="Q164" s="11">
        <v>11</v>
      </c>
      <c r="R164" s="11">
        <v>11</v>
      </c>
      <c r="S164" s="11">
        <v>212</v>
      </c>
      <c r="T164" s="11">
        <v>212</v>
      </c>
      <c r="U164" s="11">
        <v>212</v>
      </c>
    </row>
    <row r="165" spans="1:21" x14ac:dyDescent="0.25">
      <c r="A165" s="5" t="s">
        <v>7</v>
      </c>
      <c r="B165" s="5">
        <v>0</v>
      </c>
      <c r="C165" s="5">
        <v>11</v>
      </c>
      <c r="D165" s="5">
        <v>11</v>
      </c>
      <c r="E165" s="5">
        <v>11</v>
      </c>
      <c r="F165" s="5">
        <v>11</v>
      </c>
      <c r="G165" s="5">
        <v>11</v>
      </c>
      <c r="H165" s="5">
        <v>11</v>
      </c>
      <c r="I165" s="5">
        <v>11</v>
      </c>
      <c r="J165" s="5">
        <v>11</v>
      </c>
      <c r="K165" s="5">
        <v>11</v>
      </c>
      <c r="L165" s="5">
        <v>11</v>
      </c>
      <c r="M165" s="5">
        <v>11</v>
      </c>
      <c r="N165" s="5">
        <v>11</v>
      </c>
      <c r="O165" s="5">
        <v>11</v>
      </c>
      <c r="P165" s="5">
        <v>11</v>
      </c>
      <c r="Q165" s="5">
        <v>19</v>
      </c>
      <c r="R165" s="5">
        <v>19</v>
      </c>
      <c r="S165" s="5">
        <v>220</v>
      </c>
      <c r="T165" s="5">
        <v>226.19999999999993</v>
      </c>
      <c r="U165" s="5">
        <v>247</v>
      </c>
    </row>
    <row r="166" spans="1:21" x14ac:dyDescent="0.25">
      <c r="A166" s="5" t="s">
        <v>8</v>
      </c>
      <c r="B166" s="5">
        <v>0</v>
      </c>
      <c r="C166" s="5">
        <v>11</v>
      </c>
      <c r="D166" s="5">
        <v>11</v>
      </c>
      <c r="E166" s="5">
        <v>11</v>
      </c>
      <c r="F166" s="5">
        <v>11</v>
      </c>
      <c r="G166" s="5">
        <v>11</v>
      </c>
      <c r="H166" s="5">
        <v>11</v>
      </c>
      <c r="I166" s="5">
        <v>11</v>
      </c>
      <c r="J166" s="5">
        <v>11</v>
      </c>
      <c r="K166" s="5">
        <v>11</v>
      </c>
      <c r="L166" s="5">
        <v>11</v>
      </c>
      <c r="M166" s="5">
        <v>11</v>
      </c>
      <c r="N166" s="5">
        <v>11</v>
      </c>
      <c r="O166" s="5">
        <v>19</v>
      </c>
      <c r="P166" s="5">
        <v>19</v>
      </c>
      <c r="Q166" s="5">
        <v>102</v>
      </c>
      <c r="R166" s="5">
        <v>102</v>
      </c>
      <c r="S166" s="5">
        <v>303</v>
      </c>
      <c r="T166" s="5">
        <v>322</v>
      </c>
      <c r="U166" s="5">
        <v>333</v>
      </c>
    </row>
    <row r="167" spans="1:21" x14ac:dyDescent="0.25">
      <c r="A167" s="5" t="s">
        <v>9</v>
      </c>
      <c r="B167" s="5">
        <v>0</v>
      </c>
      <c r="C167" s="5">
        <v>11</v>
      </c>
      <c r="D167" s="5">
        <v>11</v>
      </c>
      <c r="E167" s="5">
        <v>11</v>
      </c>
      <c r="F167" s="5">
        <v>11</v>
      </c>
      <c r="G167" s="5">
        <v>11</v>
      </c>
      <c r="H167" s="5">
        <v>11</v>
      </c>
      <c r="I167" s="5">
        <v>11</v>
      </c>
      <c r="J167" s="5">
        <v>11</v>
      </c>
      <c r="K167" s="5">
        <v>11</v>
      </c>
      <c r="L167" s="5">
        <v>11</v>
      </c>
      <c r="M167" s="5">
        <v>11</v>
      </c>
      <c r="N167" s="5">
        <v>11</v>
      </c>
      <c r="O167" s="5">
        <v>121</v>
      </c>
      <c r="P167" s="5">
        <v>121</v>
      </c>
      <c r="Q167" s="5">
        <v>147.20000000000005</v>
      </c>
      <c r="R167" s="5">
        <v>171</v>
      </c>
      <c r="S167" s="5">
        <v>390.40000000000009</v>
      </c>
      <c r="T167" s="5">
        <v>429</v>
      </c>
      <c r="U167" s="5">
        <v>445.20000000000005</v>
      </c>
    </row>
    <row r="168" spans="1:21" x14ac:dyDescent="0.25">
      <c r="A168" s="5" t="s">
        <v>10</v>
      </c>
      <c r="B168" s="5">
        <v>0</v>
      </c>
      <c r="C168" s="5">
        <v>11</v>
      </c>
      <c r="D168" s="5">
        <v>11</v>
      </c>
      <c r="E168" s="5">
        <v>11</v>
      </c>
      <c r="F168" s="5">
        <v>11</v>
      </c>
      <c r="G168" s="5">
        <v>11</v>
      </c>
      <c r="H168" s="5">
        <v>11</v>
      </c>
      <c r="I168" s="5">
        <v>11</v>
      </c>
      <c r="J168" s="5">
        <v>11</v>
      </c>
      <c r="K168" s="5">
        <v>11</v>
      </c>
      <c r="L168" s="5">
        <v>11</v>
      </c>
      <c r="M168" s="5">
        <v>11</v>
      </c>
      <c r="N168" s="5">
        <v>11</v>
      </c>
      <c r="O168" s="5">
        <v>133</v>
      </c>
      <c r="P168" s="5">
        <v>133</v>
      </c>
      <c r="Q168" s="5">
        <v>302.40000000000009</v>
      </c>
      <c r="R168" s="5">
        <v>366.30000000000007</v>
      </c>
      <c r="S168" s="5">
        <v>585</v>
      </c>
      <c r="T168" s="5">
        <v>645.1</v>
      </c>
      <c r="U168" s="5">
        <v>657</v>
      </c>
    </row>
    <row r="169" spans="1:21" x14ac:dyDescent="0.25">
      <c r="A169" s="5" t="s">
        <v>11</v>
      </c>
      <c r="B169" s="5">
        <v>0</v>
      </c>
      <c r="C169" s="5">
        <v>11</v>
      </c>
      <c r="D169" s="5">
        <v>11</v>
      </c>
      <c r="E169" s="5">
        <v>11</v>
      </c>
      <c r="F169" s="5">
        <v>11</v>
      </c>
      <c r="G169" s="5">
        <v>11</v>
      </c>
      <c r="H169" s="5">
        <v>19</v>
      </c>
      <c r="I169" s="5">
        <v>58</v>
      </c>
      <c r="J169" s="5">
        <v>58</v>
      </c>
      <c r="K169" s="5">
        <v>82</v>
      </c>
      <c r="L169" s="5">
        <v>82</v>
      </c>
      <c r="M169" s="5">
        <v>182</v>
      </c>
      <c r="N169" s="5">
        <v>466</v>
      </c>
      <c r="O169" s="5">
        <v>624</v>
      </c>
      <c r="P169" s="5">
        <v>722</v>
      </c>
      <c r="Q169" s="5">
        <v>950</v>
      </c>
      <c r="R169" s="5">
        <v>958</v>
      </c>
      <c r="S169" s="5">
        <v>1159</v>
      </c>
      <c r="T169" s="5">
        <v>1159</v>
      </c>
      <c r="U169" s="5">
        <v>1183</v>
      </c>
    </row>
    <row r="171" spans="1:21" ht="13.8" thickBot="1" x14ac:dyDescent="0.3">
      <c r="A171" s="3" t="s">
        <v>323</v>
      </c>
    </row>
    <row r="172" spans="1:21" x14ac:dyDescent="0.25">
      <c r="A172" s="1" t="s">
        <v>17</v>
      </c>
      <c r="B172" s="2">
        <v>2016</v>
      </c>
      <c r="C172" s="3">
        <v>2017</v>
      </c>
      <c r="D172" s="2">
        <v>2018</v>
      </c>
      <c r="E172" s="3">
        <v>2019</v>
      </c>
      <c r="F172" s="2">
        <v>2020</v>
      </c>
      <c r="G172" s="4">
        <v>2021</v>
      </c>
      <c r="H172" s="2">
        <v>2022</v>
      </c>
      <c r="I172" s="3">
        <v>2023</v>
      </c>
      <c r="J172" s="2">
        <v>2024</v>
      </c>
      <c r="K172" s="3">
        <v>2025</v>
      </c>
      <c r="L172" s="4">
        <v>2026</v>
      </c>
      <c r="M172" s="3">
        <v>2027</v>
      </c>
      <c r="N172" s="2">
        <v>2028</v>
      </c>
      <c r="O172" s="3">
        <v>2029</v>
      </c>
      <c r="P172" s="2">
        <v>2030</v>
      </c>
      <c r="Q172" s="3">
        <v>2031</v>
      </c>
      <c r="R172" s="2">
        <v>2032</v>
      </c>
      <c r="S172" s="3">
        <v>2033</v>
      </c>
      <c r="T172" s="2">
        <v>2034</v>
      </c>
      <c r="U172" s="4">
        <v>2035</v>
      </c>
    </row>
    <row r="173" spans="1:21" x14ac:dyDescent="0.25">
      <c r="A173" s="5" t="s">
        <v>2</v>
      </c>
      <c r="B173" s="5">
        <v>0</v>
      </c>
      <c r="C173" s="5">
        <v>18</v>
      </c>
      <c r="D173" s="5">
        <v>97</v>
      </c>
      <c r="E173" s="5">
        <v>203</v>
      </c>
      <c r="F173" s="5">
        <v>287</v>
      </c>
      <c r="G173" s="5">
        <v>472</v>
      </c>
      <c r="H173" s="5">
        <v>615.9</v>
      </c>
      <c r="I173" s="5">
        <v>755</v>
      </c>
      <c r="J173" s="5">
        <v>894.9</v>
      </c>
      <c r="K173" s="5">
        <v>1071.5999999999999</v>
      </c>
      <c r="L173" s="5">
        <v>1117</v>
      </c>
      <c r="M173" s="5">
        <v>1117</v>
      </c>
      <c r="N173" s="5">
        <v>1117</v>
      </c>
      <c r="O173" s="5">
        <v>1117</v>
      </c>
      <c r="P173" s="5">
        <v>1117</v>
      </c>
      <c r="Q173" s="5">
        <v>1117</v>
      </c>
      <c r="R173" s="5">
        <v>1117</v>
      </c>
      <c r="S173" s="5">
        <v>1117</v>
      </c>
      <c r="T173" s="5">
        <v>1117</v>
      </c>
      <c r="U173" s="5">
        <v>1117</v>
      </c>
    </row>
    <row r="174" spans="1:21" x14ac:dyDescent="0.25">
      <c r="A174" s="5" t="s">
        <v>3</v>
      </c>
      <c r="B174" s="5">
        <v>0</v>
      </c>
      <c r="C174" s="5">
        <v>18</v>
      </c>
      <c r="D174" s="5">
        <v>97</v>
      </c>
      <c r="E174" s="5">
        <v>212</v>
      </c>
      <c r="F174" s="5">
        <v>296</v>
      </c>
      <c r="G174" s="5">
        <v>488</v>
      </c>
      <c r="H174" s="5">
        <v>639</v>
      </c>
      <c r="I174" s="5">
        <v>781</v>
      </c>
      <c r="J174" s="5">
        <v>928.8</v>
      </c>
      <c r="K174" s="5">
        <v>1103</v>
      </c>
      <c r="L174" s="5">
        <v>1117</v>
      </c>
      <c r="M174" s="5">
        <v>1117</v>
      </c>
      <c r="N174" s="5">
        <v>1117</v>
      </c>
      <c r="O174" s="5">
        <v>1117</v>
      </c>
      <c r="P174" s="5">
        <v>1117</v>
      </c>
      <c r="Q174" s="5">
        <v>1117</v>
      </c>
      <c r="R174" s="5">
        <v>1117</v>
      </c>
      <c r="S174" s="5">
        <v>1117</v>
      </c>
      <c r="T174" s="5">
        <v>1117</v>
      </c>
      <c r="U174" s="5">
        <v>1117</v>
      </c>
    </row>
    <row r="175" spans="1:21" x14ac:dyDescent="0.25">
      <c r="A175" s="5" t="s">
        <v>4</v>
      </c>
      <c r="B175" s="5">
        <v>0</v>
      </c>
      <c r="C175" s="5">
        <v>18</v>
      </c>
      <c r="D175" s="5">
        <v>97</v>
      </c>
      <c r="E175" s="5">
        <v>212</v>
      </c>
      <c r="F175" s="5">
        <v>300</v>
      </c>
      <c r="G175" s="5">
        <v>500</v>
      </c>
      <c r="H175" s="5">
        <v>654.70000000000005</v>
      </c>
      <c r="I175" s="5">
        <v>801.7</v>
      </c>
      <c r="J175" s="5">
        <v>949</v>
      </c>
      <c r="K175" s="5">
        <v>1117</v>
      </c>
      <c r="L175" s="5">
        <v>1117</v>
      </c>
      <c r="M175" s="5">
        <v>1117</v>
      </c>
      <c r="N175" s="5">
        <v>1117</v>
      </c>
      <c r="O175" s="5">
        <v>1117</v>
      </c>
      <c r="P175" s="5">
        <v>1117</v>
      </c>
      <c r="Q175" s="5">
        <v>1117</v>
      </c>
      <c r="R175" s="5">
        <v>1117</v>
      </c>
      <c r="S175" s="5">
        <v>1117</v>
      </c>
      <c r="T175" s="5">
        <v>1117</v>
      </c>
      <c r="U175" s="5">
        <v>1117</v>
      </c>
    </row>
    <row r="176" spans="1:21" x14ac:dyDescent="0.25">
      <c r="A176" s="5" t="s">
        <v>5</v>
      </c>
      <c r="B176" s="5">
        <v>0</v>
      </c>
      <c r="C176" s="5">
        <v>18</v>
      </c>
      <c r="D176" s="5">
        <v>97</v>
      </c>
      <c r="E176" s="5">
        <v>221</v>
      </c>
      <c r="F176" s="5">
        <v>301</v>
      </c>
      <c r="G176" s="5">
        <v>513</v>
      </c>
      <c r="H176" s="5">
        <v>670</v>
      </c>
      <c r="I176" s="5">
        <v>816</v>
      </c>
      <c r="J176" s="5">
        <v>968.6</v>
      </c>
      <c r="K176" s="5">
        <v>1117</v>
      </c>
      <c r="L176" s="5">
        <v>1117</v>
      </c>
      <c r="M176" s="5">
        <v>1117</v>
      </c>
      <c r="N176" s="5">
        <v>1117</v>
      </c>
      <c r="O176" s="5">
        <v>1117</v>
      </c>
      <c r="P176" s="5">
        <v>1117</v>
      </c>
      <c r="Q176" s="5">
        <v>1117</v>
      </c>
      <c r="R176" s="5">
        <v>1117</v>
      </c>
      <c r="S176" s="5">
        <v>1117</v>
      </c>
      <c r="T176" s="5">
        <v>1117</v>
      </c>
      <c r="U176" s="5">
        <v>1117</v>
      </c>
    </row>
    <row r="177" spans="1:21" x14ac:dyDescent="0.25">
      <c r="A177" s="5" t="s">
        <v>6</v>
      </c>
      <c r="B177" s="5">
        <v>0</v>
      </c>
      <c r="C177" s="5">
        <v>18</v>
      </c>
      <c r="D177" s="5">
        <v>97</v>
      </c>
      <c r="E177" s="5">
        <v>221</v>
      </c>
      <c r="F177" s="5">
        <v>307</v>
      </c>
      <c r="G177" s="5">
        <v>520</v>
      </c>
      <c r="H177" s="5">
        <v>681</v>
      </c>
      <c r="I177" s="5">
        <v>832</v>
      </c>
      <c r="J177" s="5">
        <v>986</v>
      </c>
      <c r="K177" s="5">
        <v>1117</v>
      </c>
      <c r="L177" s="5">
        <v>1117</v>
      </c>
      <c r="M177" s="5">
        <v>1117</v>
      </c>
      <c r="N177" s="5">
        <v>1117</v>
      </c>
      <c r="O177" s="5">
        <v>1117</v>
      </c>
      <c r="P177" s="5">
        <v>1117</v>
      </c>
      <c r="Q177" s="5">
        <v>1117</v>
      </c>
      <c r="R177" s="5">
        <v>1117</v>
      </c>
      <c r="S177" s="5">
        <v>1117</v>
      </c>
      <c r="T177" s="5">
        <v>1117</v>
      </c>
      <c r="U177" s="5">
        <v>1117</v>
      </c>
    </row>
    <row r="178" spans="1:21" x14ac:dyDescent="0.25">
      <c r="A178" s="5" t="s">
        <v>7</v>
      </c>
      <c r="B178" s="5">
        <v>0</v>
      </c>
      <c r="C178" s="5">
        <v>18</v>
      </c>
      <c r="D178" s="5">
        <v>97</v>
      </c>
      <c r="E178" s="5">
        <v>221</v>
      </c>
      <c r="F178" s="5">
        <v>311</v>
      </c>
      <c r="G178" s="5">
        <v>531</v>
      </c>
      <c r="H178" s="5">
        <v>693</v>
      </c>
      <c r="I178" s="5">
        <v>845</v>
      </c>
      <c r="J178" s="5">
        <v>1000</v>
      </c>
      <c r="K178" s="5">
        <v>1117</v>
      </c>
      <c r="L178" s="5">
        <v>1117</v>
      </c>
      <c r="M178" s="5">
        <v>1117</v>
      </c>
      <c r="N178" s="5">
        <v>1117</v>
      </c>
      <c r="O178" s="5">
        <v>1117</v>
      </c>
      <c r="P178" s="5">
        <v>1117</v>
      </c>
      <c r="Q178" s="5">
        <v>1117</v>
      </c>
      <c r="R178" s="5">
        <v>1117</v>
      </c>
      <c r="S178" s="5">
        <v>1117</v>
      </c>
      <c r="T178" s="5">
        <v>1117</v>
      </c>
      <c r="U178" s="5">
        <v>1117</v>
      </c>
    </row>
    <row r="179" spans="1:21" x14ac:dyDescent="0.25">
      <c r="A179" s="5" t="s">
        <v>8</v>
      </c>
      <c r="B179" s="5">
        <v>0</v>
      </c>
      <c r="C179" s="5">
        <v>18</v>
      </c>
      <c r="D179" s="5">
        <v>97</v>
      </c>
      <c r="E179" s="5">
        <v>229</v>
      </c>
      <c r="F179" s="5">
        <v>316</v>
      </c>
      <c r="G179" s="5">
        <v>540</v>
      </c>
      <c r="H179" s="5">
        <v>704</v>
      </c>
      <c r="I179" s="5">
        <v>863.3</v>
      </c>
      <c r="J179" s="5">
        <v>1011.3</v>
      </c>
      <c r="K179" s="5">
        <v>1117</v>
      </c>
      <c r="L179" s="5">
        <v>1118.1999999999998</v>
      </c>
      <c r="M179" s="5">
        <v>1122.4999999999998</v>
      </c>
      <c r="N179" s="5">
        <v>1122.4999999999998</v>
      </c>
      <c r="O179" s="5">
        <v>1122.4999999999998</v>
      </c>
      <c r="P179" s="5">
        <v>1122.4999999999998</v>
      </c>
      <c r="Q179" s="5">
        <v>1122.4999999999998</v>
      </c>
      <c r="R179" s="5">
        <v>1122.4999999999998</v>
      </c>
      <c r="S179" s="5">
        <v>1122.4999999999998</v>
      </c>
      <c r="T179" s="5">
        <v>1122.4999999999998</v>
      </c>
      <c r="U179" s="5">
        <v>1122.4999999999998</v>
      </c>
    </row>
    <row r="180" spans="1:21" x14ac:dyDescent="0.25">
      <c r="A180" s="5" t="s">
        <v>9</v>
      </c>
      <c r="B180" s="5">
        <v>0</v>
      </c>
      <c r="C180" s="5">
        <v>18</v>
      </c>
      <c r="D180" s="5">
        <v>97</v>
      </c>
      <c r="E180" s="5">
        <v>238</v>
      </c>
      <c r="F180" s="5">
        <v>322</v>
      </c>
      <c r="G180" s="5">
        <v>550</v>
      </c>
      <c r="H180" s="5">
        <v>721</v>
      </c>
      <c r="I180" s="5">
        <v>885</v>
      </c>
      <c r="J180" s="5">
        <v>1023</v>
      </c>
      <c r="K180" s="5">
        <v>1126</v>
      </c>
      <c r="L180" s="5">
        <v>1126</v>
      </c>
      <c r="M180" s="5">
        <v>1126</v>
      </c>
      <c r="N180" s="5">
        <v>1126</v>
      </c>
      <c r="O180" s="5">
        <v>1126</v>
      </c>
      <c r="P180" s="5">
        <v>1126</v>
      </c>
      <c r="Q180" s="5">
        <v>1126</v>
      </c>
      <c r="R180" s="5">
        <v>1126</v>
      </c>
      <c r="S180" s="5">
        <v>1126</v>
      </c>
      <c r="T180" s="5">
        <v>1126</v>
      </c>
      <c r="U180" s="5">
        <v>1126</v>
      </c>
    </row>
    <row r="181" spans="1:21" x14ac:dyDescent="0.25">
      <c r="A181" s="5" t="s">
        <v>10</v>
      </c>
      <c r="B181" s="5">
        <v>0</v>
      </c>
      <c r="C181" s="5">
        <v>26</v>
      </c>
      <c r="D181" s="5">
        <v>106</v>
      </c>
      <c r="E181" s="5">
        <v>247</v>
      </c>
      <c r="F181" s="5">
        <v>333</v>
      </c>
      <c r="G181" s="5">
        <v>569</v>
      </c>
      <c r="H181" s="5">
        <v>742</v>
      </c>
      <c r="I181" s="5">
        <v>911</v>
      </c>
      <c r="J181" s="5">
        <v>1038</v>
      </c>
      <c r="K181" s="5">
        <v>1126</v>
      </c>
      <c r="L181" s="5">
        <v>1126</v>
      </c>
      <c r="M181" s="5">
        <v>1126</v>
      </c>
      <c r="N181" s="5">
        <v>1126</v>
      </c>
      <c r="O181" s="5">
        <v>1126</v>
      </c>
      <c r="P181" s="5">
        <v>1126</v>
      </c>
      <c r="Q181" s="5">
        <v>1126</v>
      </c>
      <c r="R181" s="5">
        <v>1126</v>
      </c>
      <c r="S181" s="5">
        <v>1126</v>
      </c>
      <c r="T181" s="5">
        <v>1126</v>
      </c>
      <c r="U181" s="5">
        <v>1126</v>
      </c>
    </row>
    <row r="182" spans="1:21" x14ac:dyDescent="0.25">
      <c r="A182" s="5" t="s">
        <v>11</v>
      </c>
      <c r="B182" s="5">
        <v>0</v>
      </c>
      <c r="C182" s="5">
        <v>31</v>
      </c>
      <c r="D182" s="5">
        <v>111</v>
      </c>
      <c r="E182" s="5">
        <v>252</v>
      </c>
      <c r="F182" s="5">
        <v>370</v>
      </c>
      <c r="G182" s="5">
        <v>652</v>
      </c>
      <c r="H182" s="5">
        <v>867</v>
      </c>
      <c r="I182" s="5">
        <v>999</v>
      </c>
      <c r="J182" s="5">
        <v>1126</v>
      </c>
      <c r="K182" s="5">
        <v>1126</v>
      </c>
      <c r="L182" s="5">
        <v>1126</v>
      </c>
      <c r="M182" s="5">
        <v>1126</v>
      </c>
      <c r="N182" s="5">
        <v>1126</v>
      </c>
      <c r="O182" s="5">
        <v>1126</v>
      </c>
      <c r="P182" s="5">
        <v>1126</v>
      </c>
      <c r="Q182" s="5">
        <v>1126</v>
      </c>
      <c r="R182" s="5">
        <v>1126</v>
      </c>
      <c r="S182" s="5">
        <v>1126</v>
      </c>
      <c r="T182" s="5">
        <v>1126</v>
      </c>
      <c r="U182" s="5">
        <v>1126</v>
      </c>
    </row>
    <row r="184" spans="1:21" ht="13.8" thickBot="1" x14ac:dyDescent="0.3">
      <c r="A184" s="3" t="s">
        <v>324</v>
      </c>
    </row>
    <row r="185" spans="1:21" x14ac:dyDescent="0.25">
      <c r="A185" s="1" t="s">
        <v>17</v>
      </c>
      <c r="B185" s="2">
        <v>2016</v>
      </c>
      <c r="C185" s="3">
        <v>2017</v>
      </c>
      <c r="D185" s="2">
        <v>2018</v>
      </c>
      <c r="E185" s="3">
        <v>2019</v>
      </c>
      <c r="F185" s="2">
        <v>2020</v>
      </c>
      <c r="G185" s="4">
        <v>2021</v>
      </c>
      <c r="H185" s="2">
        <v>2022</v>
      </c>
      <c r="I185" s="3">
        <v>2023</v>
      </c>
      <c r="J185" s="2">
        <v>2024</v>
      </c>
      <c r="K185" s="3">
        <v>2025</v>
      </c>
      <c r="L185" s="4">
        <v>2026</v>
      </c>
      <c r="M185" s="3">
        <v>2027</v>
      </c>
      <c r="N185" s="2">
        <v>2028</v>
      </c>
      <c r="O185" s="3">
        <v>2029</v>
      </c>
      <c r="P185" s="2">
        <v>2030</v>
      </c>
      <c r="Q185" s="3">
        <v>2031</v>
      </c>
      <c r="R185" s="2">
        <v>2032</v>
      </c>
      <c r="S185" s="3">
        <v>2033</v>
      </c>
      <c r="T185" s="2">
        <v>2034</v>
      </c>
      <c r="U185" s="4">
        <v>2035</v>
      </c>
    </row>
    <row r="186" spans="1:21" x14ac:dyDescent="0.25">
      <c r="A186" s="5" t="s">
        <v>2</v>
      </c>
      <c r="B186" s="5">
        <v>0</v>
      </c>
      <c r="C186" s="5">
        <v>16</v>
      </c>
      <c r="D186" s="5">
        <v>72</v>
      </c>
      <c r="E186" s="5">
        <v>121</v>
      </c>
      <c r="F186" s="5">
        <v>193</v>
      </c>
      <c r="G186" s="5">
        <v>2023</v>
      </c>
      <c r="H186" s="5">
        <v>2246</v>
      </c>
      <c r="I186" s="5">
        <v>2433</v>
      </c>
      <c r="J186" s="5">
        <v>2620.9</v>
      </c>
      <c r="K186" s="5">
        <v>2814.8</v>
      </c>
      <c r="L186" s="5">
        <v>2952</v>
      </c>
      <c r="M186" s="5">
        <v>3292.9</v>
      </c>
      <c r="N186" s="5">
        <v>3345</v>
      </c>
      <c r="O186" s="5">
        <v>3357</v>
      </c>
      <c r="P186" s="5">
        <v>3361.7</v>
      </c>
      <c r="Q186" s="5">
        <v>3368</v>
      </c>
      <c r="R186" s="5">
        <v>3368</v>
      </c>
      <c r="S186" s="5">
        <v>3385</v>
      </c>
      <c r="T186" s="5">
        <v>3396</v>
      </c>
      <c r="U186" s="5">
        <v>3407.1</v>
      </c>
    </row>
    <row r="187" spans="1:21" x14ac:dyDescent="0.25">
      <c r="A187" s="5" t="s">
        <v>3</v>
      </c>
      <c r="B187" s="5">
        <v>0</v>
      </c>
      <c r="C187" s="5">
        <v>16</v>
      </c>
      <c r="D187" s="5">
        <v>72</v>
      </c>
      <c r="E187" s="5">
        <v>121</v>
      </c>
      <c r="F187" s="5">
        <v>193</v>
      </c>
      <c r="G187" s="5">
        <v>2073</v>
      </c>
      <c r="H187" s="5">
        <v>2273</v>
      </c>
      <c r="I187" s="5">
        <v>2463</v>
      </c>
      <c r="J187" s="5">
        <v>2660</v>
      </c>
      <c r="K187" s="5">
        <v>2844.6</v>
      </c>
      <c r="L187" s="5">
        <v>3030.6</v>
      </c>
      <c r="M187" s="5">
        <v>3383.2000000000003</v>
      </c>
      <c r="N187" s="5">
        <v>3566</v>
      </c>
      <c r="O187" s="5">
        <v>3606</v>
      </c>
      <c r="P187" s="5">
        <v>3614</v>
      </c>
      <c r="Q187" s="5">
        <v>3646</v>
      </c>
      <c r="R187" s="5">
        <v>3646</v>
      </c>
      <c r="S187" s="5">
        <v>3686</v>
      </c>
      <c r="T187" s="5">
        <v>3741.2000000000003</v>
      </c>
      <c r="U187" s="5">
        <v>3772</v>
      </c>
    </row>
    <row r="188" spans="1:21" x14ac:dyDescent="0.25">
      <c r="A188" s="5" t="s">
        <v>4</v>
      </c>
      <c r="B188" s="5">
        <v>0</v>
      </c>
      <c r="C188" s="5">
        <v>16</v>
      </c>
      <c r="D188" s="5">
        <v>72</v>
      </c>
      <c r="E188" s="5">
        <v>121</v>
      </c>
      <c r="F188" s="5">
        <v>193</v>
      </c>
      <c r="G188" s="5">
        <v>2097</v>
      </c>
      <c r="H188" s="5">
        <v>2299</v>
      </c>
      <c r="I188" s="5">
        <v>2496.6999999999998</v>
      </c>
      <c r="J188" s="5">
        <v>2696</v>
      </c>
      <c r="K188" s="5">
        <v>2876</v>
      </c>
      <c r="L188" s="5">
        <v>3091</v>
      </c>
      <c r="M188" s="5">
        <v>3487</v>
      </c>
      <c r="N188" s="5">
        <v>3686</v>
      </c>
      <c r="O188" s="5">
        <v>3733</v>
      </c>
      <c r="P188" s="5">
        <v>3765</v>
      </c>
      <c r="Q188" s="5">
        <v>3773</v>
      </c>
      <c r="R188" s="5">
        <v>3783</v>
      </c>
      <c r="S188" s="5">
        <v>3802</v>
      </c>
      <c r="T188" s="5">
        <v>3805</v>
      </c>
      <c r="U188" s="5">
        <v>3805</v>
      </c>
    </row>
    <row r="189" spans="1:21" x14ac:dyDescent="0.25">
      <c r="A189" s="5" t="s">
        <v>5</v>
      </c>
      <c r="B189" s="5">
        <v>0</v>
      </c>
      <c r="C189" s="5">
        <v>16</v>
      </c>
      <c r="D189" s="5">
        <v>72</v>
      </c>
      <c r="E189" s="5">
        <v>121</v>
      </c>
      <c r="F189" s="5">
        <v>205</v>
      </c>
      <c r="G189" s="5">
        <v>2122.6</v>
      </c>
      <c r="H189" s="5">
        <v>2326</v>
      </c>
      <c r="I189" s="5">
        <v>2526</v>
      </c>
      <c r="J189" s="5">
        <v>2731</v>
      </c>
      <c r="K189" s="5">
        <v>2907</v>
      </c>
      <c r="L189" s="5">
        <v>3142</v>
      </c>
      <c r="M189" s="5">
        <v>3574</v>
      </c>
      <c r="N189" s="5">
        <v>3771</v>
      </c>
      <c r="O189" s="5">
        <v>3793</v>
      </c>
      <c r="P189" s="5">
        <v>3805</v>
      </c>
      <c r="Q189" s="5">
        <v>3805</v>
      </c>
      <c r="R189" s="5">
        <v>3805</v>
      </c>
      <c r="S189" s="5">
        <v>3805</v>
      </c>
      <c r="T189" s="5">
        <v>3805</v>
      </c>
      <c r="U189" s="5">
        <v>3805</v>
      </c>
    </row>
    <row r="190" spans="1:21" x14ac:dyDescent="0.25">
      <c r="A190" s="5" t="s">
        <v>6</v>
      </c>
      <c r="B190" s="5">
        <v>0</v>
      </c>
      <c r="C190" s="5">
        <v>16</v>
      </c>
      <c r="D190" s="5">
        <v>72</v>
      </c>
      <c r="E190" s="5">
        <v>121</v>
      </c>
      <c r="F190" s="5">
        <v>242</v>
      </c>
      <c r="G190" s="5">
        <v>2157</v>
      </c>
      <c r="H190" s="5">
        <v>2354</v>
      </c>
      <c r="I190" s="5">
        <v>2555</v>
      </c>
      <c r="J190" s="5">
        <v>2758</v>
      </c>
      <c r="K190" s="5">
        <v>2924.5</v>
      </c>
      <c r="L190" s="5">
        <v>3199.5</v>
      </c>
      <c r="M190" s="5">
        <v>3678.5</v>
      </c>
      <c r="N190" s="5">
        <v>3805</v>
      </c>
      <c r="O190" s="5">
        <v>3805</v>
      </c>
      <c r="P190" s="5">
        <v>3805</v>
      </c>
      <c r="Q190" s="5">
        <v>3805</v>
      </c>
      <c r="R190" s="5">
        <v>3805</v>
      </c>
      <c r="S190" s="5">
        <v>3805</v>
      </c>
      <c r="T190" s="5">
        <v>3805</v>
      </c>
      <c r="U190" s="5">
        <v>3805</v>
      </c>
    </row>
    <row r="191" spans="1:21" x14ac:dyDescent="0.25">
      <c r="A191" s="5" t="s">
        <v>7</v>
      </c>
      <c r="B191" s="5">
        <v>0</v>
      </c>
      <c r="C191" s="5">
        <v>16</v>
      </c>
      <c r="D191" s="5">
        <v>72</v>
      </c>
      <c r="E191" s="5">
        <v>123.39999999999986</v>
      </c>
      <c r="F191" s="5">
        <v>278</v>
      </c>
      <c r="G191" s="5">
        <v>2172</v>
      </c>
      <c r="H191" s="5">
        <v>2373</v>
      </c>
      <c r="I191" s="5">
        <v>2578</v>
      </c>
      <c r="J191" s="5">
        <v>2784</v>
      </c>
      <c r="K191" s="5">
        <v>2944</v>
      </c>
      <c r="L191" s="5">
        <v>3253.2</v>
      </c>
      <c r="M191" s="5">
        <v>3754.8</v>
      </c>
      <c r="N191" s="5">
        <v>3805</v>
      </c>
      <c r="O191" s="5">
        <v>3805</v>
      </c>
      <c r="P191" s="5">
        <v>3805</v>
      </c>
      <c r="Q191" s="5">
        <v>3805</v>
      </c>
      <c r="R191" s="5">
        <v>3805</v>
      </c>
      <c r="S191" s="5">
        <v>3805</v>
      </c>
      <c r="T191" s="5">
        <v>3805</v>
      </c>
      <c r="U191" s="5">
        <v>3805</v>
      </c>
    </row>
    <row r="192" spans="1:21" x14ac:dyDescent="0.25">
      <c r="A192" s="5" t="s">
        <v>8</v>
      </c>
      <c r="B192" s="5">
        <v>0</v>
      </c>
      <c r="C192" s="5">
        <v>16</v>
      </c>
      <c r="D192" s="5">
        <v>72</v>
      </c>
      <c r="E192" s="5">
        <v>129</v>
      </c>
      <c r="F192" s="5">
        <v>337</v>
      </c>
      <c r="G192" s="5">
        <v>2184</v>
      </c>
      <c r="H192" s="5">
        <v>2392</v>
      </c>
      <c r="I192" s="5">
        <v>2601.3000000000002</v>
      </c>
      <c r="J192" s="5">
        <v>2808</v>
      </c>
      <c r="K192" s="5">
        <v>2966</v>
      </c>
      <c r="L192" s="5">
        <v>3317</v>
      </c>
      <c r="M192" s="5">
        <v>3805</v>
      </c>
      <c r="N192" s="5">
        <v>3805</v>
      </c>
      <c r="O192" s="5">
        <v>3805</v>
      </c>
      <c r="P192" s="5">
        <v>3805</v>
      </c>
      <c r="Q192" s="5">
        <v>3805</v>
      </c>
      <c r="R192" s="5">
        <v>3805</v>
      </c>
      <c r="S192" s="5">
        <v>3805</v>
      </c>
      <c r="T192" s="5">
        <v>3805</v>
      </c>
      <c r="U192" s="5">
        <v>3805</v>
      </c>
    </row>
    <row r="193" spans="1:21" x14ac:dyDescent="0.25">
      <c r="A193" s="5" t="s">
        <v>9</v>
      </c>
      <c r="B193" s="5">
        <v>0</v>
      </c>
      <c r="C193" s="5">
        <v>16</v>
      </c>
      <c r="D193" s="5">
        <v>72</v>
      </c>
      <c r="E193" s="5">
        <v>132</v>
      </c>
      <c r="F193" s="5">
        <v>389</v>
      </c>
      <c r="G193" s="5">
        <v>2199</v>
      </c>
      <c r="H193" s="5">
        <v>2412</v>
      </c>
      <c r="I193" s="5">
        <v>2625.2</v>
      </c>
      <c r="J193" s="5">
        <v>2839</v>
      </c>
      <c r="K193" s="5">
        <v>2997</v>
      </c>
      <c r="L193" s="5">
        <v>3488</v>
      </c>
      <c r="M193" s="5">
        <v>3805</v>
      </c>
      <c r="N193" s="5">
        <v>3805</v>
      </c>
      <c r="O193" s="5">
        <v>3805</v>
      </c>
      <c r="P193" s="5">
        <v>3805</v>
      </c>
      <c r="Q193" s="5">
        <v>3805</v>
      </c>
      <c r="R193" s="5">
        <v>3805</v>
      </c>
      <c r="S193" s="5">
        <v>3813</v>
      </c>
      <c r="T193" s="5">
        <v>3813</v>
      </c>
      <c r="U193" s="5">
        <v>3813</v>
      </c>
    </row>
    <row r="194" spans="1:21" x14ac:dyDescent="0.25">
      <c r="A194" s="5" t="s">
        <v>10</v>
      </c>
      <c r="B194" s="5">
        <v>0</v>
      </c>
      <c r="C194" s="5">
        <v>27</v>
      </c>
      <c r="D194" s="5">
        <v>84</v>
      </c>
      <c r="E194" s="5">
        <v>137</v>
      </c>
      <c r="F194" s="5">
        <v>482.50000000000011</v>
      </c>
      <c r="G194" s="5">
        <v>2218</v>
      </c>
      <c r="H194" s="5">
        <v>2439</v>
      </c>
      <c r="I194" s="5">
        <v>2673.1</v>
      </c>
      <c r="J194" s="5">
        <v>2876</v>
      </c>
      <c r="K194" s="5">
        <v>3042</v>
      </c>
      <c r="L194" s="5">
        <v>3726.7000000000003</v>
      </c>
      <c r="M194" s="5">
        <v>3805</v>
      </c>
      <c r="N194" s="5">
        <v>3813</v>
      </c>
      <c r="O194" s="5">
        <v>3813</v>
      </c>
      <c r="P194" s="5">
        <v>3813</v>
      </c>
      <c r="Q194" s="5">
        <v>3813</v>
      </c>
      <c r="R194" s="5">
        <v>3813</v>
      </c>
      <c r="S194" s="5">
        <v>3813</v>
      </c>
      <c r="T194" s="5">
        <v>3813</v>
      </c>
      <c r="U194" s="5">
        <v>3813</v>
      </c>
    </row>
    <row r="195" spans="1:21" x14ac:dyDescent="0.25">
      <c r="A195" s="5" t="s">
        <v>11</v>
      </c>
      <c r="B195" s="5">
        <v>0</v>
      </c>
      <c r="C195" s="5">
        <v>27</v>
      </c>
      <c r="D195" s="5">
        <v>114</v>
      </c>
      <c r="E195" s="5">
        <v>178</v>
      </c>
      <c r="F195" s="5">
        <v>816</v>
      </c>
      <c r="G195" s="5">
        <v>2540</v>
      </c>
      <c r="H195" s="5">
        <v>2814</v>
      </c>
      <c r="I195" s="5">
        <v>3011</v>
      </c>
      <c r="J195" s="5">
        <v>3245</v>
      </c>
      <c r="K195" s="5">
        <v>3477</v>
      </c>
      <c r="L195" s="5">
        <v>3813</v>
      </c>
      <c r="M195" s="5">
        <v>3813</v>
      </c>
      <c r="N195" s="5">
        <v>3813</v>
      </c>
      <c r="O195" s="5">
        <v>3813</v>
      </c>
      <c r="P195" s="5">
        <v>3813</v>
      </c>
      <c r="Q195" s="5">
        <v>3813</v>
      </c>
      <c r="R195" s="5">
        <v>3813</v>
      </c>
      <c r="S195" s="5">
        <v>3853</v>
      </c>
      <c r="T195" s="5">
        <v>3853</v>
      </c>
      <c r="U195" s="5">
        <v>3884</v>
      </c>
    </row>
    <row r="197" spans="1:21" ht="13.8" thickBot="1" x14ac:dyDescent="0.3">
      <c r="A197" s="3" t="s">
        <v>325</v>
      </c>
    </row>
    <row r="198" spans="1:21" x14ac:dyDescent="0.25">
      <c r="A198" s="1" t="s">
        <v>17</v>
      </c>
      <c r="B198" s="2">
        <v>2016</v>
      </c>
      <c r="C198" s="3">
        <v>2017</v>
      </c>
      <c r="D198" s="2">
        <v>2018</v>
      </c>
      <c r="E198" s="3">
        <v>2019</v>
      </c>
      <c r="F198" s="2">
        <v>2020</v>
      </c>
      <c r="G198" s="4">
        <v>2021</v>
      </c>
      <c r="H198" s="2">
        <v>2022</v>
      </c>
      <c r="I198" s="3">
        <v>2023</v>
      </c>
      <c r="J198" s="2">
        <v>2024</v>
      </c>
      <c r="K198" s="3">
        <v>2025</v>
      </c>
      <c r="L198" s="4">
        <v>2026</v>
      </c>
      <c r="M198" s="3">
        <v>2027</v>
      </c>
      <c r="N198" s="2">
        <v>2028</v>
      </c>
      <c r="O198" s="3">
        <v>2029</v>
      </c>
      <c r="P198" s="2">
        <v>2030</v>
      </c>
      <c r="Q198" s="3">
        <v>2031</v>
      </c>
      <c r="R198" s="2">
        <v>2032</v>
      </c>
      <c r="S198" s="3">
        <v>2033</v>
      </c>
      <c r="T198" s="2">
        <v>2034</v>
      </c>
      <c r="U198" s="4">
        <v>2035</v>
      </c>
    </row>
    <row r="199" spans="1:21" x14ac:dyDescent="0.25">
      <c r="A199" s="5" t="s">
        <v>2</v>
      </c>
      <c r="B199" s="5">
        <v>0</v>
      </c>
      <c r="C199" s="5">
        <v>0</v>
      </c>
      <c r="D199" s="5">
        <v>0</v>
      </c>
      <c r="E199" s="5">
        <v>0</v>
      </c>
      <c r="F199" s="5">
        <v>0</v>
      </c>
      <c r="G199" s="5">
        <v>0</v>
      </c>
      <c r="H199" s="5">
        <v>0</v>
      </c>
      <c r="I199" s="5">
        <v>0</v>
      </c>
      <c r="J199" s="5">
        <v>0</v>
      </c>
      <c r="K199" s="5">
        <v>0</v>
      </c>
      <c r="L199" s="5">
        <v>0</v>
      </c>
      <c r="M199" s="5">
        <v>106</v>
      </c>
      <c r="N199" s="5">
        <v>264</v>
      </c>
      <c r="O199" s="5">
        <v>282</v>
      </c>
      <c r="P199" s="5">
        <v>283</v>
      </c>
      <c r="Q199" s="5">
        <v>283.89999999999998</v>
      </c>
      <c r="R199" s="5">
        <v>286.70000000000005</v>
      </c>
      <c r="S199" s="5">
        <v>286.70000000000005</v>
      </c>
      <c r="T199" s="5">
        <v>291</v>
      </c>
      <c r="U199" s="5">
        <v>298.89999999999998</v>
      </c>
    </row>
    <row r="200" spans="1:21" x14ac:dyDescent="0.25">
      <c r="A200" s="5" t="s">
        <v>3</v>
      </c>
      <c r="B200" s="5">
        <v>0</v>
      </c>
      <c r="C200" s="5">
        <v>0</v>
      </c>
      <c r="D200" s="5">
        <v>0</v>
      </c>
      <c r="E200" s="5">
        <v>0</v>
      </c>
      <c r="F200" s="5">
        <v>0</v>
      </c>
      <c r="G200" s="5">
        <v>0</v>
      </c>
      <c r="H200" s="5">
        <v>0</v>
      </c>
      <c r="I200" s="5">
        <v>0</v>
      </c>
      <c r="J200" s="5">
        <v>0</v>
      </c>
      <c r="K200" s="5">
        <v>0</v>
      </c>
      <c r="L200" s="5">
        <v>71</v>
      </c>
      <c r="M200" s="5">
        <v>292</v>
      </c>
      <c r="N200" s="5">
        <v>317</v>
      </c>
      <c r="O200" s="5">
        <v>318.8</v>
      </c>
      <c r="P200" s="5">
        <v>322</v>
      </c>
      <c r="Q200" s="5">
        <v>322</v>
      </c>
      <c r="R200" s="5">
        <v>322</v>
      </c>
      <c r="S200" s="5">
        <v>327</v>
      </c>
      <c r="T200" s="5">
        <v>339</v>
      </c>
      <c r="U200" s="5">
        <v>376.6</v>
      </c>
    </row>
    <row r="201" spans="1:21" x14ac:dyDescent="0.25">
      <c r="A201" s="5" t="s">
        <v>4</v>
      </c>
      <c r="B201" s="5">
        <v>0</v>
      </c>
      <c r="C201" s="5">
        <v>0</v>
      </c>
      <c r="D201" s="5">
        <v>0</v>
      </c>
      <c r="E201" s="5">
        <v>0</v>
      </c>
      <c r="F201" s="5">
        <v>0</v>
      </c>
      <c r="G201" s="5">
        <v>0</v>
      </c>
      <c r="H201" s="5">
        <v>0</v>
      </c>
      <c r="I201" s="5">
        <v>0</v>
      </c>
      <c r="J201" s="5">
        <v>0</v>
      </c>
      <c r="K201" s="5">
        <v>0</v>
      </c>
      <c r="L201" s="5">
        <v>241.49999999999994</v>
      </c>
      <c r="M201" s="5">
        <v>322</v>
      </c>
      <c r="N201" s="5">
        <v>342.4</v>
      </c>
      <c r="O201" s="5">
        <v>343</v>
      </c>
      <c r="P201" s="5">
        <v>343</v>
      </c>
      <c r="Q201" s="5">
        <v>343</v>
      </c>
      <c r="R201" s="5">
        <v>346.4</v>
      </c>
      <c r="S201" s="5">
        <v>357</v>
      </c>
      <c r="T201" s="5">
        <v>378</v>
      </c>
      <c r="U201" s="5">
        <v>493.09999999999997</v>
      </c>
    </row>
    <row r="202" spans="1:21" x14ac:dyDescent="0.25">
      <c r="A202" s="5" t="s">
        <v>5</v>
      </c>
      <c r="B202" s="5">
        <v>0</v>
      </c>
      <c r="C202" s="5">
        <v>0</v>
      </c>
      <c r="D202" s="5">
        <v>0</v>
      </c>
      <c r="E202" s="5">
        <v>0</v>
      </c>
      <c r="F202" s="5">
        <v>0</v>
      </c>
      <c r="G202" s="5">
        <v>0</v>
      </c>
      <c r="H202" s="5">
        <v>0</v>
      </c>
      <c r="I202" s="5">
        <v>0</v>
      </c>
      <c r="J202" s="5">
        <v>0</v>
      </c>
      <c r="K202" s="5">
        <v>5</v>
      </c>
      <c r="L202" s="5">
        <v>301</v>
      </c>
      <c r="M202" s="5">
        <v>348</v>
      </c>
      <c r="N202" s="5">
        <v>362</v>
      </c>
      <c r="O202" s="5">
        <v>362</v>
      </c>
      <c r="P202" s="5">
        <v>362</v>
      </c>
      <c r="Q202" s="5">
        <v>366</v>
      </c>
      <c r="R202" s="5">
        <v>369</v>
      </c>
      <c r="S202" s="5">
        <v>387</v>
      </c>
      <c r="T202" s="5">
        <v>439</v>
      </c>
      <c r="U202" s="5">
        <v>563</v>
      </c>
    </row>
    <row r="203" spans="1:21" x14ac:dyDescent="0.25">
      <c r="A203" s="5" t="s">
        <v>6</v>
      </c>
      <c r="B203" s="5">
        <v>0</v>
      </c>
      <c r="C203" s="5">
        <v>0</v>
      </c>
      <c r="D203" s="5">
        <v>0</v>
      </c>
      <c r="E203" s="5">
        <v>0</v>
      </c>
      <c r="F203" s="5">
        <v>0</v>
      </c>
      <c r="G203" s="5">
        <v>0</v>
      </c>
      <c r="H203" s="5">
        <v>0</v>
      </c>
      <c r="I203" s="5">
        <v>0</v>
      </c>
      <c r="J203" s="5">
        <v>0</v>
      </c>
      <c r="K203" s="5">
        <v>53</v>
      </c>
      <c r="L203" s="5">
        <v>323</v>
      </c>
      <c r="M203" s="5">
        <v>374</v>
      </c>
      <c r="N203" s="5">
        <v>379.5</v>
      </c>
      <c r="O203" s="5">
        <v>383</v>
      </c>
      <c r="P203" s="5">
        <v>383</v>
      </c>
      <c r="Q203" s="5">
        <v>384</v>
      </c>
      <c r="R203" s="5">
        <v>388</v>
      </c>
      <c r="S203" s="5">
        <v>409</v>
      </c>
      <c r="T203" s="5">
        <v>509.5</v>
      </c>
      <c r="U203" s="5">
        <v>612</v>
      </c>
    </row>
    <row r="204" spans="1:21" x14ac:dyDescent="0.25">
      <c r="A204" s="5" t="s">
        <v>7</v>
      </c>
      <c r="B204" s="5">
        <v>0</v>
      </c>
      <c r="C204" s="5">
        <v>0</v>
      </c>
      <c r="D204" s="5">
        <v>0</v>
      </c>
      <c r="E204" s="5">
        <v>0</v>
      </c>
      <c r="F204" s="5">
        <v>0</v>
      </c>
      <c r="G204" s="5">
        <v>0</v>
      </c>
      <c r="H204" s="5">
        <v>0</v>
      </c>
      <c r="I204" s="5">
        <v>0</v>
      </c>
      <c r="J204" s="5">
        <v>0</v>
      </c>
      <c r="K204" s="5">
        <v>124.99999999999989</v>
      </c>
      <c r="L204" s="5">
        <v>339</v>
      </c>
      <c r="M204" s="5">
        <v>389</v>
      </c>
      <c r="N204" s="5">
        <v>396</v>
      </c>
      <c r="O204" s="5">
        <v>397</v>
      </c>
      <c r="P204" s="5">
        <v>397</v>
      </c>
      <c r="Q204" s="5">
        <v>400</v>
      </c>
      <c r="R204" s="5">
        <v>405</v>
      </c>
      <c r="S204" s="5">
        <v>451.4</v>
      </c>
      <c r="T204" s="5">
        <v>570.4</v>
      </c>
      <c r="U204" s="5">
        <v>644</v>
      </c>
    </row>
    <row r="205" spans="1:21" x14ac:dyDescent="0.25">
      <c r="A205" s="5" t="s">
        <v>8</v>
      </c>
      <c r="B205" s="5">
        <v>0</v>
      </c>
      <c r="C205" s="5">
        <v>0</v>
      </c>
      <c r="D205" s="5">
        <v>0</v>
      </c>
      <c r="E205" s="5">
        <v>0</v>
      </c>
      <c r="F205" s="5">
        <v>0</v>
      </c>
      <c r="G205" s="5">
        <v>0</v>
      </c>
      <c r="H205" s="5">
        <v>0</v>
      </c>
      <c r="I205" s="5">
        <v>0</v>
      </c>
      <c r="J205" s="5">
        <v>5</v>
      </c>
      <c r="K205" s="5">
        <v>221</v>
      </c>
      <c r="L205" s="5">
        <v>358</v>
      </c>
      <c r="M205" s="5">
        <v>409</v>
      </c>
      <c r="N205" s="5">
        <v>410</v>
      </c>
      <c r="O205" s="5">
        <v>413.29999999999995</v>
      </c>
      <c r="P205" s="5">
        <v>414</v>
      </c>
      <c r="Q205" s="5">
        <v>418</v>
      </c>
      <c r="R205" s="5">
        <v>427</v>
      </c>
      <c r="S205" s="5">
        <v>509</v>
      </c>
      <c r="T205" s="5">
        <v>627</v>
      </c>
      <c r="U205" s="5">
        <v>690</v>
      </c>
    </row>
    <row r="206" spans="1:21" x14ac:dyDescent="0.25">
      <c r="A206" s="5" t="s">
        <v>9</v>
      </c>
      <c r="B206" s="5">
        <v>0</v>
      </c>
      <c r="C206" s="5">
        <v>5</v>
      </c>
      <c r="D206" s="5">
        <v>5</v>
      </c>
      <c r="E206" s="5">
        <v>5</v>
      </c>
      <c r="F206" s="5">
        <v>5</v>
      </c>
      <c r="G206" s="5">
        <v>5</v>
      </c>
      <c r="H206" s="5">
        <v>5</v>
      </c>
      <c r="I206" s="5">
        <v>5</v>
      </c>
      <c r="J206" s="5">
        <v>14</v>
      </c>
      <c r="K206" s="5">
        <v>308</v>
      </c>
      <c r="L206" s="5">
        <v>384</v>
      </c>
      <c r="M206" s="5">
        <v>427</v>
      </c>
      <c r="N206" s="5">
        <v>428</v>
      </c>
      <c r="O206" s="5">
        <v>432</v>
      </c>
      <c r="P206" s="5">
        <v>433</v>
      </c>
      <c r="Q206" s="5">
        <v>437</v>
      </c>
      <c r="R206" s="5">
        <v>457.20000000000005</v>
      </c>
      <c r="S206" s="5">
        <v>577.20000000000005</v>
      </c>
      <c r="T206" s="5">
        <v>683.2</v>
      </c>
      <c r="U206" s="5">
        <v>735.2</v>
      </c>
    </row>
    <row r="207" spans="1:21" x14ac:dyDescent="0.25">
      <c r="A207" s="5" t="s">
        <v>10</v>
      </c>
      <c r="B207" s="5">
        <v>0</v>
      </c>
      <c r="C207" s="5">
        <v>5</v>
      </c>
      <c r="D207" s="5">
        <v>5</v>
      </c>
      <c r="E207" s="5">
        <v>5</v>
      </c>
      <c r="F207" s="5">
        <v>5</v>
      </c>
      <c r="G207" s="5">
        <v>5</v>
      </c>
      <c r="H207" s="5">
        <v>5</v>
      </c>
      <c r="I207" s="5">
        <v>5</v>
      </c>
      <c r="J207" s="5">
        <v>22</v>
      </c>
      <c r="K207" s="5">
        <v>362</v>
      </c>
      <c r="L207" s="5">
        <v>428</v>
      </c>
      <c r="M207" s="5">
        <v>453</v>
      </c>
      <c r="N207" s="5">
        <v>453</v>
      </c>
      <c r="O207" s="5">
        <v>457</v>
      </c>
      <c r="P207" s="5">
        <v>462</v>
      </c>
      <c r="Q207" s="5">
        <v>464.20000000000005</v>
      </c>
      <c r="R207" s="5">
        <v>551.30000000000007</v>
      </c>
      <c r="S207" s="5">
        <v>695</v>
      </c>
      <c r="T207" s="5">
        <v>760</v>
      </c>
      <c r="U207" s="5">
        <v>804.1</v>
      </c>
    </row>
    <row r="208" spans="1:21" x14ac:dyDescent="0.25">
      <c r="A208" s="5" t="s">
        <v>11</v>
      </c>
      <c r="B208" s="5">
        <v>0</v>
      </c>
      <c r="C208" s="5">
        <v>5</v>
      </c>
      <c r="D208" s="5">
        <v>275</v>
      </c>
      <c r="E208" s="5">
        <v>275</v>
      </c>
      <c r="F208" s="5">
        <v>275</v>
      </c>
      <c r="G208" s="5">
        <v>275</v>
      </c>
      <c r="H208" s="5">
        <v>284</v>
      </c>
      <c r="I208" s="5">
        <v>284</v>
      </c>
      <c r="J208" s="5">
        <v>398</v>
      </c>
      <c r="K208" s="5">
        <v>464</v>
      </c>
      <c r="L208" s="5">
        <v>555</v>
      </c>
      <c r="M208" s="5">
        <v>555</v>
      </c>
      <c r="N208" s="5">
        <v>555</v>
      </c>
      <c r="O208" s="5">
        <v>767</v>
      </c>
      <c r="P208" s="5">
        <v>767</v>
      </c>
      <c r="Q208" s="5">
        <v>975</v>
      </c>
      <c r="R208" s="5">
        <v>975</v>
      </c>
      <c r="S208" s="5">
        <v>1435</v>
      </c>
      <c r="T208" s="5">
        <v>1435</v>
      </c>
      <c r="U208" s="5">
        <v>1621</v>
      </c>
    </row>
    <row r="210" spans="1:21" ht="13.8" thickBot="1" x14ac:dyDescent="0.3">
      <c r="A210" s="3" t="s">
        <v>326</v>
      </c>
    </row>
    <row r="211" spans="1:21" x14ac:dyDescent="0.25">
      <c r="A211" s="1" t="s">
        <v>17</v>
      </c>
      <c r="B211" s="2">
        <v>2016</v>
      </c>
      <c r="C211" s="3">
        <v>2017</v>
      </c>
      <c r="D211" s="2">
        <v>2018</v>
      </c>
      <c r="E211" s="3">
        <v>2019</v>
      </c>
      <c r="F211" s="2">
        <v>2020</v>
      </c>
      <c r="G211" s="4">
        <v>2021</v>
      </c>
      <c r="H211" s="2">
        <v>2022</v>
      </c>
      <c r="I211" s="3">
        <v>2023</v>
      </c>
      <c r="J211" s="2">
        <v>2024</v>
      </c>
      <c r="K211" s="3">
        <v>2025</v>
      </c>
      <c r="L211" s="4">
        <v>2026</v>
      </c>
      <c r="M211" s="3">
        <v>2027</v>
      </c>
      <c r="N211" s="2">
        <v>2028</v>
      </c>
      <c r="O211" s="3">
        <v>2029</v>
      </c>
      <c r="P211" s="2">
        <v>2030</v>
      </c>
      <c r="Q211" s="3">
        <v>2031</v>
      </c>
      <c r="R211" s="2">
        <v>2032</v>
      </c>
      <c r="S211" s="3">
        <v>2033</v>
      </c>
      <c r="T211" s="2">
        <v>2034</v>
      </c>
      <c r="U211" s="4">
        <v>2035</v>
      </c>
    </row>
    <row r="212" spans="1:21" x14ac:dyDescent="0.25">
      <c r="A212" s="5" t="s">
        <v>2</v>
      </c>
      <c r="B212" s="5">
        <v>0</v>
      </c>
      <c r="C212" s="5">
        <v>0</v>
      </c>
      <c r="D212" s="5">
        <v>0</v>
      </c>
      <c r="E212" s="5">
        <v>0</v>
      </c>
      <c r="F212" s="5">
        <v>0</v>
      </c>
      <c r="G212" s="5">
        <v>0</v>
      </c>
      <c r="H212" s="5">
        <v>0</v>
      </c>
      <c r="I212" s="5">
        <v>0</v>
      </c>
      <c r="J212" s="5">
        <v>0</v>
      </c>
      <c r="K212" s="5">
        <v>0</v>
      </c>
      <c r="L212" s="5">
        <v>0</v>
      </c>
      <c r="M212" s="5">
        <v>0</v>
      </c>
      <c r="N212" s="5">
        <v>0</v>
      </c>
      <c r="O212" s="5">
        <v>0</v>
      </c>
      <c r="P212" s="5">
        <v>0</v>
      </c>
      <c r="Q212" s="5">
        <v>0</v>
      </c>
      <c r="R212" s="5">
        <v>0</v>
      </c>
      <c r="S212" s="5">
        <v>0</v>
      </c>
      <c r="T212" s="5">
        <v>11</v>
      </c>
      <c r="U212" s="5">
        <v>11</v>
      </c>
    </row>
    <row r="213" spans="1:21" x14ac:dyDescent="0.25">
      <c r="A213" s="5" t="s">
        <v>3</v>
      </c>
      <c r="B213" s="5">
        <v>0</v>
      </c>
      <c r="C213" s="5">
        <v>0</v>
      </c>
      <c r="D213" s="5">
        <v>0</v>
      </c>
      <c r="E213" s="5">
        <v>0</v>
      </c>
      <c r="F213" s="5">
        <v>0</v>
      </c>
      <c r="G213" s="5">
        <v>0</v>
      </c>
      <c r="H213" s="5">
        <v>0</v>
      </c>
      <c r="I213" s="5">
        <v>0</v>
      </c>
      <c r="J213" s="5">
        <v>0</v>
      </c>
      <c r="K213" s="5">
        <v>0</v>
      </c>
      <c r="L213" s="5">
        <v>0</v>
      </c>
      <c r="M213" s="5">
        <v>0</v>
      </c>
      <c r="N213" s="5">
        <v>0</v>
      </c>
      <c r="O213" s="5">
        <v>0</v>
      </c>
      <c r="P213" s="5">
        <v>0</v>
      </c>
      <c r="Q213" s="5">
        <v>8</v>
      </c>
      <c r="R213" s="5">
        <v>11</v>
      </c>
      <c r="S213" s="5">
        <v>24</v>
      </c>
      <c r="T213" s="5">
        <v>110.40000000000015</v>
      </c>
      <c r="U213" s="5">
        <v>221</v>
      </c>
    </row>
    <row r="214" spans="1:21" x14ac:dyDescent="0.25">
      <c r="A214" s="5" t="s">
        <v>4</v>
      </c>
      <c r="B214" s="5">
        <v>0</v>
      </c>
      <c r="C214" s="5">
        <v>0</v>
      </c>
      <c r="D214" s="5">
        <v>0</v>
      </c>
      <c r="E214" s="5">
        <v>0</v>
      </c>
      <c r="F214" s="5">
        <v>0</v>
      </c>
      <c r="G214" s="5">
        <v>0</v>
      </c>
      <c r="H214" s="5">
        <v>0</v>
      </c>
      <c r="I214" s="5">
        <v>0</v>
      </c>
      <c r="J214" s="5">
        <v>0</v>
      </c>
      <c r="K214" s="5">
        <v>0</v>
      </c>
      <c r="L214" s="5">
        <v>0</v>
      </c>
      <c r="M214" s="5">
        <v>0</v>
      </c>
      <c r="N214" s="5">
        <v>0</v>
      </c>
      <c r="O214" s="5">
        <v>8</v>
      </c>
      <c r="P214" s="5">
        <v>11</v>
      </c>
      <c r="Q214" s="5">
        <v>11</v>
      </c>
      <c r="R214" s="5">
        <v>19</v>
      </c>
      <c r="S214" s="5">
        <v>209</v>
      </c>
      <c r="T214" s="5">
        <v>259</v>
      </c>
      <c r="U214" s="5">
        <v>285.09999999999997</v>
      </c>
    </row>
    <row r="215" spans="1:21" x14ac:dyDescent="0.25">
      <c r="A215" s="5" t="s">
        <v>5</v>
      </c>
      <c r="B215" s="5">
        <v>0</v>
      </c>
      <c r="C215" s="5">
        <v>0</v>
      </c>
      <c r="D215" s="5">
        <v>0</v>
      </c>
      <c r="E215" s="5">
        <v>0</v>
      </c>
      <c r="F215" s="5">
        <v>0</v>
      </c>
      <c r="G215" s="5">
        <v>0</v>
      </c>
      <c r="H215" s="5">
        <v>0</v>
      </c>
      <c r="I215" s="5">
        <v>0</v>
      </c>
      <c r="J215" s="5">
        <v>0</v>
      </c>
      <c r="K215" s="5">
        <v>0</v>
      </c>
      <c r="L215" s="5">
        <v>0</v>
      </c>
      <c r="M215" s="5">
        <v>0</v>
      </c>
      <c r="N215" s="5">
        <v>8</v>
      </c>
      <c r="O215" s="5">
        <v>11</v>
      </c>
      <c r="P215" s="5">
        <v>11</v>
      </c>
      <c r="Q215" s="5">
        <v>48</v>
      </c>
      <c r="R215" s="5">
        <v>225</v>
      </c>
      <c r="S215" s="5">
        <v>292.00000000000011</v>
      </c>
      <c r="T215" s="5">
        <v>315.60000000000002</v>
      </c>
      <c r="U215" s="5">
        <v>330.20000000000005</v>
      </c>
    </row>
    <row r="216" spans="1:21" x14ac:dyDescent="0.25">
      <c r="A216" s="5" t="s">
        <v>6</v>
      </c>
      <c r="B216" s="5">
        <v>0</v>
      </c>
      <c r="C216" s="5">
        <v>0</v>
      </c>
      <c r="D216" s="5">
        <v>0</v>
      </c>
      <c r="E216" s="5">
        <v>0</v>
      </c>
      <c r="F216" s="5">
        <v>0</v>
      </c>
      <c r="G216" s="5">
        <v>0</v>
      </c>
      <c r="H216" s="5">
        <v>0</v>
      </c>
      <c r="I216" s="5">
        <v>0</v>
      </c>
      <c r="J216" s="5">
        <v>0</v>
      </c>
      <c r="K216" s="5">
        <v>0</v>
      </c>
      <c r="L216" s="5">
        <v>0</v>
      </c>
      <c r="M216" s="5">
        <v>8</v>
      </c>
      <c r="N216" s="5">
        <v>11</v>
      </c>
      <c r="O216" s="5">
        <v>11</v>
      </c>
      <c r="P216" s="5">
        <v>40</v>
      </c>
      <c r="Q216" s="5">
        <v>244.5</v>
      </c>
      <c r="R216" s="5">
        <v>305</v>
      </c>
      <c r="S216" s="5">
        <v>345</v>
      </c>
      <c r="T216" s="5">
        <v>359</v>
      </c>
      <c r="U216" s="5">
        <v>375</v>
      </c>
    </row>
    <row r="217" spans="1:21" x14ac:dyDescent="0.25">
      <c r="A217" s="5" t="s">
        <v>7</v>
      </c>
      <c r="B217" s="5">
        <v>0</v>
      </c>
      <c r="C217" s="5">
        <v>11</v>
      </c>
      <c r="D217" s="5">
        <v>11</v>
      </c>
      <c r="E217" s="5">
        <v>11</v>
      </c>
      <c r="F217" s="5">
        <v>11</v>
      </c>
      <c r="G217" s="5">
        <v>11</v>
      </c>
      <c r="H217" s="5">
        <v>11</v>
      </c>
      <c r="I217" s="5">
        <v>11</v>
      </c>
      <c r="J217" s="5">
        <v>11</v>
      </c>
      <c r="K217" s="5">
        <v>11</v>
      </c>
      <c r="L217" s="5">
        <v>11</v>
      </c>
      <c r="M217" s="5">
        <v>11</v>
      </c>
      <c r="N217" s="5">
        <v>11</v>
      </c>
      <c r="O217" s="5">
        <v>25.199999999999932</v>
      </c>
      <c r="P217" s="5">
        <v>243.19999999999993</v>
      </c>
      <c r="Q217" s="5">
        <v>331.4</v>
      </c>
      <c r="R217" s="5">
        <v>353</v>
      </c>
      <c r="S217" s="5">
        <v>392</v>
      </c>
      <c r="T217" s="5">
        <v>412.19999999999993</v>
      </c>
      <c r="U217" s="5">
        <v>436</v>
      </c>
    </row>
    <row r="218" spans="1:21" x14ac:dyDescent="0.25">
      <c r="A218" s="5" t="s">
        <v>8</v>
      </c>
      <c r="B218" s="5">
        <v>0</v>
      </c>
      <c r="C218" s="5">
        <v>11</v>
      </c>
      <c r="D218" s="5">
        <v>11</v>
      </c>
      <c r="E218" s="5">
        <v>11</v>
      </c>
      <c r="F218" s="5">
        <v>11</v>
      </c>
      <c r="G218" s="5">
        <v>11</v>
      </c>
      <c r="H218" s="5">
        <v>11</v>
      </c>
      <c r="I218" s="5">
        <v>11</v>
      </c>
      <c r="J218" s="5">
        <v>11</v>
      </c>
      <c r="K218" s="5">
        <v>11</v>
      </c>
      <c r="L218" s="5">
        <v>11</v>
      </c>
      <c r="M218" s="5">
        <v>11</v>
      </c>
      <c r="N218" s="5">
        <v>19</v>
      </c>
      <c r="O218" s="5">
        <v>205</v>
      </c>
      <c r="P218" s="5">
        <v>336.29999999999995</v>
      </c>
      <c r="Q218" s="5">
        <v>378.59999999999991</v>
      </c>
      <c r="R218" s="5">
        <v>393.29999999999995</v>
      </c>
      <c r="S218" s="5">
        <v>444</v>
      </c>
      <c r="T218" s="5">
        <v>465</v>
      </c>
      <c r="U218" s="5">
        <v>492.59999999999991</v>
      </c>
    </row>
    <row r="219" spans="1:21" x14ac:dyDescent="0.25">
      <c r="A219" s="5" t="s">
        <v>9</v>
      </c>
      <c r="B219" s="5">
        <v>0</v>
      </c>
      <c r="C219" s="5">
        <v>11</v>
      </c>
      <c r="D219" s="5">
        <v>11</v>
      </c>
      <c r="E219" s="5">
        <v>11</v>
      </c>
      <c r="F219" s="5">
        <v>11</v>
      </c>
      <c r="G219" s="5">
        <v>11</v>
      </c>
      <c r="H219" s="5">
        <v>11</v>
      </c>
      <c r="I219" s="5">
        <v>11</v>
      </c>
      <c r="J219" s="5">
        <v>11</v>
      </c>
      <c r="K219" s="5">
        <v>11</v>
      </c>
      <c r="L219" s="5">
        <v>11</v>
      </c>
      <c r="M219" s="5">
        <v>11</v>
      </c>
      <c r="N219" s="5">
        <v>90.600000000000364</v>
      </c>
      <c r="O219" s="5">
        <v>345</v>
      </c>
      <c r="P219" s="5">
        <v>405</v>
      </c>
      <c r="Q219" s="5">
        <v>428</v>
      </c>
      <c r="R219" s="5">
        <v>436</v>
      </c>
      <c r="S219" s="5">
        <v>498.20000000000005</v>
      </c>
      <c r="T219" s="5">
        <v>536</v>
      </c>
      <c r="U219" s="5">
        <v>603</v>
      </c>
    </row>
    <row r="220" spans="1:21" x14ac:dyDescent="0.25">
      <c r="A220" s="5" t="s">
        <v>10</v>
      </c>
      <c r="B220" s="5">
        <v>0</v>
      </c>
      <c r="C220" s="5">
        <v>11</v>
      </c>
      <c r="D220" s="5">
        <v>11</v>
      </c>
      <c r="E220" s="5">
        <v>11</v>
      </c>
      <c r="F220" s="5">
        <v>11</v>
      </c>
      <c r="G220" s="5">
        <v>11</v>
      </c>
      <c r="H220" s="5">
        <v>11</v>
      </c>
      <c r="I220" s="5">
        <v>11</v>
      </c>
      <c r="J220" s="5">
        <v>11</v>
      </c>
      <c r="K220" s="5">
        <v>11</v>
      </c>
      <c r="L220" s="5">
        <v>11</v>
      </c>
      <c r="M220" s="5">
        <v>44.400000000000091</v>
      </c>
      <c r="N220" s="5">
        <v>361</v>
      </c>
      <c r="O220" s="5">
        <v>456</v>
      </c>
      <c r="P220" s="5">
        <v>478.20000000000005</v>
      </c>
      <c r="Q220" s="5">
        <v>488.20000000000005</v>
      </c>
      <c r="R220" s="5">
        <v>496.20000000000005</v>
      </c>
      <c r="S220" s="5">
        <v>616.30000000000007</v>
      </c>
      <c r="T220" s="5">
        <v>693.10000000000025</v>
      </c>
      <c r="U220" s="5">
        <v>1112.6000000000001</v>
      </c>
    </row>
    <row r="221" spans="1:21" x14ac:dyDescent="0.25">
      <c r="A221" s="5" t="s">
        <v>11</v>
      </c>
      <c r="B221" s="5">
        <v>0</v>
      </c>
      <c r="C221" s="5">
        <v>11</v>
      </c>
      <c r="D221" s="5">
        <v>11</v>
      </c>
      <c r="E221" s="5">
        <v>11</v>
      </c>
      <c r="F221" s="5">
        <v>11</v>
      </c>
      <c r="G221" s="5">
        <v>11</v>
      </c>
      <c r="H221" s="5">
        <v>19</v>
      </c>
      <c r="I221" s="5">
        <v>19</v>
      </c>
      <c r="J221" s="5">
        <v>27</v>
      </c>
      <c r="K221" s="5">
        <v>81</v>
      </c>
      <c r="L221" s="5">
        <v>598</v>
      </c>
      <c r="M221" s="5">
        <v>754</v>
      </c>
      <c r="N221" s="5">
        <v>754</v>
      </c>
      <c r="O221" s="5">
        <v>1063</v>
      </c>
      <c r="P221" s="5">
        <v>1168</v>
      </c>
      <c r="Q221" s="5">
        <v>1168</v>
      </c>
      <c r="R221" s="5">
        <v>1180</v>
      </c>
      <c r="S221" s="5">
        <v>3666</v>
      </c>
      <c r="T221" s="5">
        <v>3796</v>
      </c>
      <c r="U221" s="5">
        <v>3796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4"/>
  <sheetViews>
    <sheetView zoomScale="80" zoomScaleNormal="80" workbookViewId="0">
      <selection activeCell="Q44" sqref="Q44"/>
    </sheetView>
  </sheetViews>
  <sheetFormatPr defaultRowHeight="13.2" x14ac:dyDescent="0.25"/>
  <cols>
    <col min="2" max="2" width="8.77734375" customWidth="1"/>
    <col min="4" max="4" width="9" customWidth="1"/>
    <col min="5" max="5" width="9.88671875" customWidth="1"/>
    <col min="6" max="6" width="10.77734375" customWidth="1"/>
    <col min="7" max="7" width="11.88671875" customWidth="1"/>
    <col min="8" max="10" width="15.77734375" customWidth="1"/>
    <col min="11" max="11" width="10.109375" customWidth="1"/>
    <col min="12" max="12" width="10.33203125" customWidth="1"/>
    <col min="14" max="14" width="10.77734375" customWidth="1"/>
    <col min="15" max="16" width="11.109375" customWidth="1"/>
    <col min="17" max="18" width="12.33203125" customWidth="1"/>
  </cols>
  <sheetData>
    <row r="2" spans="1:18" x14ac:dyDescent="0.25">
      <c r="A2" t="s">
        <v>31</v>
      </c>
    </row>
    <row r="3" spans="1:18" ht="52.8" x14ac:dyDescent="0.25">
      <c r="A3" s="8" t="s">
        <v>32</v>
      </c>
      <c r="B3" s="16" t="s">
        <v>21</v>
      </c>
      <c r="C3" s="16" t="s">
        <v>22</v>
      </c>
      <c r="D3" s="16" t="s">
        <v>23</v>
      </c>
      <c r="E3" s="16" t="s">
        <v>24</v>
      </c>
      <c r="F3" s="16" t="s">
        <v>25</v>
      </c>
      <c r="G3" s="16" t="s">
        <v>26</v>
      </c>
      <c r="H3" s="16" t="s">
        <v>69</v>
      </c>
      <c r="I3" s="16" t="s">
        <v>98</v>
      </c>
      <c r="J3" s="58" t="s">
        <v>99</v>
      </c>
      <c r="K3" s="16" t="s">
        <v>124</v>
      </c>
      <c r="L3" s="16" t="s">
        <v>125</v>
      </c>
      <c r="M3" s="16" t="s">
        <v>284</v>
      </c>
      <c r="N3" s="16" t="s">
        <v>285</v>
      </c>
      <c r="O3" s="58" t="s">
        <v>323</v>
      </c>
      <c r="P3" s="58" t="s">
        <v>324</v>
      </c>
      <c r="Q3" s="58" t="s">
        <v>325</v>
      </c>
      <c r="R3" s="58" t="s">
        <v>326</v>
      </c>
    </row>
    <row r="4" spans="1:18" x14ac:dyDescent="0.25">
      <c r="A4" s="8">
        <v>550</v>
      </c>
      <c r="B4" s="10">
        <v>0</v>
      </c>
      <c r="C4" s="10">
        <v>0</v>
      </c>
      <c r="D4" s="10">
        <v>0</v>
      </c>
      <c r="E4" s="10">
        <v>0</v>
      </c>
      <c r="F4" s="10">
        <v>0</v>
      </c>
      <c r="G4" s="10">
        <v>0</v>
      </c>
      <c r="H4" s="10">
        <v>0</v>
      </c>
      <c r="I4" s="10">
        <v>0</v>
      </c>
      <c r="J4" s="10">
        <v>0</v>
      </c>
      <c r="K4" s="10">
        <v>0</v>
      </c>
      <c r="L4" s="10">
        <v>0</v>
      </c>
      <c r="M4" s="10">
        <v>0</v>
      </c>
      <c r="N4" s="10">
        <v>0</v>
      </c>
      <c r="O4" s="10">
        <v>0</v>
      </c>
      <c r="P4" s="10">
        <v>0</v>
      </c>
      <c r="Q4" s="10">
        <v>0</v>
      </c>
      <c r="R4" s="10">
        <v>0</v>
      </c>
    </row>
    <row r="5" spans="1:18" x14ac:dyDescent="0.25">
      <c r="A5" s="8">
        <v>575</v>
      </c>
      <c r="B5" s="10">
        <v>0</v>
      </c>
      <c r="C5" s="10">
        <v>0</v>
      </c>
      <c r="D5" s="10">
        <v>0</v>
      </c>
      <c r="E5" s="10">
        <v>0</v>
      </c>
      <c r="F5" s="10">
        <v>0</v>
      </c>
      <c r="G5" s="10">
        <v>0</v>
      </c>
      <c r="H5" s="10">
        <v>0</v>
      </c>
      <c r="I5" s="10">
        <v>0</v>
      </c>
      <c r="J5" s="10">
        <v>0</v>
      </c>
      <c r="K5" s="10">
        <v>0</v>
      </c>
      <c r="L5" s="10">
        <v>0</v>
      </c>
      <c r="M5" s="10">
        <v>0</v>
      </c>
      <c r="N5" s="10">
        <v>0</v>
      </c>
      <c r="O5" s="10">
        <v>0</v>
      </c>
      <c r="P5" s="10">
        <v>0</v>
      </c>
      <c r="Q5" s="10">
        <v>0</v>
      </c>
      <c r="R5" s="10">
        <v>0</v>
      </c>
    </row>
    <row r="6" spans="1:18" x14ac:dyDescent="0.25">
      <c r="A6" s="8">
        <v>600</v>
      </c>
      <c r="B6" s="10">
        <v>0</v>
      </c>
      <c r="C6" s="10">
        <v>0</v>
      </c>
      <c r="D6" s="10">
        <v>0</v>
      </c>
      <c r="E6" s="10">
        <v>0</v>
      </c>
      <c r="F6" s="10">
        <v>0</v>
      </c>
      <c r="G6" s="10">
        <v>0</v>
      </c>
      <c r="H6" s="10">
        <v>0</v>
      </c>
      <c r="I6" s="10">
        <v>0</v>
      </c>
      <c r="J6" s="10">
        <v>0</v>
      </c>
      <c r="K6" s="10">
        <v>0</v>
      </c>
      <c r="L6" s="10">
        <v>0</v>
      </c>
      <c r="M6" s="10">
        <v>0</v>
      </c>
      <c r="N6" s="10">
        <v>0</v>
      </c>
      <c r="O6" s="10">
        <v>0</v>
      </c>
      <c r="P6" s="10">
        <v>0</v>
      </c>
      <c r="Q6" s="10">
        <v>0.27124999999999999</v>
      </c>
      <c r="R6" s="10">
        <v>0.17624999999999999</v>
      </c>
    </row>
    <row r="7" spans="1:18" x14ac:dyDescent="0.25">
      <c r="A7" s="8">
        <v>625</v>
      </c>
      <c r="B7" s="10">
        <v>0</v>
      </c>
      <c r="C7" s="10">
        <v>0</v>
      </c>
      <c r="D7" s="10">
        <v>0</v>
      </c>
      <c r="E7" s="10">
        <v>0</v>
      </c>
      <c r="F7" s="10">
        <v>0</v>
      </c>
      <c r="G7" s="10">
        <v>0</v>
      </c>
      <c r="H7" s="10">
        <v>0</v>
      </c>
      <c r="I7" s="10">
        <v>0</v>
      </c>
      <c r="J7" s="10">
        <v>0</v>
      </c>
      <c r="K7" s="10">
        <v>0</v>
      </c>
      <c r="L7" s="10">
        <v>0</v>
      </c>
      <c r="M7" s="10">
        <v>0</v>
      </c>
      <c r="N7" s="10">
        <v>0</v>
      </c>
      <c r="O7" s="10">
        <v>0</v>
      </c>
      <c r="P7" s="10">
        <v>0</v>
      </c>
      <c r="Q7" s="10">
        <v>8.1250000000000003E-2</v>
      </c>
      <c r="R7" s="10">
        <v>0.52</v>
      </c>
    </row>
    <row r="8" spans="1:18" x14ac:dyDescent="0.25">
      <c r="A8" s="8">
        <v>650</v>
      </c>
      <c r="B8" s="10">
        <v>0</v>
      </c>
      <c r="C8" s="10">
        <v>0</v>
      </c>
      <c r="D8" s="10">
        <v>0</v>
      </c>
      <c r="E8" s="10">
        <v>0</v>
      </c>
      <c r="F8" s="10">
        <v>0</v>
      </c>
      <c r="G8" s="10">
        <v>0</v>
      </c>
      <c r="H8" s="10">
        <v>0</v>
      </c>
      <c r="I8" s="10">
        <v>0</v>
      </c>
      <c r="J8" s="10">
        <v>0</v>
      </c>
      <c r="K8" s="10">
        <v>0</v>
      </c>
      <c r="L8" s="10">
        <v>0</v>
      </c>
      <c r="M8" s="10">
        <v>0</v>
      </c>
      <c r="N8" s="10">
        <v>0</v>
      </c>
      <c r="O8" s="10">
        <v>0</v>
      </c>
      <c r="P8" s="10">
        <v>0</v>
      </c>
      <c r="Q8" s="10">
        <v>3.2500000000000001E-2</v>
      </c>
      <c r="R8" s="10">
        <v>0.04</v>
      </c>
    </row>
    <row r="9" spans="1:18" x14ac:dyDescent="0.25">
      <c r="A9" s="8">
        <v>675</v>
      </c>
      <c r="B9" s="10">
        <v>0</v>
      </c>
      <c r="C9" s="10">
        <v>0</v>
      </c>
      <c r="D9" s="10">
        <v>0</v>
      </c>
      <c r="E9" s="10">
        <v>0</v>
      </c>
      <c r="F9" s="10">
        <v>0</v>
      </c>
      <c r="G9" s="10">
        <v>0</v>
      </c>
      <c r="H9" s="10">
        <v>0</v>
      </c>
      <c r="I9" s="10">
        <v>0</v>
      </c>
      <c r="J9" s="10">
        <v>0</v>
      </c>
      <c r="K9" s="10">
        <v>0</v>
      </c>
      <c r="L9" s="10">
        <v>0</v>
      </c>
      <c r="M9" s="10">
        <v>0</v>
      </c>
      <c r="N9" s="10">
        <v>0</v>
      </c>
      <c r="O9" s="10">
        <v>0</v>
      </c>
      <c r="P9" s="10">
        <v>0</v>
      </c>
      <c r="Q9" s="10">
        <v>3.2500000000000001E-2</v>
      </c>
      <c r="R9" s="10">
        <v>0.01</v>
      </c>
    </row>
    <row r="10" spans="1:18" x14ac:dyDescent="0.25">
      <c r="A10" s="8">
        <v>700</v>
      </c>
      <c r="B10" s="10">
        <v>0</v>
      </c>
      <c r="C10" s="10">
        <v>0</v>
      </c>
      <c r="D10" s="10">
        <v>0</v>
      </c>
      <c r="E10" s="10">
        <v>0</v>
      </c>
      <c r="F10" s="10">
        <v>0</v>
      </c>
      <c r="G10" s="10">
        <v>0</v>
      </c>
      <c r="H10" s="10">
        <v>0</v>
      </c>
      <c r="I10" s="10">
        <v>0</v>
      </c>
      <c r="J10" s="10">
        <v>0</v>
      </c>
      <c r="K10" s="10">
        <v>0</v>
      </c>
      <c r="L10" s="10">
        <v>0</v>
      </c>
      <c r="M10" s="10">
        <v>0</v>
      </c>
      <c r="N10" s="10">
        <v>0</v>
      </c>
      <c r="O10" s="10">
        <v>0</v>
      </c>
      <c r="P10" s="10">
        <v>0</v>
      </c>
      <c r="Q10" s="10">
        <v>2.375E-2</v>
      </c>
      <c r="R10" s="10">
        <v>6.2500000000000003E-3</v>
      </c>
    </row>
    <row r="11" spans="1:18" x14ac:dyDescent="0.25">
      <c r="A11" s="8">
        <v>725</v>
      </c>
      <c r="B11" s="10">
        <v>0</v>
      </c>
      <c r="C11" s="10">
        <v>0</v>
      </c>
      <c r="D11" s="10">
        <v>0</v>
      </c>
      <c r="E11" s="10">
        <v>0</v>
      </c>
      <c r="F11" s="10">
        <v>0</v>
      </c>
      <c r="G11" s="10">
        <v>0</v>
      </c>
      <c r="H11" s="10">
        <v>0</v>
      </c>
      <c r="I11" s="10">
        <v>0</v>
      </c>
      <c r="J11" s="10">
        <v>0</v>
      </c>
      <c r="K11" s="10">
        <v>0</v>
      </c>
      <c r="L11" s="10">
        <v>0</v>
      </c>
      <c r="M11" s="10">
        <v>0</v>
      </c>
      <c r="N11" s="10">
        <v>0</v>
      </c>
      <c r="O11" s="10">
        <v>0</v>
      </c>
      <c r="P11" s="10">
        <v>0</v>
      </c>
      <c r="Q11" s="10">
        <v>2.6249999999999999E-2</v>
      </c>
      <c r="R11" s="10">
        <v>1.25E-3</v>
      </c>
    </row>
    <row r="12" spans="1:18" x14ac:dyDescent="0.25">
      <c r="A12" s="8">
        <v>750</v>
      </c>
      <c r="B12" s="10">
        <v>0</v>
      </c>
      <c r="C12" s="10">
        <v>0</v>
      </c>
      <c r="D12" s="10">
        <v>0</v>
      </c>
      <c r="E12" s="10">
        <v>0</v>
      </c>
      <c r="F12" s="10">
        <v>0</v>
      </c>
      <c r="G12" s="10">
        <v>0</v>
      </c>
      <c r="H12" s="10">
        <v>0</v>
      </c>
      <c r="I12" s="10">
        <v>0</v>
      </c>
      <c r="J12" s="10">
        <v>0</v>
      </c>
      <c r="K12" s="10">
        <v>0</v>
      </c>
      <c r="L12" s="10">
        <v>0</v>
      </c>
      <c r="M12" s="10">
        <v>0</v>
      </c>
      <c r="N12" s="10">
        <v>0</v>
      </c>
      <c r="O12" s="10">
        <v>0</v>
      </c>
      <c r="P12" s="10">
        <v>0</v>
      </c>
      <c r="Q12" s="10">
        <v>0.02</v>
      </c>
      <c r="R12" s="10">
        <v>1.6250000000000001E-2</v>
      </c>
    </row>
    <row r="13" spans="1:18" x14ac:dyDescent="0.25">
      <c r="A13" s="8">
        <v>775</v>
      </c>
      <c r="B13" s="10">
        <v>0</v>
      </c>
      <c r="C13" s="10">
        <v>0</v>
      </c>
      <c r="D13" s="10">
        <v>0</v>
      </c>
      <c r="E13" s="10">
        <v>0</v>
      </c>
      <c r="F13" s="10">
        <v>0</v>
      </c>
      <c r="G13" s="10">
        <v>0</v>
      </c>
      <c r="H13" s="10">
        <v>0</v>
      </c>
      <c r="I13" s="10">
        <v>0</v>
      </c>
      <c r="J13" s="10">
        <v>0</v>
      </c>
      <c r="K13" s="10">
        <v>0</v>
      </c>
      <c r="L13" s="10">
        <v>0</v>
      </c>
      <c r="M13" s="10">
        <v>0</v>
      </c>
      <c r="N13" s="10">
        <v>0</v>
      </c>
      <c r="O13" s="10">
        <v>0</v>
      </c>
      <c r="P13" s="10">
        <v>0</v>
      </c>
      <c r="Q13" s="10">
        <v>3.2500000000000001E-2</v>
      </c>
      <c r="R13" s="10">
        <v>3.875E-2</v>
      </c>
    </row>
    <row r="14" spans="1:18" x14ac:dyDescent="0.25">
      <c r="A14" s="8">
        <v>800</v>
      </c>
      <c r="B14" s="10">
        <v>0</v>
      </c>
      <c r="C14" s="10">
        <v>0</v>
      </c>
      <c r="D14" s="10">
        <v>0</v>
      </c>
      <c r="E14" s="10">
        <v>0</v>
      </c>
      <c r="F14" s="10">
        <v>0</v>
      </c>
      <c r="G14" s="10">
        <v>0</v>
      </c>
      <c r="H14" s="10">
        <v>0</v>
      </c>
      <c r="I14" s="10">
        <v>0</v>
      </c>
      <c r="J14" s="10">
        <v>0</v>
      </c>
      <c r="K14" s="10">
        <v>0</v>
      </c>
      <c r="L14" s="10">
        <v>0</v>
      </c>
      <c r="M14" s="10">
        <v>0</v>
      </c>
      <c r="N14" s="10">
        <v>0</v>
      </c>
      <c r="O14" s="10">
        <v>0</v>
      </c>
      <c r="P14" s="10">
        <v>0</v>
      </c>
      <c r="Q14" s="10">
        <v>1.8749999999999999E-2</v>
      </c>
      <c r="R14" s="10">
        <v>3.2500000000000001E-2</v>
      </c>
    </row>
    <row r="15" spans="1:18" x14ac:dyDescent="0.25">
      <c r="A15" s="8">
        <v>825</v>
      </c>
      <c r="B15" s="10">
        <v>0</v>
      </c>
      <c r="C15" s="10">
        <v>0</v>
      </c>
      <c r="D15" s="10">
        <v>0</v>
      </c>
      <c r="E15" s="10">
        <v>0</v>
      </c>
      <c r="F15" s="10">
        <v>0</v>
      </c>
      <c r="G15" s="10">
        <v>0</v>
      </c>
      <c r="H15" s="10">
        <v>0</v>
      </c>
      <c r="I15" s="10">
        <v>0</v>
      </c>
      <c r="J15" s="10">
        <v>0</v>
      </c>
      <c r="K15" s="10">
        <v>0</v>
      </c>
      <c r="L15" s="10">
        <v>0</v>
      </c>
      <c r="M15" s="10">
        <v>0</v>
      </c>
      <c r="N15" s="10">
        <v>0</v>
      </c>
      <c r="O15" s="10">
        <v>0</v>
      </c>
      <c r="P15" s="10">
        <v>0</v>
      </c>
      <c r="Q15" s="10">
        <v>2.75E-2</v>
      </c>
      <c r="R15" s="10">
        <v>1.7500000000000002E-2</v>
      </c>
    </row>
    <row r="16" spans="1:18" x14ac:dyDescent="0.25">
      <c r="A16" s="8">
        <v>850</v>
      </c>
      <c r="B16" s="10">
        <v>0</v>
      </c>
      <c r="C16" s="10">
        <v>0</v>
      </c>
      <c r="D16" s="10">
        <v>0</v>
      </c>
      <c r="E16" s="10">
        <v>0</v>
      </c>
      <c r="F16" s="10">
        <v>0</v>
      </c>
      <c r="G16" s="10">
        <v>0</v>
      </c>
      <c r="H16" s="10">
        <v>0</v>
      </c>
      <c r="I16" s="10">
        <v>0</v>
      </c>
      <c r="J16" s="10">
        <v>0</v>
      </c>
      <c r="K16" s="10">
        <v>0</v>
      </c>
      <c r="L16" s="10">
        <v>0</v>
      </c>
      <c r="M16" s="10">
        <v>0</v>
      </c>
      <c r="N16" s="10">
        <v>0</v>
      </c>
      <c r="O16" s="10">
        <v>0</v>
      </c>
      <c r="P16" s="10">
        <v>0</v>
      </c>
      <c r="Q16" s="10">
        <v>1.375E-2</v>
      </c>
      <c r="R16" s="10">
        <v>3.5000000000000003E-2</v>
      </c>
    </row>
    <row r="17" spans="1:18" x14ac:dyDescent="0.25">
      <c r="A17" s="8">
        <v>875</v>
      </c>
      <c r="B17" s="10">
        <v>0</v>
      </c>
      <c r="C17" s="10">
        <v>0</v>
      </c>
      <c r="D17" s="10">
        <v>0</v>
      </c>
      <c r="E17" s="10">
        <v>0</v>
      </c>
      <c r="F17" s="10">
        <v>0</v>
      </c>
      <c r="G17" s="10">
        <v>0</v>
      </c>
      <c r="H17" s="10">
        <v>0</v>
      </c>
      <c r="I17" s="10">
        <v>0</v>
      </c>
      <c r="J17" s="10">
        <v>0</v>
      </c>
      <c r="K17" s="10">
        <v>0</v>
      </c>
      <c r="L17" s="10">
        <v>0</v>
      </c>
      <c r="M17" s="10">
        <v>0</v>
      </c>
      <c r="N17" s="10">
        <v>0</v>
      </c>
      <c r="O17" s="10">
        <v>0</v>
      </c>
      <c r="P17" s="10">
        <v>0</v>
      </c>
      <c r="Q17" s="10">
        <v>1.8749999999999999E-2</v>
      </c>
      <c r="R17" s="10">
        <v>2.5000000000000001E-2</v>
      </c>
    </row>
    <row r="18" spans="1:18" x14ac:dyDescent="0.25">
      <c r="A18" s="8">
        <v>900</v>
      </c>
      <c r="B18" s="10">
        <v>0</v>
      </c>
      <c r="C18" s="10">
        <v>0</v>
      </c>
      <c r="D18" s="10">
        <v>0</v>
      </c>
      <c r="E18" s="10">
        <v>0</v>
      </c>
      <c r="F18" s="10">
        <v>0</v>
      </c>
      <c r="G18" s="10">
        <v>0</v>
      </c>
      <c r="H18" s="10">
        <v>0</v>
      </c>
      <c r="I18" s="10">
        <v>0</v>
      </c>
      <c r="J18" s="10">
        <v>0</v>
      </c>
      <c r="K18" s="10">
        <v>0</v>
      </c>
      <c r="L18" s="10">
        <v>0</v>
      </c>
      <c r="M18" s="10">
        <v>0</v>
      </c>
      <c r="N18" s="10">
        <v>0</v>
      </c>
      <c r="O18" s="10">
        <v>0</v>
      </c>
      <c r="P18" s="10">
        <v>0</v>
      </c>
      <c r="Q18" s="10">
        <v>2.375E-2</v>
      </c>
      <c r="R18" s="10">
        <v>1.4999999999999999E-2</v>
      </c>
    </row>
    <row r="19" spans="1:18" x14ac:dyDescent="0.25">
      <c r="A19" s="8">
        <v>925</v>
      </c>
      <c r="B19" s="10">
        <v>0</v>
      </c>
      <c r="C19" s="10">
        <v>0</v>
      </c>
      <c r="D19" s="10">
        <v>0</v>
      </c>
      <c r="E19" s="10">
        <v>0</v>
      </c>
      <c r="F19" s="10">
        <v>0</v>
      </c>
      <c r="G19" s="10">
        <v>0</v>
      </c>
      <c r="H19" s="10">
        <v>0</v>
      </c>
      <c r="I19" s="10">
        <v>0</v>
      </c>
      <c r="J19" s="10">
        <v>0</v>
      </c>
      <c r="K19" s="10">
        <v>0</v>
      </c>
      <c r="L19" s="10">
        <v>0</v>
      </c>
      <c r="M19" s="10">
        <v>0</v>
      </c>
      <c r="N19" s="10">
        <v>0</v>
      </c>
      <c r="O19" s="10">
        <v>0</v>
      </c>
      <c r="P19" s="10">
        <v>0</v>
      </c>
      <c r="Q19" s="10">
        <v>2.6249999999999999E-2</v>
      </c>
      <c r="R19" s="10">
        <v>5.0000000000000001E-3</v>
      </c>
    </row>
    <row r="20" spans="1:18" x14ac:dyDescent="0.25">
      <c r="A20" s="8">
        <v>950</v>
      </c>
      <c r="B20" s="10">
        <v>0</v>
      </c>
      <c r="C20" s="10">
        <v>0</v>
      </c>
      <c r="D20" s="10">
        <v>0</v>
      </c>
      <c r="E20" s="10">
        <v>0</v>
      </c>
      <c r="F20" s="10">
        <v>0</v>
      </c>
      <c r="G20" s="10">
        <v>0</v>
      </c>
      <c r="H20" s="10">
        <v>0</v>
      </c>
      <c r="I20" s="10">
        <v>0</v>
      </c>
      <c r="J20" s="10">
        <v>0</v>
      </c>
      <c r="K20" s="10">
        <v>0</v>
      </c>
      <c r="L20" s="10">
        <v>0</v>
      </c>
      <c r="M20" s="10">
        <v>0</v>
      </c>
      <c r="N20" s="10">
        <v>0</v>
      </c>
      <c r="O20" s="10">
        <v>0</v>
      </c>
      <c r="P20" s="10">
        <v>0</v>
      </c>
      <c r="Q20" s="10">
        <v>0.02</v>
      </c>
      <c r="R20" s="10">
        <v>1.4999999999999999E-2</v>
      </c>
    </row>
    <row r="21" spans="1:18" x14ac:dyDescent="0.25">
      <c r="A21" s="8">
        <v>975</v>
      </c>
      <c r="B21" s="10">
        <v>0</v>
      </c>
      <c r="C21" s="10">
        <v>0</v>
      </c>
      <c r="D21" s="10">
        <v>0</v>
      </c>
      <c r="E21" s="10">
        <v>0</v>
      </c>
      <c r="F21" s="10">
        <v>0</v>
      </c>
      <c r="G21" s="10">
        <v>0</v>
      </c>
      <c r="H21" s="10">
        <v>0</v>
      </c>
      <c r="I21" s="10">
        <v>0</v>
      </c>
      <c r="J21" s="10">
        <v>0</v>
      </c>
      <c r="K21" s="10">
        <v>0</v>
      </c>
      <c r="L21" s="10">
        <v>0</v>
      </c>
      <c r="M21" s="10">
        <v>0</v>
      </c>
      <c r="N21" s="10">
        <v>0</v>
      </c>
      <c r="O21" s="10">
        <v>0</v>
      </c>
      <c r="P21" s="10">
        <v>0</v>
      </c>
      <c r="Q21" s="10">
        <v>0.01</v>
      </c>
      <c r="R21" s="10">
        <v>1.125E-2</v>
      </c>
    </row>
    <row r="22" spans="1:18" x14ac:dyDescent="0.25">
      <c r="A22" s="8">
        <v>1000</v>
      </c>
      <c r="B22" s="10">
        <v>0</v>
      </c>
      <c r="C22" s="10">
        <v>0</v>
      </c>
      <c r="D22" s="10">
        <v>0</v>
      </c>
      <c r="E22" s="10">
        <v>0</v>
      </c>
      <c r="F22" s="10">
        <v>0</v>
      </c>
      <c r="G22" s="10">
        <v>0</v>
      </c>
      <c r="H22" s="10">
        <v>0</v>
      </c>
      <c r="I22" s="10">
        <v>0</v>
      </c>
      <c r="J22" s="10">
        <v>0</v>
      </c>
      <c r="K22" s="10">
        <v>0</v>
      </c>
      <c r="L22" s="10">
        <v>0</v>
      </c>
      <c r="M22" s="10">
        <v>0</v>
      </c>
      <c r="N22" s="10">
        <v>0</v>
      </c>
      <c r="O22" s="10">
        <v>0</v>
      </c>
      <c r="P22" s="10">
        <v>0</v>
      </c>
      <c r="Q22" s="10">
        <v>2.2499999999999999E-2</v>
      </c>
      <c r="R22" s="10">
        <v>6.2500000000000003E-3</v>
      </c>
    </row>
    <row r="23" spans="1:18" x14ac:dyDescent="0.25">
      <c r="A23" s="8">
        <v>1025</v>
      </c>
      <c r="B23" s="10">
        <v>0</v>
      </c>
      <c r="C23" s="10">
        <v>0</v>
      </c>
      <c r="D23" s="10">
        <v>0</v>
      </c>
      <c r="E23" s="10">
        <v>0</v>
      </c>
      <c r="F23" s="10">
        <v>0</v>
      </c>
      <c r="G23" s="10">
        <v>0</v>
      </c>
      <c r="H23" s="10">
        <v>0</v>
      </c>
      <c r="I23" s="10">
        <v>0</v>
      </c>
      <c r="J23" s="10">
        <v>0</v>
      </c>
      <c r="K23" s="10">
        <v>0</v>
      </c>
      <c r="L23" s="10">
        <v>0</v>
      </c>
      <c r="M23" s="10">
        <v>0</v>
      </c>
      <c r="N23" s="10">
        <v>0</v>
      </c>
      <c r="O23" s="10">
        <v>0</v>
      </c>
      <c r="P23" s="10">
        <v>0</v>
      </c>
      <c r="Q23" s="10">
        <v>1.7500000000000002E-2</v>
      </c>
      <c r="R23" s="10">
        <v>5.0000000000000001E-3</v>
      </c>
    </row>
    <row r="24" spans="1:18" x14ac:dyDescent="0.25">
      <c r="A24" s="8">
        <v>1050</v>
      </c>
      <c r="B24" s="10">
        <v>0</v>
      </c>
      <c r="C24" s="10">
        <v>0</v>
      </c>
      <c r="D24" s="10">
        <v>0</v>
      </c>
      <c r="E24" s="10">
        <v>0</v>
      </c>
      <c r="F24" s="10">
        <v>0</v>
      </c>
      <c r="G24" s="10">
        <v>0</v>
      </c>
      <c r="H24" s="10">
        <v>0</v>
      </c>
      <c r="I24" s="10">
        <v>0</v>
      </c>
      <c r="J24" s="10">
        <v>0</v>
      </c>
      <c r="K24" s="10">
        <v>0</v>
      </c>
      <c r="L24" s="10">
        <v>0</v>
      </c>
      <c r="M24" s="10">
        <v>0</v>
      </c>
      <c r="N24" s="10">
        <v>0</v>
      </c>
      <c r="O24" s="10">
        <v>0</v>
      </c>
      <c r="P24" s="10">
        <v>0</v>
      </c>
      <c r="Q24" s="10">
        <v>8.7500000000000008E-3</v>
      </c>
      <c r="R24" s="10">
        <v>3.7499999999999999E-3</v>
      </c>
    </row>
    <row r="25" spans="1:18" x14ac:dyDescent="0.25">
      <c r="A25" s="8">
        <v>1075</v>
      </c>
      <c r="B25" s="10">
        <v>0</v>
      </c>
      <c r="C25" s="10">
        <v>0</v>
      </c>
      <c r="D25" s="10">
        <v>0</v>
      </c>
      <c r="E25" s="10">
        <v>0</v>
      </c>
      <c r="F25" s="10">
        <v>0</v>
      </c>
      <c r="G25" s="10">
        <v>0</v>
      </c>
      <c r="H25" s="10">
        <v>0</v>
      </c>
      <c r="I25" s="10">
        <v>0</v>
      </c>
      <c r="J25" s="10">
        <v>0</v>
      </c>
      <c r="K25" s="10">
        <v>0</v>
      </c>
      <c r="L25" s="10">
        <v>0</v>
      </c>
      <c r="M25" s="10">
        <v>0</v>
      </c>
      <c r="N25" s="10">
        <v>0</v>
      </c>
      <c r="O25" s="10">
        <v>0</v>
      </c>
      <c r="P25" s="10">
        <v>0</v>
      </c>
      <c r="Q25" s="10">
        <v>1.2500000000000001E-2</v>
      </c>
      <c r="R25" s="10">
        <v>3.7499999999999999E-3</v>
      </c>
    </row>
    <row r="26" spans="1:18" x14ac:dyDescent="0.25">
      <c r="A26" s="8">
        <v>1100</v>
      </c>
      <c r="B26" s="10">
        <v>0</v>
      </c>
      <c r="C26" s="10">
        <v>0</v>
      </c>
      <c r="D26" s="10">
        <v>0</v>
      </c>
      <c r="E26" s="10">
        <v>0</v>
      </c>
      <c r="F26" s="10">
        <v>0</v>
      </c>
      <c r="G26" s="10">
        <v>0</v>
      </c>
      <c r="H26" s="10">
        <v>0</v>
      </c>
      <c r="I26" s="10">
        <v>0</v>
      </c>
      <c r="J26" s="10">
        <v>0</v>
      </c>
      <c r="K26" s="10">
        <v>0</v>
      </c>
      <c r="L26" s="10">
        <v>0</v>
      </c>
      <c r="M26" s="10">
        <v>0</v>
      </c>
      <c r="N26" s="10">
        <v>0</v>
      </c>
      <c r="O26" s="10">
        <v>2.5000000000000001E-3</v>
      </c>
      <c r="P26" s="10">
        <v>0</v>
      </c>
      <c r="Q26" s="10">
        <v>1.4999999999999999E-2</v>
      </c>
      <c r="R26" s="10">
        <v>2.5000000000000001E-3</v>
      </c>
    </row>
    <row r="27" spans="1:18" x14ac:dyDescent="0.25">
      <c r="A27" s="8">
        <v>1125</v>
      </c>
      <c r="B27" s="10">
        <v>0</v>
      </c>
      <c r="C27" s="10">
        <v>0</v>
      </c>
      <c r="D27" s="10">
        <v>0</v>
      </c>
      <c r="E27" s="10">
        <v>0</v>
      </c>
      <c r="F27" s="10">
        <v>0</v>
      </c>
      <c r="G27" s="10">
        <v>0</v>
      </c>
      <c r="H27" s="10">
        <v>0</v>
      </c>
      <c r="I27" s="10">
        <v>0</v>
      </c>
      <c r="J27" s="10">
        <v>0</v>
      </c>
      <c r="K27" s="10">
        <v>0</v>
      </c>
      <c r="L27" s="10">
        <v>0</v>
      </c>
      <c r="M27" s="10">
        <v>0</v>
      </c>
      <c r="N27" s="10">
        <v>0</v>
      </c>
      <c r="O27" s="10">
        <v>0</v>
      </c>
      <c r="P27" s="10">
        <v>0</v>
      </c>
      <c r="Q27" s="10">
        <v>2.1250000000000002E-2</v>
      </c>
      <c r="R27" s="10">
        <v>1.25E-3</v>
      </c>
    </row>
    <row r="28" spans="1:18" x14ac:dyDescent="0.25">
      <c r="A28" s="8">
        <v>1150</v>
      </c>
      <c r="B28" s="10">
        <v>2.5000000000000001E-3</v>
      </c>
      <c r="C28" s="10">
        <v>0</v>
      </c>
      <c r="D28" s="10">
        <v>0</v>
      </c>
      <c r="E28" s="10">
        <v>1.25E-3</v>
      </c>
      <c r="F28" s="10">
        <v>0</v>
      </c>
      <c r="G28" s="10">
        <v>0</v>
      </c>
      <c r="H28" s="10">
        <v>0</v>
      </c>
      <c r="I28" s="10">
        <v>0</v>
      </c>
      <c r="J28" s="10">
        <v>0</v>
      </c>
      <c r="K28" s="10">
        <v>5.0000000000000001E-3</v>
      </c>
      <c r="L28" s="10">
        <v>2.2499999999999999E-2</v>
      </c>
      <c r="M28" s="9">
        <v>0</v>
      </c>
      <c r="N28" s="10">
        <v>0</v>
      </c>
      <c r="O28" s="10">
        <v>1.25E-3</v>
      </c>
      <c r="P28" s="10">
        <v>0</v>
      </c>
      <c r="Q28" s="10">
        <v>1.6250000000000001E-2</v>
      </c>
      <c r="R28" s="10">
        <v>0</v>
      </c>
    </row>
    <row r="29" spans="1:18" x14ac:dyDescent="0.25">
      <c r="A29" s="8">
        <v>1175</v>
      </c>
      <c r="B29" s="10">
        <v>2.5000000000000001E-3</v>
      </c>
      <c r="C29" s="10">
        <v>0</v>
      </c>
      <c r="D29" s="10">
        <v>0</v>
      </c>
      <c r="E29" s="10">
        <v>1.25E-3</v>
      </c>
      <c r="F29" s="10">
        <v>0</v>
      </c>
      <c r="G29" s="10">
        <v>0</v>
      </c>
      <c r="H29" s="10">
        <v>1.25E-3</v>
      </c>
      <c r="I29" s="10">
        <v>0</v>
      </c>
      <c r="J29" s="10">
        <v>0</v>
      </c>
      <c r="K29" s="10">
        <v>5.6250000000000001E-2</v>
      </c>
      <c r="L29" s="10">
        <v>0.29749999999999999</v>
      </c>
      <c r="M29" s="9">
        <v>0</v>
      </c>
      <c r="N29" s="10">
        <v>0</v>
      </c>
      <c r="O29" s="10">
        <v>4.4999999999999998E-2</v>
      </c>
      <c r="P29" s="10">
        <v>1.25E-3</v>
      </c>
      <c r="Q29" s="10">
        <v>1.6250000000000001E-2</v>
      </c>
      <c r="R29" s="10">
        <v>3.7499999999999999E-3</v>
      </c>
    </row>
    <row r="30" spans="1:18" x14ac:dyDescent="0.25">
      <c r="A30" s="8">
        <v>1200</v>
      </c>
      <c r="B30" s="10">
        <v>1.25E-3</v>
      </c>
      <c r="C30" s="10">
        <v>0</v>
      </c>
      <c r="D30" s="10">
        <v>0</v>
      </c>
      <c r="E30" s="10">
        <v>1.25E-3</v>
      </c>
      <c r="F30" s="10">
        <v>0</v>
      </c>
      <c r="G30" s="10">
        <v>0</v>
      </c>
      <c r="H30" s="10">
        <v>3.7499999999999999E-3</v>
      </c>
      <c r="I30" s="10">
        <v>0</v>
      </c>
      <c r="J30" s="10">
        <v>0</v>
      </c>
      <c r="K30" s="10">
        <v>0.11125</v>
      </c>
      <c r="L30" s="10">
        <v>0.2525</v>
      </c>
      <c r="M30" s="9">
        <v>0</v>
      </c>
      <c r="N30" s="10">
        <v>0</v>
      </c>
      <c r="O30" s="10">
        <v>0.2</v>
      </c>
      <c r="P30" s="10">
        <v>2.5000000000000001E-3</v>
      </c>
      <c r="Q30" s="10">
        <v>1.8749999999999999E-2</v>
      </c>
      <c r="R30" s="10">
        <v>0</v>
      </c>
    </row>
    <row r="31" spans="1:18" x14ac:dyDescent="0.25">
      <c r="A31" s="8">
        <v>1225</v>
      </c>
      <c r="B31" s="10">
        <v>1.125E-2</v>
      </c>
      <c r="C31" s="10">
        <v>0</v>
      </c>
      <c r="D31" s="10">
        <v>0</v>
      </c>
      <c r="E31" s="10">
        <v>1.25E-3</v>
      </c>
      <c r="F31" s="10">
        <v>0</v>
      </c>
      <c r="G31" s="10">
        <v>0</v>
      </c>
      <c r="H31" s="10">
        <v>6.2500000000000003E-3</v>
      </c>
      <c r="I31" s="10">
        <v>0</v>
      </c>
      <c r="J31" s="10">
        <v>0</v>
      </c>
      <c r="K31" s="10">
        <v>8.3750000000000005E-2</v>
      </c>
      <c r="L31" s="10">
        <v>0.11749999999999999</v>
      </c>
      <c r="M31" s="9">
        <v>0</v>
      </c>
      <c r="N31" s="10">
        <v>0</v>
      </c>
      <c r="O31" s="10">
        <v>0.18375</v>
      </c>
      <c r="P31" s="10">
        <v>6.2500000000000003E-3</v>
      </c>
      <c r="Q31" s="10">
        <v>4.7500000000000001E-2</v>
      </c>
      <c r="R31" s="10">
        <v>3.7499999999999999E-3</v>
      </c>
    </row>
    <row r="32" spans="1:18" x14ac:dyDescent="0.25">
      <c r="A32" s="8">
        <v>1250</v>
      </c>
      <c r="B32" s="10">
        <v>1.6250000000000001E-2</v>
      </c>
      <c r="C32" s="10">
        <v>1.25E-3</v>
      </c>
      <c r="D32" s="10">
        <v>0</v>
      </c>
      <c r="E32" s="10">
        <v>1.25E-3</v>
      </c>
      <c r="F32" s="10">
        <v>0</v>
      </c>
      <c r="G32" s="10">
        <v>0</v>
      </c>
      <c r="H32" s="10">
        <v>5.3749999999999999E-2</v>
      </c>
      <c r="I32" s="10">
        <v>0</v>
      </c>
      <c r="J32" s="10">
        <v>0</v>
      </c>
      <c r="K32" s="10">
        <v>9.6250000000000002E-2</v>
      </c>
      <c r="L32" s="10">
        <v>0.1075</v>
      </c>
      <c r="M32" s="9">
        <v>0</v>
      </c>
      <c r="N32" s="10">
        <v>0</v>
      </c>
      <c r="O32" s="10">
        <v>0.14374999999999999</v>
      </c>
      <c r="P32" s="10">
        <v>6.6250000000000003E-2</v>
      </c>
      <c r="Q32" s="10">
        <v>7.3749999999999996E-2</v>
      </c>
      <c r="R32" s="10">
        <v>3.7499999999999999E-3</v>
      </c>
    </row>
    <row r="33" spans="1:18" x14ac:dyDescent="0.25">
      <c r="A33" s="8">
        <v>1275</v>
      </c>
      <c r="B33" s="10">
        <v>3.5000000000000003E-2</v>
      </c>
      <c r="C33" s="10">
        <v>0.03</v>
      </c>
      <c r="D33" s="10">
        <v>0</v>
      </c>
      <c r="E33" s="10">
        <v>1.25E-3</v>
      </c>
      <c r="F33" s="10">
        <v>0</v>
      </c>
      <c r="G33" s="10">
        <v>0</v>
      </c>
      <c r="H33" s="10">
        <v>0.34</v>
      </c>
      <c r="I33" s="10">
        <v>1.8749999999999999E-2</v>
      </c>
      <c r="J33" s="10">
        <v>0</v>
      </c>
      <c r="K33" s="10">
        <v>0.10375</v>
      </c>
      <c r="L33" s="10">
        <v>7.0000000000000007E-2</v>
      </c>
      <c r="M33" s="9">
        <v>0</v>
      </c>
      <c r="N33" s="10">
        <v>0</v>
      </c>
      <c r="O33" s="10">
        <v>0.115</v>
      </c>
      <c r="P33" s="10">
        <v>0.40749999999999997</v>
      </c>
      <c r="Q33" s="10">
        <v>3.7499999999999999E-2</v>
      </c>
      <c r="R33" s="10">
        <v>0</v>
      </c>
    </row>
    <row r="34" spans="1:18" x14ac:dyDescent="0.25">
      <c r="A34" s="8">
        <v>1300</v>
      </c>
      <c r="B34" s="10">
        <v>0.22875000000000001</v>
      </c>
      <c r="C34" s="10">
        <v>0.32750000000000001</v>
      </c>
      <c r="D34" s="10">
        <v>0</v>
      </c>
      <c r="E34" s="10">
        <v>2.5000000000000001E-3</v>
      </c>
      <c r="F34" s="10">
        <v>2.5000000000000001E-3</v>
      </c>
      <c r="G34" s="10">
        <v>0</v>
      </c>
      <c r="H34" s="10">
        <v>0.31374999999999997</v>
      </c>
      <c r="I34" s="10">
        <v>0.23749999999999999</v>
      </c>
      <c r="J34" s="10">
        <v>0</v>
      </c>
      <c r="K34" s="10">
        <v>0.19375000000000001</v>
      </c>
      <c r="L34" s="10">
        <v>7.0000000000000007E-2</v>
      </c>
      <c r="M34" s="9">
        <v>2.5000000000000001E-3</v>
      </c>
      <c r="N34" s="10">
        <v>0</v>
      </c>
      <c r="O34" s="10">
        <v>0.11</v>
      </c>
      <c r="P34" s="10">
        <v>0.28499999999999998</v>
      </c>
      <c r="Q34" s="10">
        <v>5.0000000000000001E-3</v>
      </c>
      <c r="R34" s="10">
        <v>0</v>
      </c>
    </row>
    <row r="35" spans="1:18" x14ac:dyDescent="0.25">
      <c r="A35" s="8">
        <v>1325</v>
      </c>
      <c r="B35" s="10">
        <v>0.44374999999999998</v>
      </c>
      <c r="C35" s="10">
        <v>0.38500000000000001</v>
      </c>
      <c r="D35" s="10">
        <v>0</v>
      </c>
      <c r="E35" s="10">
        <v>1.25E-3</v>
      </c>
      <c r="F35" s="10">
        <v>0</v>
      </c>
      <c r="G35" s="10">
        <v>0</v>
      </c>
      <c r="H35" s="10">
        <v>0.13125000000000001</v>
      </c>
      <c r="I35" s="10">
        <v>0.29375000000000001</v>
      </c>
      <c r="J35" s="10">
        <v>0</v>
      </c>
      <c r="K35" s="10">
        <v>0.23499999999999999</v>
      </c>
      <c r="L35" s="10">
        <v>3.5000000000000003E-2</v>
      </c>
      <c r="M35" s="9">
        <v>0</v>
      </c>
      <c r="N35" s="10">
        <v>0</v>
      </c>
      <c r="O35" s="10">
        <v>0.13</v>
      </c>
      <c r="P35" s="10">
        <v>9.1249999999999998E-2</v>
      </c>
      <c r="Q35" s="10">
        <v>5.0000000000000001E-3</v>
      </c>
      <c r="R35" s="10">
        <v>1.25E-3</v>
      </c>
    </row>
    <row r="36" spans="1:18" x14ac:dyDescent="0.25">
      <c r="A36" s="8">
        <v>1350</v>
      </c>
      <c r="B36" s="10">
        <v>0.17</v>
      </c>
      <c r="C36" s="10">
        <v>0.11125</v>
      </c>
      <c r="D36" s="10">
        <v>2.5000000000000001E-3</v>
      </c>
      <c r="E36" s="10">
        <v>1.2500000000000001E-2</v>
      </c>
      <c r="F36" s="10">
        <v>2.5000000000000001E-3</v>
      </c>
      <c r="G36" s="10">
        <v>0</v>
      </c>
      <c r="H36" s="10">
        <v>6.7500000000000004E-2</v>
      </c>
      <c r="I36" s="10">
        <v>0.13750000000000001</v>
      </c>
      <c r="J36" s="10">
        <v>0</v>
      </c>
      <c r="K36" s="10">
        <v>8.6249999999999993E-2</v>
      </c>
      <c r="L36" s="10">
        <v>1.7500000000000002E-2</v>
      </c>
      <c r="M36" s="9">
        <v>0.01</v>
      </c>
      <c r="N36" s="10">
        <v>2.5000000000000001E-3</v>
      </c>
      <c r="O36" s="10">
        <v>5.3749999999999999E-2</v>
      </c>
      <c r="P36" s="10">
        <v>6.5000000000000002E-2</v>
      </c>
      <c r="Q36" s="10">
        <v>1.25E-3</v>
      </c>
      <c r="R36" s="10">
        <v>0</v>
      </c>
    </row>
    <row r="37" spans="1:18" x14ac:dyDescent="0.25">
      <c r="A37" s="8">
        <v>1375</v>
      </c>
      <c r="B37" s="10">
        <v>4.7500000000000001E-2</v>
      </c>
      <c r="C37" s="10">
        <v>8.2500000000000004E-2</v>
      </c>
      <c r="D37" s="10">
        <v>6.2500000000000003E-3</v>
      </c>
      <c r="E37" s="10">
        <v>1.6250000000000001E-2</v>
      </c>
      <c r="F37" s="10">
        <v>5.6250000000000001E-2</v>
      </c>
      <c r="G37" s="10">
        <v>2.5000000000000001E-3</v>
      </c>
      <c r="H37" s="10">
        <v>5.2499999999999998E-2</v>
      </c>
      <c r="I37" s="10">
        <v>8.5000000000000006E-2</v>
      </c>
      <c r="J37" s="10">
        <v>0</v>
      </c>
      <c r="K37" s="10">
        <v>1.8749999999999999E-2</v>
      </c>
      <c r="L37" s="10">
        <v>5.0000000000000001E-3</v>
      </c>
      <c r="M37" s="9">
        <v>2.8750000000000001E-2</v>
      </c>
      <c r="N37" s="10">
        <v>2.8750000000000001E-2</v>
      </c>
      <c r="O37" s="10">
        <v>0.01</v>
      </c>
      <c r="P37" s="10">
        <v>4.6249999999999999E-2</v>
      </c>
      <c r="Q37" s="10">
        <v>1.25E-3</v>
      </c>
      <c r="R37" s="10">
        <v>0</v>
      </c>
    </row>
    <row r="38" spans="1:18" x14ac:dyDescent="0.25">
      <c r="A38" s="8">
        <v>1400</v>
      </c>
      <c r="B38" s="10">
        <v>2.375E-2</v>
      </c>
      <c r="C38" s="10">
        <v>0.04</v>
      </c>
      <c r="D38" s="10">
        <v>0.13125000000000001</v>
      </c>
      <c r="E38" s="10">
        <v>0.21</v>
      </c>
      <c r="F38" s="10">
        <v>0.24625</v>
      </c>
      <c r="G38" s="10">
        <v>4.3749999999999997E-2</v>
      </c>
      <c r="H38" s="10">
        <v>2.1250000000000002E-2</v>
      </c>
      <c r="I38" s="10">
        <v>7.1249999999999994E-2</v>
      </c>
      <c r="J38" s="10">
        <v>2.5000000000000001E-3</v>
      </c>
      <c r="K38" s="10">
        <v>5.0000000000000001E-3</v>
      </c>
      <c r="L38" s="10">
        <v>2.5000000000000001E-3</v>
      </c>
      <c r="M38" s="9">
        <v>0.18875</v>
      </c>
      <c r="N38" s="10">
        <v>0.17499999999999999</v>
      </c>
      <c r="O38" s="10">
        <v>3.7499999999999999E-3</v>
      </c>
      <c r="P38" s="10">
        <v>2.1250000000000002E-2</v>
      </c>
      <c r="Q38" s="10">
        <v>0</v>
      </c>
      <c r="R38" s="10">
        <v>0</v>
      </c>
    </row>
    <row r="39" spans="1:18" x14ac:dyDescent="0.25">
      <c r="A39" s="8">
        <v>1425</v>
      </c>
      <c r="B39" s="10">
        <v>0.01</v>
      </c>
      <c r="C39" s="10">
        <v>1.4999999999999999E-2</v>
      </c>
      <c r="D39" s="10">
        <v>0.34875</v>
      </c>
      <c r="E39" s="10">
        <v>0.48375000000000001</v>
      </c>
      <c r="F39" s="10">
        <v>0.38874999999999998</v>
      </c>
      <c r="G39" s="10">
        <v>0.42875000000000002</v>
      </c>
      <c r="H39" s="10">
        <v>6.2500000000000003E-3</v>
      </c>
      <c r="I39" s="10">
        <v>9.8750000000000004E-2</v>
      </c>
      <c r="J39" s="10">
        <v>6.5000000000000002E-2</v>
      </c>
      <c r="K39" s="10">
        <v>3.7499999999999999E-3</v>
      </c>
      <c r="L39" s="10">
        <v>2.5000000000000001E-3</v>
      </c>
      <c r="M39" s="9">
        <v>0.44624999999999998</v>
      </c>
      <c r="N39" s="10">
        <v>0.47375</v>
      </c>
      <c r="O39" s="10">
        <v>0</v>
      </c>
      <c r="P39" s="10">
        <v>2.5000000000000001E-3</v>
      </c>
      <c r="Q39" s="10">
        <v>0</v>
      </c>
      <c r="R39" s="10">
        <v>0</v>
      </c>
    </row>
    <row r="40" spans="1:18" x14ac:dyDescent="0.25">
      <c r="A40" s="8">
        <v>1450</v>
      </c>
      <c r="B40" s="10">
        <v>7.4999999999999997E-3</v>
      </c>
      <c r="C40" s="10">
        <v>5.0000000000000001E-3</v>
      </c>
      <c r="D40" s="10">
        <v>0.33124999999999999</v>
      </c>
      <c r="E40" s="10">
        <v>0.23125000000000001</v>
      </c>
      <c r="F40" s="10">
        <v>0.23125000000000001</v>
      </c>
      <c r="G40" s="10">
        <v>0.41</v>
      </c>
      <c r="H40" s="10">
        <v>1.25E-3</v>
      </c>
      <c r="I40" s="10">
        <v>4.8750000000000002E-2</v>
      </c>
      <c r="J40" s="10">
        <v>0.40875</v>
      </c>
      <c r="K40" s="10">
        <v>0</v>
      </c>
      <c r="L40" s="10">
        <v>0</v>
      </c>
      <c r="M40" s="9">
        <v>0.24625</v>
      </c>
      <c r="N40" s="10">
        <v>0.27500000000000002</v>
      </c>
      <c r="O40" s="10">
        <v>0</v>
      </c>
      <c r="P40" s="10">
        <v>3.7499999999999999E-3</v>
      </c>
      <c r="Q40" s="10">
        <v>1.25E-3</v>
      </c>
      <c r="R40" s="10">
        <v>0</v>
      </c>
    </row>
    <row r="41" spans="1:18" x14ac:dyDescent="0.25">
      <c r="A41" s="8">
        <v>1475</v>
      </c>
      <c r="B41" s="10">
        <v>2.5000000000000001E-3</v>
      </c>
      <c r="C41" s="10">
        <v>2.5000000000000001E-3</v>
      </c>
      <c r="D41" s="10">
        <v>0.1525</v>
      </c>
      <c r="E41" s="10">
        <v>3.7499999999999999E-2</v>
      </c>
      <c r="F41" s="10">
        <v>6.6250000000000003E-2</v>
      </c>
      <c r="G41" s="10">
        <v>0.10125000000000001</v>
      </c>
      <c r="H41" s="10">
        <v>1.25E-3</v>
      </c>
      <c r="I41" s="10">
        <v>8.7500000000000008E-3</v>
      </c>
      <c r="J41" s="10">
        <v>0.42375000000000002</v>
      </c>
      <c r="K41" s="10">
        <v>1.25E-3</v>
      </c>
      <c r="L41" s="10">
        <v>0</v>
      </c>
      <c r="M41" s="9">
        <v>6.3750000000000001E-2</v>
      </c>
      <c r="N41" s="10">
        <v>4.1250000000000002E-2</v>
      </c>
      <c r="O41" s="10">
        <v>1.25E-3</v>
      </c>
      <c r="P41" s="10">
        <v>1.25E-3</v>
      </c>
      <c r="Q41" s="10">
        <v>0</v>
      </c>
      <c r="R41" s="10">
        <v>0</v>
      </c>
    </row>
    <row r="42" spans="1:18" x14ac:dyDescent="0.25">
      <c r="A42" s="8">
        <v>1500</v>
      </c>
      <c r="B42" s="10">
        <v>2.5000000000000001E-3</v>
      </c>
      <c r="C42" s="10">
        <v>2.5000000000000001E-3</v>
      </c>
      <c r="D42" s="10">
        <v>2.75E-2</v>
      </c>
      <c r="E42" s="10">
        <v>3.7499999999999999E-3</v>
      </c>
      <c r="F42" s="10">
        <v>6.2500000000000003E-3</v>
      </c>
      <c r="G42" s="10">
        <v>1.2500000000000001E-2</v>
      </c>
      <c r="H42" s="10">
        <v>0</v>
      </c>
      <c r="I42" s="10">
        <v>0</v>
      </c>
      <c r="J42" s="10">
        <v>9.2499999999999999E-2</v>
      </c>
      <c r="K42" s="10">
        <v>0</v>
      </c>
      <c r="L42" s="10">
        <v>0</v>
      </c>
      <c r="M42" s="9">
        <v>1.375E-2</v>
      </c>
      <c r="N42" s="10">
        <v>3.7499999999999999E-3</v>
      </c>
      <c r="O42" s="10">
        <v>0</v>
      </c>
      <c r="P42" s="10">
        <v>0</v>
      </c>
      <c r="Q42" s="10">
        <v>0</v>
      </c>
      <c r="R42" s="10">
        <v>0</v>
      </c>
    </row>
    <row r="43" spans="1:18" x14ac:dyDescent="0.25">
      <c r="A43" s="8">
        <v>1525</v>
      </c>
      <c r="B43" s="10">
        <v>2.5000000000000001E-3</v>
      </c>
      <c r="C43" s="10">
        <v>2.5000000000000001E-3</v>
      </c>
      <c r="D43" s="10">
        <v>0</v>
      </c>
      <c r="E43" s="10">
        <v>0</v>
      </c>
      <c r="F43" s="10">
        <v>0</v>
      </c>
      <c r="G43" s="10">
        <v>1.25E-3</v>
      </c>
      <c r="H43" s="10">
        <v>0</v>
      </c>
      <c r="I43" s="10">
        <v>0</v>
      </c>
      <c r="J43" s="10">
        <v>7.4999999999999997E-3</v>
      </c>
      <c r="K43" s="10">
        <v>0</v>
      </c>
      <c r="L43" s="10">
        <v>0</v>
      </c>
      <c r="M43" s="9">
        <v>0</v>
      </c>
      <c r="N43" s="10">
        <v>0</v>
      </c>
      <c r="O43" s="10">
        <v>0</v>
      </c>
      <c r="P43" s="10">
        <v>0</v>
      </c>
      <c r="Q43" s="10">
        <v>0</v>
      </c>
      <c r="R43" s="10">
        <v>0</v>
      </c>
    </row>
    <row r="44" spans="1:18" x14ac:dyDescent="0.25">
      <c r="B44"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85"/>
  <sheetViews>
    <sheetView topLeftCell="D1" zoomScale="80" zoomScaleNormal="80" workbookViewId="0">
      <selection activeCell="Q49" sqref="Q49"/>
    </sheetView>
  </sheetViews>
  <sheetFormatPr defaultRowHeight="13.2" x14ac:dyDescent="0.25"/>
  <cols>
    <col min="8" max="8" width="11.33203125" customWidth="1"/>
    <col min="9" max="18" width="16.5546875" customWidth="1"/>
  </cols>
  <sheetData>
    <row r="3" spans="1:18" x14ac:dyDescent="0.25">
      <c r="A3" t="s">
        <v>20</v>
      </c>
    </row>
    <row r="4" spans="1:18" ht="52.8" x14ac:dyDescent="0.25">
      <c r="A4" s="8" t="s">
        <v>30</v>
      </c>
      <c r="B4" s="16" t="s">
        <v>21</v>
      </c>
      <c r="C4" s="16" t="s">
        <v>22</v>
      </c>
      <c r="D4" s="16" t="s">
        <v>23</v>
      </c>
      <c r="E4" s="16" t="s">
        <v>24</v>
      </c>
      <c r="F4" s="16" t="s">
        <v>25</v>
      </c>
      <c r="G4" s="16" t="s">
        <v>26</v>
      </c>
      <c r="H4" s="16" t="s">
        <v>69</v>
      </c>
      <c r="I4" s="16" t="s">
        <v>98</v>
      </c>
      <c r="J4" s="58" t="s">
        <v>99</v>
      </c>
      <c r="K4" s="16" t="s">
        <v>124</v>
      </c>
      <c r="L4" s="16" t="s">
        <v>125</v>
      </c>
      <c r="M4" s="16" t="s">
        <v>284</v>
      </c>
      <c r="N4" s="16" t="s">
        <v>285</v>
      </c>
      <c r="O4" s="58" t="s">
        <v>323</v>
      </c>
      <c r="P4" s="58" t="s">
        <v>324</v>
      </c>
      <c r="Q4" s="58" t="s">
        <v>325</v>
      </c>
      <c r="R4" s="58" t="s">
        <v>326</v>
      </c>
    </row>
    <row r="5" spans="1:18" x14ac:dyDescent="0.25">
      <c r="A5" s="8">
        <v>0</v>
      </c>
      <c r="B5" s="10">
        <v>6.1249999999999999E-2</v>
      </c>
      <c r="C5" s="10">
        <v>0</v>
      </c>
      <c r="D5" s="10">
        <v>6.1249999999999999E-2</v>
      </c>
      <c r="E5" s="10">
        <v>0</v>
      </c>
      <c r="F5" s="10">
        <v>6.1249999999999999E-2</v>
      </c>
      <c r="G5" s="10">
        <v>0</v>
      </c>
      <c r="H5" s="10">
        <v>0</v>
      </c>
      <c r="I5" s="10">
        <v>0</v>
      </c>
      <c r="J5" s="10">
        <v>0</v>
      </c>
      <c r="K5" s="10">
        <v>0.73624999999999996</v>
      </c>
      <c r="L5" s="10">
        <v>3.5000000000000003E-2</v>
      </c>
      <c r="M5" s="10">
        <v>0</v>
      </c>
      <c r="N5" s="10">
        <v>0</v>
      </c>
      <c r="O5" s="10">
        <v>6.1249999999999999E-2</v>
      </c>
      <c r="P5" s="10">
        <v>0</v>
      </c>
      <c r="Q5" s="10">
        <v>1.2500000000000001E-2</v>
      </c>
      <c r="R5" s="10">
        <v>0</v>
      </c>
    </row>
    <row r="6" spans="1:18" x14ac:dyDescent="0.25">
      <c r="A6" s="8">
        <v>100</v>
      </c>
      <c r="B6" s="10">
        <v>2.2499999999999999E-2</v>
      </c>
      <c r="C6" s="10">
        <v>0</v>
      </c>
      <c r="D6" s="10">
        <v>2.2499999999999999E-2</v>
      </c>
      <c r="E6" s="10">
        <v>0</v>
      </c>
      <c r="F6" s="10">
        <v>2.2499999999999999E-2</v>
      </c>
      <c r="G6" s="10">
        <v>0</v>
      </c>
      <c r="H6" s="10">
        <v>0</v>
      </c>
      <c r="I6" s="10">
        <v>0</v>
      </c>
      <c r="J6" s="10">
        <v>0</v>
      </c>
      <c r="K6" s="10">
        <v>5.1249999999999997E-2</v>
      </c>
      <c r="L6" s="10">
        <v>1.375E-2</v>
      </c>
      <c r="M6" s="10">
        <v>0</v>
      </c>
      <c r="N6" s="10">
        <v>0</v>
      </c>
      <c r="O6" s="10">
        <v>2.375E-2</v>
      </c>
      <c r="P6" s="10">
        <v>0</v>
      </c>
      <c r="Q6" s="10">
        <v>5.0000000000000001E-3</v>
      </c>
      <c r="R6" s="10">
        <v>0</v>
      </c>
    </row>
    <row r="7" spans="1:18" x14ac:dyDescent="0.25">
      <c r="A7" s="8">
        <v>200</v>
      </c>
      <c r="B7" s="10">
        <v>2.8750000000000001E-2</v>
      </c>
      <c r="C7" s="10">
        <v>0</v>
      </c>
      <c r="D7" s="10">
        <v>0.03</v>
      </c>
      <c r="E7" s="10">
        <v>0</v>
      </c>
      <c r="F7" s="10">
        <v>0.03</v>
      </c>
      <c r="G7" s="10">
        <v>0</v>
      </c>
      <c r="H7" s="10">
        <v>0</v>
      </c>
      <c r="I7" s="10">
        <v>0</v>
      </c>
      <c r="J7" s="10">
        <v>0</v>
      </c>
      <c r="K7" s="10">
        <v>4.4999999999999998E-2</v>
      </c>
      <c r="L7" s="10">
        <v>2.1250000000000002E-2</v>
      </c>
      <c r="M7" s="10">
        <v>0</v>
      </c>
      <c r="N7" s="10">
        <v>0</v>
      </c>
      <c r="O7" s="10">
        <v>2.75E-2</v>
      </c>
      <c r="P7" s="10">
        <v>0</v>
      </c>
      <c r="Q7" s="10">
        <v>7.4999999999999997E-3</v>
      </c>
      <c r="R7" s="10">
        <v>0</v>
      </c>
    </row>
    <row r="8" spans="1:18" x14ac:dyDescent="0.25">
      <c r="A8" s="8">
        <v>300</v>
      </c>
      <c r="B8" s="10">
        <v>3.875E-2</v>
      </c>
      <c r="C8" s="10">
        <v>0</v>
      </c>
      <c r="D8" s="10">
        <v>3.7499999999999999E-2</v>
      </c>
      <c r="E8" s="10">
        <v>0</v>
      </c>
      <c r="F8" s="10">
        <v>3.7499999999999999E-2</v>
      </c>
      <c r="G8" s="10">
        <v>0</v>
      </c>
      <c r="H8" s="10">
        <v>0</v>
      </c>
      <c r="I8" s="10">
        <v>0</v>
      </c>
      <c r="J8" s="10">
        <v>0</v>
      </c>
      <c r="K8" s="10">
        <v>3.3750000000000002E-2</v>
      </c>
      <c r="L8" s="10">
        <v>3.5000000000000003E-2</v>
      </c>
      <c r="M8" s="10">
        <v>0</v>
      </c>
      <c r="N8" s="10">
        <v>0</v>
      </c>
      <c r="O8" s="10">
        <v>3.7499999999999999E-2</v>
      </c>
      <c r="P8" s="10">
        <v>0</v>
      </c>
      <c r="Q8" s="10">
        <v>1.7500000000000002E-2</v>
      </c>
      <c r="R8" s="10">
        <v>0</v>
      </c>
    </row>
    <row r="9" spans="1:18" x14ac:dyDescent="0.25">
      <c r="A9" s="8">
        <v>400</v>
      </c>
      <c r="B9" s="10">
        <v>5.5E-2</v>
      </c>
      <c r="C9" s="10">
        <v>0</v>
      </c>
      <c r="D9" s="10">
        <v>5.5E-2</v>
      </c>
      <c r="E9" s="10">
        <v>0</v>
      </c>
      <c r="F9" s="10">
        <v>5.5E-2</v>
      </c>
      <c r="G9" s="10">
        <v>0</v>
      </c>
      <c r="H9" s="10">
        <v>0</v>
      </c>
      <c r="I9" s="10">
        <v>0</v>
      </c>
      <c r="J9" s="10">
        <v>0</v>
      </c>
      <c r="K9" s="10">
        <v>2.75E-2</v>
      </c>
      <c r="L9" s="10">
        <v>3.3750000000000002E-2</v>
      </c>
      <c r="M9" s="10">
        <v>0</v>
      </c>
      <c r="N9" s="10">
        <v>0</v>
      </c>
      <c r="O9" s="10">
        <v>5.5E-2</v>
      </c>
      <c r="P9" s="10">
        <v>0</v>
      </c>
      <c r="Q9" s="10">
        <v>2.375E-2</v>
      </c>
      <c r="R9" s="10">
        <v>0</v>
      </c>
    </row>
    <row r="10" spans="1:18" x14ac:dyDescent="0.25">
      <c r="A10" s="8">
        <v>500</v>
      </c>
      <c r="B10" s="10">
        <v>5.6250000000000001E-2</v>
      </c>
      <c r="C10" s="10">
        <v>0</v>
      </c>
      <c r="D10" s="10">
        <v>5.6250000000000001E-2</v>
      </c>
      <c r="E10" s="10">
        <v>0</v>
      </c>
      <c r="F10" s="10">
        <v>5.6250000000000001E-2</v>
      </c>
      <c r="G10" s="10">
        <v>0</v>
      </c>
      <c r="H10" s="10">
        <v>0</v>
      </c>
      <c r="I10" s="10">
        <v>0</v>
      </c>
      <c r="J10" s="10">
        <v>0</v>
      </c>
      <c r="K10" s="10">
        <v>5.5E-2</v>
      </c>
      <c r="L10" s="10">
        <v>0.76875000000000004</v>
      </c>
      <c r="M10" s="10">
        <v>0</v>
      </c>
      <c r="N10" s="10">
        <v>0</v>
      </c>
      <c r="O10" s="10">
        <v>5.6250000000000001E-2</v>
      </c>
      <c r="P10" s="10">
        <v>0</v>
      </c>
      <c r="Q10" s="10">
        <v>2.1250000000000002E-2</v>
      </c>
      <c r="R10" s="10">
        <v>0</v>
      </c>
    </row>
    <row r="11" spans="1:18" x14ac:dyDescent="0.25">
      <c r="A11" s="8">
        <v>600</v>
      </c>
      <c r="B11" s="10">
        <v>0.2175</v>
      </c>
      <c r="C11" s="10">
        <v>0.03</v>
      </c>
      <c r="D11" s="10">
        <v>0.23624999999999999</v>
      </c>
      <c r="E11" s="10">
        <v>3.2500000000000001E-2</v>
      </c>
      <c r="F11" s="10">
        <v>0.23624999999999999</v>
      </c>
      <c r="G11" s="10">
        <v>3.3750000000000002E-2</v>
      </c>
      <c r="H11" s="10">
        <v>0.03</v>
      </c>
      <c r="I11" s="10">
        <v>3.125E-2</v>
      </c>
      <c r="J11" s="10">
        <v>3.5000000000000003E-2</v>
      </c>
      <c r="K11" s="10">
        <v>1.6250000000000001E-2</v>
      </c>
      <c r="L11" s="10">
        <v>2.6249999999999999E-2</v>
      </c>
      <c r="M11" s="10">
        <v>0</v>
      </c>
      <c r="N11" s="10">
        <v>0</v>
      </c>
      <c r="O11" s="10">
        <v>0.20624999999999999</v>
      </c>
      <c r="P11" s="10">
        <v>2.8750000000000001E-2</v>
      </c>
      <c r="Q11" s="10">
        <v>0.08</v>
      </c>
      <c r="R11" s="10">
        <v>3.7499999999999999E-3</v>
      </c>
    </row>
    <row r="12" spans="1:18" x14ac:dyDescent="0.25">
      <c r="A12" s="8">
        <v>700</v>
      </c>
      <c r="B12" s="10">
        <v>0.06</v>
      </c>
      <c r="C12" s="10">
        <v>7.4999999999999997E-3</v>
      </c>
      <c r="D12" s="10">
        <v>6.8750000000000006E-2</v>
      </c>
      <c r="E12" s="10">
        <v>1.4999999999999999E-2</v>
      </c>
      <c r="F12" s="10">
        <v>6.6250000000000003E-2</v>
      </c>
      <c r="G12" s="10">
        <v>1.6250000000000001E-2</v>
      </c>
      <c r="H12" s="10">
        <v>7.4999999999999997E-3</v>
      </c>
      <c r="I12" s="10">
        <v>7.4999999999999997E-3</v>
      </c>
      <c r="J12" s="10">
        <v>1.4999999999999999E-2</v>
      </c>
      <c r="K12" s="10">
        <v>3.7499999999999999E-3</v>
      </c>
      <c r="L12" s="10">
        <v>2.6249999999999999E-2</v>
      </c>
      <c r="M12" s="10">
        <v>0</v>
      </c>
      <c r="N12" s="10">
        <v>0</v>
      </c>
      <c r="O12" s="10">
        <v>6.5000000000000002E-2</v>
      </c>
      <c r="P12" s="10">
        <v>8.7500000000000008E-3</v>
      </c>
      <c r="Q12" s="10">
        <v>3.2500000000000001E-2</v>
      </c>
      <c r="R12" s="10">
        <v>3.7499999999999999E-3</v>
      </c>
    </row>
    <row r="13" spans="1:18" x14ac:dyDescent="0.25">
      <c r="A13" s="8">
        <v>800</v>
      </c>
      <c r="B13" s="10">
        <v>6.1249999999999999E-2</v>
      </c>
      <c r="C13" s="10">
        <v>2.1250000000000002E-2</v>
      </c>
      <c r="D13" s="10">
        <v>5.3749999999999999E-2</v>
      </c>
      <c r="E13" s="10">
        <v>0.02</v>
      </c>
      <c r="F13" s="10">
        <v>5.3749999999999999E-2</v>
      </c>
      <c r="G13" s="10">
        <v>2.1250000000000002E-2</v>
      </c>
      <c r="H13" s="10">
        <v>1.6250000000000001E-2</v>
      </c>
      <c r="I13" s="10">
        <v>2.375E-2</v>
      </c>
      <c r="J13" s="10">
        <v>2.5000000000000001E-2</v>
      </c>
      <c r="K13" s="10">
        <v>5.0000000000000001E-3</v>
      </c>
      <c r="L13" s="10">
        <v>1.4999999999999999E-2</v>
      </c>
      <c r="M13" s="10">
        <v>0</v>
      </c>
      <c r="N13" s="10">
        <v>0</v>
      </c>
      <c r="O13" s="10">
        <v>5.6250000000000001E-2</v>
      </c>
      <c r="P13" s="10">
        <v>1.6250000000000001E-2</v>
      </c>
      <c r="Q13" s="10">
        <v>4.8750000000000002E-2</v>
      </c>
      <c r="R13" s="10">
        <v>1.375E-2</v>
      </c>
    </row>
    <row r="14" spans="1:18" x14ac:dyDescent="0.25">
      <c r="A14" s="8">
        <v>900</v>
      </c>
      <c r="B14" s="10">
        <v>6.7500000000000004E-2</v>
      </c>
      <c r="C14" s="10">
        <v>2.5000000000000001E-2</v>
      </c>
      <c r="D14" s="10">
        <v>7.1249999999999994E-2</v>
      </c>
      <c r="E14" s="10">
        <v>3.125E-2</v>
      </c>
      <c r="F14" s="10">
        <v>7.2499999999999995E-2</v>
      </c>
      <c r="G14" s="10">
        <v>3.5000000000000003E-2</v>
      </c>
      <c r="H14" s="10">
        <v>2.5000000000000001E-2</v>
      </c>
      <c r="I14" s="10">
        <v>2.375E-2</v>
      </c>
      <c r="J14" s="10">
        <v>3.2500000000000001E-2</v>
      </c>
      <c r="K14" s="10">
        <v>7.4999999999999997E-3</v>
      </c>
      <c r="L14" s="10">
        <v>6.2500000000000003E-3</v>
      </c>
      <c r="M14" s="10">
        <v>0</v>
      </c>
      <c r="N14" s="10">
        <v>0</v>
      </c>
      <c r="O14" s="10">
        <v>6.25E-2</v>
      </c>
      <c r="P14" s="10">
        <v>2.375E-2</v>
      </c>
      <c r="Q14" s="10">
        <v>2.5000000000000001E-2</v>
      </c>
      <c r="R14" s="10">
        <v>6.2500000000000003E-3</v>
      </c>
    </row>
    <row r="15" spans="1:18" x14ac:dyDescent="0.25">
      <c r="A15" s="8">
        <v>1000</v>
      </c>
      <c r="B15" s="10">
        <v>5.8749999999999997E-2</v>
      </c>
      <c r="C15" s="10">
        <v>3.3750000000000002E-2</v>
      </c>
      <c r="D15" s="10">
        <v>5.5E-2</v>
      </c>
      <c r="E15" s="10">
        <v>3.125E-2</v>
      </c>
      <c r="F15" s="10">
        <v>5.5E-2</v>
      </c>
      <c r="G15" s="10">
        <v>3.125E-2</v>
      </c>
      <c r="H15" s="10">
        <v>3.5000000000000003E-2</v>
      </c>
      <c r="I15" s="10">
        <v>0.28249999999999997</v>
      </c>
      <c r="J15" s="10">
        <v>0.03</v>
      </c>
      <c r="K15" s="10">
        <v>3.7499999999999999E-3</v>
      </c>
      <c r="L15" s="10">
        <v>8.7500000000000008E-3</v>
      </c>
      <c r="M15" s="10">
        <v>0</v>
      </c>
      <c r="N15" s="10">
        <v>0</v>
      </c>
      <c r="O15" s="10">
        <v>6.8750000000000006E-2</v>
      </c>
      <c r="P15" s="10">
        <v>3.7499999999999999E-2</v>
      </c>
      <c r="Q15" s="10">
        <v>3.5000000000000003E-2</v>
      </c>
      <c r="R15" s="10">
        <v>1.4999999999999999E-2</v>
      </c>
    </row>
    <row r="16" spans="1:18" x14ac:dyDescent="0.25">
      <c r="A16" s="8">
        <v>1100</v>
      </c>
      <c r="B16" s="10">
        <v>0.13500000000000001</v>
      </c>
      <c r="C16" s="10">
        <v>0.31374999999999997</v>
      </c>
      <c r="D16" s="10">
        <v>0.13250000000000001</v>
      </c>
      <c r="E16" s="10">
        <v>0.36</v>
      </c>
      <c r="F16" s="10">
        <v>0.13125000000000001</v>
      </c>
      <c r="G16" s="10">
        <v>0.37874999999999998</v>
      </c>
      <c r="H16" s="10">
        <v>0.31374999999999997</v>
      </c>
      <c r="I16" s="10">
        <v>8.3750000000000005E-2</v>
      </c>
      <c r="J16" s="10">
        <v>0.38374999999999998</v>
      </c>
      <c r="K16" s="10">
        <v>2.5000000000000001E-3</v>
      </c>
      <c r="L16" s="10">
        <v>2.5000000000000001E-3</v>
      </c>
      <c r="M16" s="10">
        <v>0</v>
      </c>
      <c r="N16" s="10">
        <v>0</v>
      </c>
      <c r="O16" s="10">
        <v>0.13500000000000001</v>
      </c>
      <c r="P16" s="10">
        <v>0.32624999999999998</v>
      </c>
      <c r="Q16" s="10">
        <v>6.1249999999999999E-2</v>
      </c>
      <c r="R16" s="10">
        <v>7.7499999999999999E-2</v>
      </c>
    </row>
    <row r="17" spans="1:18" x14ac:dyDescent="0.25">
      <c r="A17" s="8">
        <v>1200</v>
      </c>
      <c r="B17" s="10">
        <v>0.02</v>
      </c>
      <c r="C17" s="10">
        <v>6.7500000000000004E-2</v>
      </c>
      <c r="D17" s="10">
        <v>1.125E-2</v>
      </c>
      <c r="E17" s="10">
        <v>6.6250000000000003E-2</v>
      </c>
      <c r="F17" s="10">
        <v>1.375E-2</v>
      </c>
      <c r="G17" s="10">
        <v>7.7499999999999999E-2</v>
      </c>
      <c r="H17" s="10">
        <v>7.0000000000000007E-2</v>
      </c>
      <c r="I17" s="10">
        <v>7.6249999999999998E-2</v>
      </c>
      <c r="J17" s="10">
        <v>7.8750000000000001E-2</v>
      </c>
      <c r="K17" s="10">
        <v>2.5000000000000001E-3</v>
      </c>
      <c r="L17" s="10">
        <v>6.2500000000000003E-3</v>
      </c>
      <c r="M17" s="10">
        <v>0</v>
      </c>
      <c r="N17" s="10">
        <v>0</v>
      </c>
      <c r="O17" s="10">
        <v>2.2499999999999999E-2</v>
      </c>
      <c r="P17" s="10">
        <v>6.3750000000000001E-2</v>
      </c>
      <c r="Q17" s="10">
        <v>4.6249999999999999E-2</v>
      </c>
      <c r="R17" s="10">
        <v>3.125E-2</v>
      </c>
    </row>
    <row r="18" spans="1:18" x14ac:dyDescent="0.25">
      <c r="A18" s="8">
        <v>1300</v>
      </c>
      <c r="B18" s="10">
        <v>1.8749999999999999E-2</v>
      </c>
      <c r="C18" s="10">
        <v>6.6250000000000003E-2</v>
      </c>
      <c r="D18" s="10">
        <v>2.375E-2</v>
      </c>
      <c r="E18" s="10">
        <v>6.6250000000000003E-2</v>
      </c>
      <c r="F18" s="10">
        <v>2.2499999999999999E-2</v>
      </c>
      <c r="G18" s="10">
        <v>7.3749999999999996E-2</v>
      </c>
      <c r="H18" s="10">
        <v>6.8750000000000006E-2</v>
      </c>
      <c r="I18" s="10">
        <v>6.8750000000000006E-2</v>
      </c>
      <c r="J18" s="10">
        <v>6.7500000000000004E-2</v>
      </c>
      <c r="K18" s="10">
        <v>2.5000000000000001E-3</v>
      </c>
      <c r="L18" s="10">
        <v>1.25E-3</v>
      </c>
      <c r="M18" s="10">
        <v>0</v>
      </c>
      <c r="N18" s="10">
        <v>0</v>
      </c>
      <c r="O18" s="10">
        <v>1.8749999999999999E-2</v>
      </c>
      <c r="P18" s="10">
        <v>7.2499999999999995E-2</v>
      </c>
      <c r="Q18" s="10">
        <v>3.3750000000000002E-2</v>
      </c>
      <c r="R18" s="10">
        <v>5.1249999999999997E-2</v>
      </c>
    </row>
    <row r="19" spans="1:18" x14ac:dyDescent="0.25">
      <c r="A19" s="8">
        <v>1400</v>
      </c>
      <c r="B19" s="10">
        <v>2.1250000000000002E-2</v>
      </c>
      <c r="C19" s="10">
        <v>6.6250000000000003E-2</v>
      </c>
      <c r="D19" s="10">
        <v>0.02</v>
      </c>
      <c r="E19" s="10">
        <v>5.6250000000000001E-2</v>
      </c>
      <c r="F19" s="10">
        <v>0.02</v>
      </c>
      <c r="G19" s="10">
        <v>6.6250000000000003E-2</v>
      </c>
      <c r="H19" s="10">
        <v>0.08</v>
      </c>
      <c r="I19" s="10">
        <v>8.5000000000000006E-2</v>
      </c>
      <c r="J19" s="10">
        <v>6.7500000000000004E-2</v>
      </c>
      <c r="K19" s="10">
        <v>1.25E-3</v>
      </c>
      <c r="L19" s="10">
        <v>0</v>
      </c>
      <c r="M19" s="10">
        <v>0</v>
      </c>
      <c r="N19" s="10">
        <v>0</v>
      </c>
      <c r="O19" s="10">
        <v>0.02</v>
      </c>
      <c r="P19" s="10">
        <v>0.06</v>
      </c>
      <c r="Q19" s="10">
        <v>3.6249999999999998E-2</v>
      </c>
      <c r="R19" s="10">
        <v>4.2500000000000003E-2</v>
      </c>
    </row>
    <row r="20" spans="1:18" x14ac:dyDescent="0.25">
      <c r="A20" s="8">
        <v>1500</v>
      </c>
      <c r="B20" s="10">
        <v>0.02</v>
      </c>
      <c r="C20" s="10">
        <v>6.7500000000000004E-2</v>
      </c>
      <c r="D20" s="10">
        <v>0.02</v>
      </c>
      <c r="E20" s="10">
        <v>6.1249999999999999E-2</v>
      </c>
      <c r="F20" s="10">
        <v>1.8749999999999999E-2</v>
      </c>
      <c r="G20" s="10">
        <v>5.6250000000000001E-2</v>
      </c>
      <c r="H20" s="10">
        <v>6.1249999999999999E-2</v>
      </c>
      <c r="I20" s="10">
        <v>0.14249999999999999</v>
      </c>
      <c r="J20" s="10">
        <v>6.25E-2</v>
      </c>
      <c r="K20" s="10">
        <v>2.5000000000000001E-3</v>
      </c>
      <c r="L20" s="10">
        <v>0</v>
      </c>
      <c r="M20" s="10">
        <v>0</v>
      </c>
      <c r="N20" s="10">
        <v>0</v>
      </c>
      <c r="O20" s="10">
        <v>2.375E-2</v>
      </c>
      <c r="P20" s="10">
        <v>6.5000000000000002E-2</v>
      </c>
      <c r="Q20" s="10">
        <v>4.1250000000000002E-2</v>
      </c>
      <c r="R20" s="10">
        <v>4.2500000000000003E-2</v>
      </c>
    </row>
    <row r="21" spans="1:18" x14ac:dyDescent="0.25">
      <c r="A21" s="8">
        <v>1600</v>
      </c>
      <c r="B21" s="10">
        <v>1.7500000000000002E-2</v>
      </c>
      <c r="C21" s="10">
        <v>0.12125</v>
      </c>
      <c r="D21" s="10">
        <v>0.01</v>
      </c>
      <c r="E21" s="10">
        <v>0.1075</v>
      </c>
      <c r="F21" s="10">
        <v>1.2500000000000001E-2</v>
      </c>
      <c r="G21" s="10">
        <v>0.1075</v>
      </c>
      <c r="H21" s="10">
        <v>0.14249999999999999</v>
      </c>
      <c r="I21" s="10">
        <v>4.7500000000000001E-2</v>
      </c>
      <c r="J21" s="10">
        <v>9.1249999999999998E-2</v>
      </c>
      <c r="K21" s="10">
        <v>3.7499999999999999E-3</v>
      </c>
      <c r="L21" s="10">
        <v>0</v>
      </c>
      <c r="M21" s="10">
        <v>0</v>
      </c>
      <c r="N21" s="10">
        <v>0</v>
      </c>
      <c r="O21" s="10">
        <v>1.375E-2</v>
      </c>
      <c r="P21" s="10">
        <v>0.10625</v>
      </c>
      <c r="Q21" s="10">
        <v>3.6249999999999998E-2</v>
      </c>
      <c r="R21" s="10">
        <v>8.5000000000000006E-2</v>
      </c>
    </row>
    <row r="22" spans="1:18" x14ac:dyDescent="0.25">
      <c r="A22" s="8">
        <v>1700</v>
      </c>
      <c r="B22" s="10">
        <v>6.2500000000000003E-3</v>
      </c>
      <c r="C22" s="10">
        <v>3.5000000000000003E-2</v>
      </c>
      <c r="D22" s="10">
        <v>7.4999999999999997E-3</v>
      </c>
      <c r="E22" s="10">
        <v>0.02</v>
      </c>
      <c r="F22" s="10">
        <v>7.4999999999999997E-3</v>
      </c>
      <c r="G22" s="10">
        <v>0.02</v>
      </c>
      <c r="H22" s="10">
        <v>2.75E-2</v>
      </c>
      <c r="I22" s="10">
        <v>2.8750000000000001E-2</v>
      </c>
      <c r="J22" s="10">
        <v>3.125E-2</v>
      </c>
      <c r="K22" s="10">
        <v>0</v>
      </c>
      <c r="L22" s="10">
        <v>0</v>
      </c>
      <c r="M22" s="10">
        <v>0</v>
      </c>
      <c r="N22" s="10">
        <v>0</v>
      </c>
      <c r="O22" s="10">
        <v>0.01</v>
      </c>
      <c r="P22" s="10">
        <v>3.6249999999999998E-2</v>
      </c>
      <c r="Q22" s="10">
        <v>3.3750000000000002E-2</v>
      </c>
      <c r="R22" s="10">
        <v>4.7500000000000001E-2</v>
      </c>
    </row>
    <row r="23" spans="1:18" x14ac:dyDescent="0.25">
      <c r="A23" s="8">
        <v>1800</v>
      </c>
      <c r="B23" s="10">
        <v>6.2500000000000003E-3</v>
      </c>
      <c r="C23" s="10">
        <v>1.8749999999999999E-2</v>
      </c>
      <c r="D23" s="10">
        <v>7.4999999999999997E-3</v>
      </c>
      <c r="E23" s="10">
        <v>2.75E-2</v>
      </c>
      <c r="F23" s="10">
        <v>5.0000000000000001E-3</v>
      </c>
      <c r="G23" s="10">
        <v>2.6249999999999999E-2</v>
      </c>
      <c r="H23" s="10">
        <v>2.6249999999999999E-2</v>
      </c>
      <c r="I23" s="10">
        <v>1.8749999999999999E-2</v>
      </c>
      <c r="J23" s="10">
        <v>1.8749999999999999E-2</v>
      </c>
      <c r="K23" s="10">
        <v>0</v>
      </c>
      <c r="L23" s="10">
        <v>0</v>
      </c>
      <c r="M23" s="10">
        <v>0</v>
      </c>
      <c r="N23" s="10">
        <v>0</v>
      </c>
      <c r="O23" s="10">
        <v>5.0000000000000001E-3</v>
      </c>
      <c r="P23" s="10">
        <v>2.5000000000000001E-2</v>
      </c>
      <c r="Q23" s="10">
        <v>4.6249999999999999E-2</v>
      </c>
      <c r="R23" s="10">
        <v>7.1249999999999994E-2</v>
      </c>
    </row>
    <row r="24" spans="1:18" x14ac:dyDescent="0.25">
      <c r="A24" s="8">
        <v>1900</v>
      </c>
      <c r="B24" s="10">
        <v>5.0000000000000001E-3</v>
      </c>
      <c r="C24" s="10">
        <v>2.8750000000000001E-2</v>
      </c>
      <c r="D24" s="10">
        <v>1.25E-3</v>
      </c>
      <c r="E24" s="10">
        <v>1.4999999999999999E-2</v>
      </c>
      <c r="F24" s="10">
        <v>0.01</v>
      </c>
      <c r="G24" s="10">
        <v>1.4999999999999999E-2</v>
      </c>
      <c r="H24" s="10">
        <v>2.2499999999999999E-2</v>
      </c>
      <c r="I24" s="10">
        <v>7.6249999999999998E-2</v>
      </c>
      <c r="J24" s="10">
        <v>2.1250000000000002E-2</v>
      </c>
      <c r="K24" s="10">
        <v>0</v>
      </c>
      <c r="L24" s="10">
        <v>0</v>
      </c>
      <c r="M24" s="10">
        <v>0</v>
      </c>
      <c r="N24" s="10">
        <v>0</v>
      </c>
      <c r="O24" s="10">
        <v>6.2500000000000003E-3</v>
      </c>
      <c r="P24" s="10">
        <v>2.6249999999999999E-2</v>
      </c>
      <c r="Q24" s="10">
        <v>5.1249999999999997E-2</v>
      </c>
      <c r="R24" s="10">
        <v>3.6249999999999998E-2</v>
      </c>
    </row>
    <row r="25" spans="1:18" x14ac:dyDescent="0.25">
      <c r="A25" s="8">
        <v>2000</v>
      </c>
      <c r="B25" s="10">
        <v>3.7499999999999999E-3</v>
      </c>
      <c r="C25" s="10">
        <v>1.4999999999999999E-2</v>
      </c>
      <c r="D25" s="10">
        <v>1.25E-3</v>
      </c>
      <c r="E25" s="10">
        <v>2.5000000000000001E-2</v>
      </c>
      <c r="F25" s="10">
        <v>1.2500000000000001E-2</v>
      </c>
      <c r="G25" s="10">
        <v>4.1250000000000002E-2</v>
      </c>
      <c r="H25" s="10">
        <v>2.375E-2</v>
      </c>
      <c r="I25" s="10">
        <v>3.7499999999999999E-3</v>
      </c>
      <c r="J25" s="10">
        <v>1.125E-2</v>
      </c>
      <c r="K25" s="10">
        <v>0</v>
      </c>
      <c r="L25" s="10">
        <v>0</v>
      </c>
      <c r="M25" s="10">
        <v>0</v>
      </c>
      <c r="N25" s="10">
        <v>0</v>
      </c>
      <c r="O25" s="10">
        <v>6.2500000000000003E-3</v>
      </c>
      <c r="P25" s="10">
        <v>2.6249999999999999E-2</v>
      </c>
      <c r="Q25" s="10">
        <v>7.0000000000000007E-2</v>
      </c>
      <c r="R25" s="10">
        <v>6.6250000000000003E-2</v>
      </c>
    </row>
    <row r="26" spans="1:18" x14ac:dyDescent="0.25">
      <c r="A26" s="8">
        <v>2100</v>
      </c>
      <c r="B26" s="10">
        <v>2.5000000000000001E-3</v>
      </c>
      <c r="C26" s="10">
        <v>1.7500000000000002E-2</v>
      </c>
      <c r="D26" s="10">
        <v>6.2500000000000003E-3</v>
      </c>
      <c r="E26" s="10">
        <v>0.01</v>
      </c>
      <c r="F26" s="10">
        <v>0</v>
      </c>
      <c r="G26" s="10">
        <v>0</v>
      </c>
      <c r="H26" s="10">
        <v>4.1250000000000002E-2</v>
      </c>
      <c r="I26" s="10">
        <v>0</v>
      </c>
      <c r="J26" s="10">
        <v>1.375E-2</v>
      </c>
      <c r="K26" s="10">
        <v>0</v>
      </c>
      <c r="L26" s="10">
        <v>0</v>
      </c>
      <c r="M26" s="10">
        <v>0</v>
      </c>
      <c r="N26" s="10">
        <v>0</v>
      </c>
      <c r="O26" s="10">
        <v>2.5000000000000001E-3</v>
      </c>
      <c r="P26" s="10">
        <v>0.02</v>
      </c>
      <c r="Q26" s="10">
        <v>6.8750000000000006E-2</v>
      </c>
      <c r="R26" s="10">
        <v>7.8750000000000001E-2</v>
      </c>
    </row>
    <row r="27" spans="1:18" x14ac:dyDescent="0.25">
      <c r="A27" s="8">
        <v>2200</v>
      </c>
      <c r="B27" s="10">
        <v>0.01</v>
      </c>
      <c r="C27" s="10">
        <v>1.2500000000000001E-2</v>
      </c>
      <c r="D27" s="10">
        <v>5.0000000000000001E-3</v>
      </c>
      <c r="E27" s="10">
        <v>1.2500000000000001E-2</v>
      </c>
      <c r="F27" s="10">
        <v>0</v>
      </c>
      <c r="G27" s="10">
        <v>0</v>
      </c>
      <c r="H27" s="10">
        <v>8.7500000000000008E-3</v>
      </c>
      <c r="I27" s="10">
        <v>0</v>
      </c>
      <c r="J27" s="10">
        <v>1.4999999999999999E-2</v>
      </c>
      <c r="K27" s="10">
        <v>0</v>
      </c>
      <c r="L27" s="10">
        <v>0</v>
      </c>
      <c r="M27" s="10">
        <v>0</v>
      </c>
      <c r="N27" s="10">
        <v>0</v>
      </c>
      <c r="O27" s="10">
        <v>5.0000000000000001E-3</v>
      </c>
      <c r="P27" s="10">
        <v>1.2500000000000001E-2</v>
      </c>
      <c r="Q27" s="10">
        <v>6.8750000000000006E-2</v>
      </c>
      <c r="R27" s="10">
        <v>3.875E-2</v>
      </c>
    </row>
    <row r="28" spans="1:18" x14ac:dyDescent="0.25">
      <c r="A28" s="8">
        <v>2300</v>
      </c>
      <c r="B28" s="10">
        <v>6.2500000000000003E-3</v>
      </c>
      <c r="C28" s="10">
        <v>1.4999999999999999E-2</v>
      </c>
      <c r="D28" s="10">
        <v>6.2500000000000003E-3</v>
      </c>
      <c r="E28" s="10">
        <v>7.4999999999999997E-3</v>
      </c>
      <c r="F28" s="10">
        <v>0</v>
      </c>
      <c r="G28" s="10">
        <v>0</v>
      </c>
      <c r="H28" s="10">
        <v>0</v>
      </c>
      <c r="I28" s="10">
        <v>0</v>
      </c>
      <c r="J28" s="10">
        <v>0</v>
      </c>
      <c r="K28" s="10">
        <v>0</v>
      </c>
      <c r="L28" s="10">
        <v>0</v>
      </c>
      <c r="M28" s="10">
        <v>0</v>
      </c>
      <c r="N28" s="10">
        <v>0</v>
      </c>
      <c r="O28" s="10">
        <v>8.7500000000000008E-3</v>
      </c>
      <c r="P28" s="10">
        <v>1.2500000000000001E-2</v>
      </c>
      <c r="Q28" s="10">
        <v>4.4999999999999998E-2</v>
      </c>
      <c r="R28" s="10">
        <v>2.1250000000000002E-2</v>
      </c>
    </row>
    <row r="29" spans="1:18" x14ac:dyDescent="0.25">
      <c r="A29" s="8">
        <v>2400</v>
      </c>
      <c r="B29" s="10">
        <v>0</v>
      </c>
      <c r="C29" s="10">
        <v>5.0000000000000001E-3</v>
      </c>
      <c r="D29" s="10">
        <v>0</v>
      </c>
      <c r="E29" s="10">
        <v>0.01</v>
      </c>
      <c r="F29" s="10">
        <v>0</v>
      </c>
      <c r="G29" s="10">
        <v>0</v>
      </c>
      <c r="H29" s="10">
        <v>0</v>
      </c>
      <c r="I29" s="10">
        <v>0</v>
      </c>
      <c r="J29" s="10">
        <v>0</v>
      </c>
      <c r="K29" s="10">
        <v>0</v>
      </c>
      <c r="L29" s="10">
        <v>0</v>
      </c>
      <c r="M29" s="10">
        <v>0</v>
      </c>
      <c r="N29" s="10">
        <v>0</v>
      </c>
      <c r="O29" s="10">
        <v>2.5000000000000001E-3</v>
      </c>
      <c r="P29" s="10">
        <v>7.4999999999999997E-3</v>
      </c>
      <c r="Q29" s="10">
        <v>3.125E-2</v>
      </c>
      <c r="R29" s="10">
        <v>4.2500000000000003E-2</v>
      </c>
    </row>
    <row r="30" spans="1:18" x14ac:dyDescent="0.25">
      <c r="A30" s="8">
        <v>2500</v>
      </c>
      <c r="B30" s="10">
        <v>0</v>
      </c>
      <c r="C30" s="10">
        <v>1.375E-2</v>
      </c>
      <c r="D30" s="10">
        <v>0</v>
      </c>
      <c r="E30" s="10">
        <v>0.01</v>
      </c>
      <c r="F30" s="10">
        <v>0</v>
      </c>
      <c r="G30" s="10">
        <v>0</v>
      </c>
      <c r="H30" s="10">
        <v>0</v>
      </c>
      <c r="I30" s="10">
        <v>0</v>
      </c>
      <c r="J30" s="10">
        <v>0</v>
      </c>
      <c r="K30" s="10">
        <v>0</v>
      </c>
      <c r="L30" s="10">
        <v>0</v>
      </c>
      <c r="M30" s="10">
        <v>0</v>
      </c>
      <c r="N30" s="10">
        <v>0</v>
      </c>
      <c r="O30" s="10">
        <v>0</v>
      </c>
      <c r="P30" s="10">
        <v>2.5000000000000001E-2</v>
      </c>
      <c r="Q30" s="10">
        <v>2.1250000000000002E-2</v>
      </c>
      <c r="R30" s="10">
        <v>0.06</v>
      </c>
    </row>
    <row r="31" spans="1:18" x14ac:dyDescent="0.25">
      <c r="A31" s="8">
        <v>2600</v>
      </c>
      <c r="B31" s="10">
        <v>0</v>
      </c>
      <c r="C31" s="10">
        <v>1.25E-3</v>
      </c>
      <c r="D31" s="10">
        <v>0</v>
      </c>
      <c r="E31" s="10">
        <v>1.4999999999999999E-2</v>
      </c>
      <c r="F31" s="10">
        <v>0</v>
      </c>
      <c r="G31" s="10">
        <v>0</v>
      </c>
      <c r="H31" s="10">
        <v>0</v>
      </c>
      <c r="I31" s="10">
        <v>0</v>
      </c>
      <c r="J31" s="10">
        <v>0</v>
      </c>
      <c r="K31" s="10">
        <v>0</v>
      </c>
      <c r="L31" s="10">
        <v>0</v>
      </c>
      <c r="M31" s="10">
        <v>0</v>
      </c>
      <c r="N31" s="10">
        <v>0</v>
      </c>
      <c r="O31" s="10">
        <v>0</v>
      </c>
      <c r="P31" s="10">
        <v>0</v>
      </c>
      <c r="Q31" s="10">
        <v>0</v>
      </c>
      <c r="R31" s="10">
        <v>0.14374999999999999</v>
      </c>
    </row>
    <row r="32" spans="1:18" x14ac:dyDescent="0.25">
      <c r="A32" s="8">
        <v>2700</v>
      </c>
      <c r="B32" s="10">
        <v>0</v>
      </c>
      <c r="C32" s="10">
        <v>1.7500000000000002E-2</v>
      </c>
      <c r="D32" s="10">
        <v>0</v>
      </c>
      <c r="E32" s="10">
        <v>0</v>
      </c>
      <c r="F32" s="10">
        <v>0</v>
      </c>
      <c r="G32" s="10">
        <v>0</v>
      </c>
      <c r="H32" s="10">
        <v>0</v>
      </c>
      <c r="I32" s="10">
        <v>0</v>
      </c>
      <c r="J32" s="10">
        <v>0</v>
      </c>
      <c r="K32" s="10">
        <v>0</v>
      </c>
      <c r="L32" s="10">
        <v>0</v>
      </c>
      <c r="M32" s="10">
        <v>0</v>
      </c>
      <c r="N32" s="10">
        <v>0</v>
      </c>
      <c r="O32" s="10">
        <v>0</v>
      </c>
      <c r="P32" s="10">
        <v>0</v>
      </c>
      <c r="Q32" s="10">
        <v>0</v>
      </c>
      <c r="R32" s="10">
        <v>2.5000000000000001E-3</v>
      </c>
    </row>
    <row r="33" spans="1:18" x14ac:dyDescent="0.25">
      <c r="A33" s="8">
        <v>2800</v>
      </c>
      <c r="B33" s="10">
        <v>0</v>
      </c>
      <c r="C33" s="10">
        <v>0</v>
      </c>
      <c r="D33" s="10">
        <v>0</v>
      </c>
      <c r="E33" s="10">
        <v>0</v>
      </c>
      <c r="F33" s="10">
        <v>0</v>
      </c>
      <c r="G33" s="10">
        <v>0</v>
      </c>
      <c r="H33" s="10">
        <v>0</v>
      </c>
      <c r="I33" s="10">
        <v>0</v>
      </c>
      <c r="J33" s="10">
        <v>0</v>
      </c>
      <c r="K33" s="10">
        <v>0</v>
      </c>
      <c r="L33" s="10">
        <v>0</v>
      </c>
      <c r="M33" s="10">
        <v>0</v>
      </c>
      <c r="N33" s="10">
        <v>0</v>
      </c>
      <c r="O33" s="10">
        <v>0</v>
      </c>
      <c r="P33" s="10">
        <v>0</v>
      </c>
      <c r="Q33" s="10">
        <v>0</v>
      </c>
      <c r="R33" s="10">
        <v>1.2500000000000001E-2</v>
      </c>
    </row>
    <row r="34" spans="1:18" x14ac:dyDescent="0.25">
      <c r="A34" s="8">
        <v>2900</v>
      </c>
      <c r="B34" s="10">
        <v>0</v>
      </c>
      <c r="C34" s="10">
        <v>0</v>
      </c>
      <c r="D34" s="10">
        <v>0</v>
      </c>
      <c r="E34" s="10">
        <v>0</v>
      </c>
      <c r="F34" s="10">
        <v>0</v>
      </c>
      <c r="G34" s="10">
        <v>0</v>
      </c>
      <c r="H34" s="10">
        <v>0</v>
      </c>
      <c r="I34" s="10">
        <v>0</v>
      </c>
      <c r="J34" s="10">
        <v>0</v>
      </c>
      <c r="K34" s="10">
        <v>0</v>
      </c>
      <c r="L34" s="10">
        <v>0</v>
      </c>
      <c r="M34" s="10">
        <v>0</v>
      </c>
      <c r="N34" s="10">
        <v>0</v>
      </c>
      <c r="O34" s="10">
        <v>0</v>
      </c>
      <c r="P34" s="10">
        <v>0</v>
      </c>
      <c r="Q34" s="10">
        <v>0</v>
      </c>
      <c r="R34" s="10">
        <v>3.7499999999999999E-3</v>
      </c>
    </row>
    <row r="35" spans="1:18" x14ac:dyDescent="0.25">
      <c r="A35" s="8">
        <v>3000</v>
      </c>
      <c r="B35" s="10">
        <v>0</v>
      </c>
      <c r="C35" s="10">
        <v>0</v>
      </c>
      <c r="D35" s="10">
        <v>0</v>
      </c>
      <c r="E35" s="10">
        <v>0</v>
      </c>
      <c r="F35" s="10">
        <v>0</v>
      </c>
      <c r="G35" s="10">
        <v>0</v>
      </c>
      <c r="H35" s="10">
        <v>0</v>
      </c>
      <c r="I35" s="10">
        <v>0</v>
      </c>
      <c r="J35" s="10">
        <v>0</v>
      </c>
      <c r="K35" s="10">
        <v>0</v>
      </c>
      <c r="L35" s="10">
        <v>0</v>
      </c>
      <c r="M35" s="10">
        <v>0</v>
      </c>
      <c r="N35" s="10">
        <v>0</v>
      </c>
      <c r="O35" s="10">
        <v>0</v>
      </c>
      <c r="P35" s="10">
        <v>0</v>
      </c>
      <c r="Q35" s="10">
        <v>0</v>
      </c>
      <c r="R35" s="10">
        <v>1.25E-3</v>
      </c>
    </row>
    <row r="36" spans="1:18" x14ac:dyDescent="0.25">
      <c r="A36" s="8">
        <v>3100</v>
      </c>
      <c r="B36" s="10">
        <v>0</v>
      </c>
      <c r="C36" s="10">
        <v>0</v>
      </c>
      <c r="D36" s="10">
        <v>0</v>
      </c>
      <c r="E36" s="10">
        <v>0</v>
      </c>
      <c r="F36" s="10">
        <v>0</v>
      </c>
      <c r="G36" s="10">
        <v>0</v>
      </c>
      <c r="H36" s="10">
        <v>0</v>
      </c>
      <c r="I36" s="10">
        <v>0</v>
      </c>
      <c r="J36" s="10">
        <v>0</v>
      </c>
      <c r="K36" s="10">
        <v>0</v>
      </c>
      <c r="L36" s="10">
        <v>0</v>
      </c>
      <c r="M36" s="10">
        <v>0</v>
      </c>
      <c r="N36" s="10">
        <v>0</v>
      </c>
      <c r="O36" s="10">
        <v>0</v>
      </c>
      <c r="P36" s="10">
        <v>0</v>
      </c>
      <c r="Q36" s="10">
        <v>0</v>
      </c>
      <c r="R36" s="86">
        <v>1.25E-3</v>
      </c>
    </row>
    <row r="37" spans="1:18" x14ac:dyDescent="0.25">
      <c r="A37" s="8">
        <v>3200</v>
      </c>
      <c r="B37" s="10">
        <v>0</v>
      </c>
      <c r="C37" s="10">
        <v>0</v>
      </c>
      <c r="D37" s="10">
        <v>0</v>
      </c>
      <c r="E37" s="10">
        <v>0</v>
      </c>
      <c r="F37" s="10">
        <v>0</v>
      </c>
      <c r="G37" s="10">
        <v>0</v>
      </c>
      <c r="H37" s="10">
        <v>0</v>
      </c>
      <c r="I37" s="10">
        <v>0</v>
      </c>
      <c r="J37" s="10">
        <v>0</v>
      </c>
      <c r="K37" s="10">
        <v>0</v>
      </c>
      <c r="L37" s="10">
        <v>0</v>
      </c>
      <c r="M37" s="10">
        <v>0</v>
      </c>
      <c r="N37" s="10">
        <v>0</v>
      </c>
      <c r="O37" s="10">
        <v>0</v>
      </c>
      <c r="P37" s="10">
        <v>0</v>
      </c>
      <c r="Q37" s="10">
        <v>0</v>
      </c>
      <c r="R37" s="10">
        <v>0</v>
      </c>
    </row>
    <row r="38" spans="1:18" x14ac:dyDescent="0.25">
      <c r="A38" s="8">
        <v>3300</v>
      </c>
      <c r="B38" s="10">
        <v>0</v>
      </c>
      <c r="C38" s="10">
        <v>0</v>
      </c>
      <c r="D38" s="10">
        <v>0</v>
      </c>
      <c r="E38" s="10">
        <v>0</v>
      </c>
      <c r="F38" s="10">
        <v>0</v>
      </c>
      <c r="G38" s="10">
        <v>0</v>
      </c>
      <c r="H38" s="10">
        <v>0</v>
      </c>
      <c r="I38" s="10">
        <v>0</v>
      </c>
      <c r="J38" s="10">
        <v>0</v>
      </c>
      <c r="K38" s="10">
        <v>0</v>
      </c>
      <c r="L38" s="10">
        <v>0</v>
      </c>
      <c r="M38" s="10">
        <v>0</v>
      </c>
      <c r="N38" s="10">
        <v>0</v>
      </c>
      <c r="O38" s="10">
        <v>0</v>
      </c>
      <c r="P38" s="10">
        <v>0</v>
      </c>
      <c r="Q38" s="10">
        <v>0</v>
      </c>
      <c r="R38" s="10">
        <v>0</v>
      </c>
    </row>
    <row r="39" spans="1:18" x14ac:dyDescent="0.25">
      <c r="A39" s="8">
        <v>3400</v>
      </c>
      <c r="B39" s="10">
        <v>0</v>
      </c>
      <c r="C39" s="10">
        <v>0</v>
      </c>
      <c r="D39" s="10">
        <v>0</v>
      </c>
      <c r="E39" s="10">
        <v>0</v>
      </c>
      <c r="F39" s="10">
        <v>0</v>
      </c>
      <c r="G39" s="10">
        <v>0</v>
      </c>
      <c r="H39" s="10">
        <v>0</v>
      </c>
      <c r="I39" s="10">
        <v>0</v>
      </c>
      <c r="J39" s="10">
        <v>0</v>
      </c>
      <c r="K39" s="10">
        <v>0</v>
      </c>
      <c r="L39" s="10">
        <v>0</v>
      </c>
      <c r="M39" s="10">
        <v>0</v>
      </c>
      <c r="N39" s="10">
        <v>0</v>
      </c>
      <c r="O39" s="10">
        <v>0</v>
      </c>
      <c r="P39" s="10">
        <v>0</v>
      </c>
      <c r="Q39" s="10">
        <v>0</v>
      </c>
      <c r="R39" s="10">
        <v>0</v>
      </c>
    </row>
    <row r="40" spans="1:18" x14ac:dyDescent="0.25">
      <c r="A40" s="8">
        <v>3500</v>
      </c>
      <c r="B40" s="10">
        <v>0</v>
      </c>
      <c r="C40" s="10">
        <v>0</v>
      </c>
      <c r="D40" s="10">
        <v>0</v>
      </c>
      <c r="E40" s="10">
        <v>0</v>
      </c>
      <c r="F40" s="10">
        <v>0</v>
      </c>
      <c r="G40" s="10">
        <v>0</v>
      </c>
      <c r="H40" s="10">
        <v>0</v>
      </c>
      <c r="I40" s="10">
        <v>0</v>
      </c>
      <c r="J40" s="10">
        <v>0</v>
      </c>
      <c r="K40" s="10">
        <v>0</v>
      </c>
      <c r="L40" s="10">
        <v>0</v>
      </c>
      <c r="M40" s="10">
        <v>0</v>
      </c>
      <c r="N40" s="10">
        <v>0</v>
      </c>
      <c r="O40" s="10">
        <v>0</v>
      </c>
      <c r="P40" s="10">
        <v>0</v>
      </c>
      <c r="Q40" s="10">
        <v>0</v>
      </c>
      <c r="R40" s="10">
        <v>0</v>
      </c>
    </row>
    <row r="41" spans="1:18" x14ac:dyDescent="0.25">
      <c r="Q41" s="6"/>
      <c r="R41" s="6"/>
    </row>
    <row r="48" spans="1:18" ht="52.8" x14ac:dyDescent="0.25">
      <c r="A48" s="8" t="s">
        <v>30</v>
      </c>
      <c r="B48" s="16" t="s">
        <v>21</v>
      </c>
      <c r="C48" s="16" t="s">
        <v>22</v>
      </c>
      <c r="D48" s="16" t="s">
        <v>23</v>
      </c>
      <c r="E48" s="16" t="s">
        <v>24</v>
      </c>
      <c r="F48" s="16" t="s">
        <v>25</v>
      </c>
      <c r="G48" s="16" t="s">
        <v>26</v>
      </c>
      <c r="H48" s="16" t="s">
        <v>69</v>
      </c>
      <c r="I48" s="16" t="s">
        <v>98</v>
      </c>
      <c r="J48" s="58" t="s">
        <v>99</v>
      </c>
      <c r="K48" s="16" t="s">
        <v>124</v>
      </c>
      <c r="L48" s="16" t="s">
        <v>125</v>
      </c>
      <c r="M48" s="16" t="s">
        <v>284</v>
      </c>
      <c r="N48" s="16" t="s">
        <v>285</v>
      </c>
      <c r="O48" s="58" t="s">
        <v>323</v>
      </c>
      <c r="P48" s="58" t="s">
        <v>324</v>
      </c>
      <c r="Q48" s="58" t="s">
        <v>325</v>
      </c>
      <c r="R48" s="58" t="s">
        <v>326</v>
      </c>
    </row>
    <row r="49" spans="1:18" x14ac:dyDescent="0.25">
      <c r="A49">
        <v>0</v>
      </c>
      <c r="B49" s="6">
        <f>SUM(B$5:B5)</f>
        <v>6.1249999999999999E-2</v>
      </c>
      <c r="C49" s="6">
        <f>SUM(C$5:C5)</f>
        <v>0</v>
      </c>
      <c r="D49" s="6">
        <f>SUM(D$5:D5)</f>
        <v>6.1249999999999999E-2</v>
      </c>
      <c r="E49" s="6">
        <f>SUM(E$5:E5)</f>
        <v>0</v>
      </c>
      <c r="F49" s="6">
        <f>SUM(F$5:F5)</f>
        <v>6.1249999999999999E-2</v>
      </c>
      <c r="G49" s="6">
        <f>SUM(G$5:G5)</f>
        <v>0</v>
      </c>
      <c r="H49" s="6">
        <f>SUM(H$5:H5)</f>
        <v>0</v>
      </c>
      <c r="I49" s="6">
        <f>SUM(I$5:I5)</f>
        <v>0</v>
      </c>
      <c r="J49" s="6">
        <f>SUM(J$5:J5)</f>
        <v>0</v>
      </c>
      <c r="K49" s="6">
        <f>SUM(K$5:K5)</f>
        <v>0.73624999999999996</v>
      </c>
      <c r="L49" s="6">
        <f>SUM(L$5:L5)</f>
        <v>3.5000000000000003E-2</v>
      </c>
      <c r="M49" s="6">
        <v>0</v>
      </c>
      <c r="N49" s="6">
        <v>0</v>
      </c>
      <c r="O49" s="6">
        <f>SUM(O$5:O5)</f>
        <v>6.1249999999999999E-2</v>
      </c>
      <c r="P49" s="6">
        <f>SUM(P$5:P5)</f>
        <v>0</v>
      </c>
      <c r="Q49" s="6">
        <f>SUM(Q$5:Q5)</f>
        <v>1.2500000000000001E-2</v>
      </c>
      <c r="R49" s="6">
        <f>SUM(R$5:R5)</f>
        <v>0</v>
      </c>
    </row>
    <row r="50" spans="1:18" x14ac:dyDescent="0.25">
      <c r="A50">
        <v>100</v>
      </c>
      <c r="B50" s="6">
        <f>SUM(B$5:B6)</f>
        <v>8.3749999999999991E-2</v>
      </c>
      <c r="C50" s="6">
        <f>SUM(C$5:C6)</f>
        <v>0</v>
      </c>
      <c r="D50" s="6">
        <f>SUM(D$5:D6)</f>
        <v>8.3749999999999991E-2</v>
      </c>
      <c r="E50" s="6">
        <f>SUM(E$5:E6)</f>
        <v>0</v>
      </c>
      <c r="F50" s="6">
        <f>SUM(F$5:F6)</f>
        <v>8.3749999999999991E-2</v>
      </c>
      <c r="G50" s="6">
        <f>SUM(G$5:G6)</f>
        <v>0</v>
      </c>
      <c r="H50" s="6">
        <f>SUM(H$5:H6)</f>
        <v>0</v>
      </c>
      <c r="I50" s="6">
        <f>SUM(I$5:I6)</f>
        <v>0</v>
      </c>
      <c r="J50" s="6">
        <f>SUM(J$5:J6)</f>
        <v>0</v>
      </c>
      <c r="K50" s="6">
        <f>SUM(K$5:K6)</f>
        <v>0.78749999999999998</v>
      </c>
      <c r="L50" s="6">
        <f>SUM(L$5:L6)</f>
        <v>4.8750000000000002E-2</v>
      </c>
      <c r="M50" s="6">
        <v>0</v>
      </c>
      <c r="N50" s="6">
        <v>0</v>
      </c>
      <c r="O50" s="6">
        <f>SUM(O$5:O6)</f>
        <v>8.4999999999999992E-2</v>
      </c>
      <c r="P50" s="6">
        <f>SUM(P$5:P6)</f>
        <v>0</v>
      </c>
      <c r="Q50" s="6">
        <f>SUM(Q$5:Q6)</f>
        <v>1.7500000000000002E-2</v>
      </c>
      <c r="R50" s="6">
        <f>SUM(R$5:R6)</f>
        <v>0</v>
      </c>
    </row>
    <row r="51" spans="1:18" x14ac:dyDescent="0.25">
      <c r="A51">
        <v>200</v>
      </c>
      <c r="B51" s="6">
        <f>SUM(B$5:B7)</f>
        <v>0.11249999999999999</v>
      </c>
      <c r="C51" s="6">
        <f>SUM(C$5:C7)</f>
        <v>0</v>
      </c>
      <c r="D51" s="6">
        <f>SUM(D$5:D7)</f>
        <v>0.11374999999999999</v>
      </c>
      <c r="E51" s="6">
        <f>SUM(E$5:E7)</f>
        <v>0</v>
      </c>
      <c r="F51" s="6">
        <f>SUM(F$5:F7)</f>
        <v>0.11374999999999999</v>
      </c>
      <c r="G51" s="6">
        <f>SUM(G$5:G7)</f>
        <v>0</v>
      </c>
      <c r="H51" s="6">
        <f>SUM(H$5:H7)</f>
        <v>0</v>
      </c>
      <c r="I51" s="6">
        <f>SUM(I$5:I7)</f>
        <v>0</v>
      </c>
      <c r="J51" s="6">
        <f>SUM(J$5:J7)</f>
        <v>0</v>
      </c>
      <c r="K51" s="6">
        <f>SUM(K$5:K7)</f>
        <v>0.83250000000000002</v>
      </c>
      <c r="L51" s="6">
        <f>SUM(L$5:L7)</f>
        <v>7.0000000000000007E-2</v>
      </c>
      <c r="M51" s="6">
        <v>0</v>
      </c>
      <c r="N51" s="6">
        <v>0</v>
      </c>
      <c r="O51" s="6">
        <f>SUM(O$5:O7)</f>
        <v>0.11249999999999999</v>
      </c>
      <c r="P51" s="6">
        <f>SUM(P$5:P7)</f>
        <v>0</v>
      </c>
      <c r="Q51" s="6">
        <f>SUM(Q$5:Q7)</f>
        <v>2.5000000000000001E-2</v>
      </c>
      <c r="R51" s="6">
        <f>SUM(R$5:R7)</f>
        <v>0</v>
      </c>
    </row>
    <row r="52" spans="1:18" x14ac:dyDescent="0.25">
      <c r="A52">
        <v>300</v>
      </c>
      <c r="B52" s="6">
        <f>SUM(B$5:B8)</f>
        <v>0.15125</v>
      </c>
      <c r="C52" s="6">
        <f>SUM(C$5:C8)</f>
        <v>0</v>
      </c>
      <c r="D52" s="6">
        <f>SUM(D$5:D8)</f>
        <v>0.15125</v>
      </c>
      <c r="E52" s="6">
        <f>SUM(E$5:E8)</f>
        <v>0</v>
      </c>
      <c r="F52" s="6">
        <f>SUM(F$5:F8)</f>
        <v>0.15125</v>
      </c>
      <c r="G52" s="6">
        <f>SUM(G$5:G8)</f>
        <v>0</v>
      </c>
      <c r="H52" s="6">
        <f>SUM(H$5:H8)</f>
        <v>0</v>
      </c>
      <c r="I52" s="6">
        <f>SUM(I$5:I8)</f>
        <v>0</v>
      </c>
      <c r="J52" s="6">
        <f>SUM(J$5:J8)</f>
        <v>0</v>
      </c>
      <c r="K52" s="6">
        <f>SUM(K$5:K8)</f>
        <v>0.86624999999999996</v>
      </c>
      <c r="L52" s="6">
        <f>SUM(L$5:L8)</f>
        <v>0.10500000000000001</v>
      </c>
      <c r="M52" s="6">
        <v>0</v>
      </c>
      <c r="N52" s="6">
        <v>0</v>
      </c>
      <c r="O52" s="6">
        <f>SUM(O$5:O8)</f>
        <v>0.15</v>
      </c>
      <c r="P52" s="6">
        <f>SUM(P$5:P8)</f>
        <v>0</v>
      </c>
      <c r="Q52" s="6">
        <f>SUM(Q$5:Q8)</f>
        <v>4.2500000000000003E-2</v>
      </c>
      <c r="R52" s="6">
        <f>SUM(R$5:R8)</f>
        <v>0</v>
      </c>
    </row>
    <row r="53" spans="1:18" x14ac:dyDescent="0.25">
      <c r="A53">
        <v>400</v>
      </c>
      <c r="B53" s="6">
        <f>SUM(B$5:B9)</f>
        <v>0.20624999999999999</v>
      </c>
      <c r="C53" s="6">
        <f>SUM(C$5:C9)</f>
        <v>0</v>
      </c>
      <c r="D53" s="6">
        <f>SUM(D$5:D9)</f>
        <v>0.20624999999999999</v>
      </c>
      <c r="E53" s="6">
        <f>SUM(E$5:E9)</f>
        <v>0</v>
      </c>
      <c r="F53" s="6">
        <f>SUM(F$5:F9)</f>
        <v>0.20624999999999999</v>
      </c>
      <c r="G53" s="6">
        <f>SUM(G$5:G9)</f>
        <v>0</v>
      </c>
      <c r="H53" s="6">
        <f>SUM(H$5:H9)</f>
        <v>0</v>
      </c>
      <c r="I53" s="6">
        <f>SUM(I$5:I9)</f>
        <v>0</v>
      </c>
      <c r="J53" s="6">
        <f>SUM(J$5:J9)</f>
        <v>0</v>
      </c>
      <c r="K53" s="6">
        <f>SUM(K$5:K9)</f>
        <v>0.89374999999999993</v>
      </c>
      <c r="L53" s="6">
        <f>SUM(L$5:L9)</f>
        <v>0.13875000000000001</v>
      </c>
      <c r="M53" s="6">
        <v>0</v>
      </c>
      <c r="N53" s="6">
        <v>0</v>
      </c>
      <c r="O53" s="6">
        <f>SUM(O$5:O9)</f>
        <v>0.20499999999999999</v>
      </c>
      <c r="P53" s="6">
        <f>SUM(P$5:P9)</f>
        <v>0</v>
      </c>
      <c r="Q53" s="6">
        <f>SUM(Q$5:Q9)</f>
        <v>6.6250000000000003E-2</v>
      </c>
      <c r="R53" s="6">
        <f>SUM(R$5:R9)</f>
        <v>0</v>
      </c>
    </row>
    <row r="54" spans="1:18" x14ac:dyDescent="0.25">
      <c r="A54">
        <v>500</v>
      </c>
      <c r="B54" s="6">
        <f>SUM(B$5:B10)</f>
        <v>0.26250000000000001</v>
      </c>
      <c r="C54" s="6">
        <f>SUM(C$5:C10)</f>
        <v>0</v>
      </c>
      <c r="D54" s="6">
        <f>SUM(D$5:D10)</f>
        <v>0.26250000000000001</v>
      </c>
      <c r="E54" s="6">
        <f>SUM(E$5:E10)</f>
        <v>0</v>
      </c>
      <c r="F54" s="6">
        <f>SUM(F$5:F10)</f>
        <v>0.26250000000000001</v>
      </c>
      <c r="G54" s="6">
        <f>SUM(G$5:G10)</f>
        <v>0</v>
      </c>
      <c r="H54" s="6">
        <f>SUM(H$5:H10)</f>
        <v>0</v>
      </c>
      <c r="I54" s="6">
        <f>SUM(I$5:I10)</f>
        <v>0</v>
      </c>
      <c r="J54" s="6">
        <f>SUM(J$5:J10)</f>
        <v>0</v>
      </c>
      <c r="K54" s="6">
        <f>SUM(K$5:K10)</f>
        <v>0.94874999999999998</v>
      </c>
      <c r="L54" s="6">
        <f>SUM(L$5:L10)</f>
        <v>0.90750000000000008</v>
      </c>
      <c r="M54" s="6">
        <v>0</v>
      </c>
      <c r="N54" s="6">
        <v>0</v>
      </c>
      <c r="O54" s="6">
        <f>SUM(O$5:O10)</f>
        <v>0.26124999999999998</v>
      </c>
      <c r="P54" s="6">
        <f>SUM(P$5:P10)</f>
        <v>0</v>
      </c>
      <c r="Q54" s="6">
        <f>SUM(Q$5:Q10)</f>
        <v>8.7500000000000008E-2</v>
      </c>
      <c r="R54" s="6">
        <f>SUM(R$5:R10)</f>
        <v>0</v>
      </c>
    </row>
    <row r="55" spans="1:18" x14ac:dyDescent="0.25">
      <c r="A55">
        <v>600</v>
      </c>
      <c r="B55" s="6">
        <f>SUM(B$5:B11)</f>
        <v>0.48</v>
      </c>
      <c r="C55" s="6">
        <f>SUM(C$5:C11)</f>
        <v>0.03</v>
      </c>
      <c r="D55" s="6">
        <f>SUM(D$5:D11)</f>
        <v>0.49875000000000003</v>
      </c>
      <c r="E55" s="6">
        <f>SUM(E$5:E11)</f>
        <v>3.2500000000000001E-2</v>
      </c>
      <c r="F55" s="6">
        <f>SUM(F$5:F11)</f>
        <v>0.49875000000000003</v>
      </c>
      <c r="G55" s="6">
        <f>SUM(G$5:G11)</f>
        <v>3.3750000000000002E-2</v>
      </c>
      <c r="H55" s="6">
        <f>SUM(H$5:H11)</f>
        <v>0.03</v>
      </c>
      <c r="I55" s="6">
        <f>SUM(I$5:I11)</f>
        <v>3.125E-2</v>
      </c>
      <c r="J55" s="6">
        <f>SUM(J$5:J11)</f>
        <v>3.5000000000000003E-2</v>
      </c>
      <c r="K55" s="6">
        <f>SUM(K$5:K11)</f>
        <v>0.96499999999999997</v>
      </c>
      <c r="L55" s="6">
        <f>SUM(L$5:L11)</f>
        <v>0.93375000000000008</v>
      </c>
      <c r="M55" s="6">
        <v>0</v>
      </c>
      <c r="N55" s="6">
        <v>0</v>
      </c>
      <c r="O55" s="6">
        <f>SUM(O$5:O11)</f>
        <v>0.46749999999999997</v>
      </c>
      <c r="P55" s="6">
        <f>SUM(P$5:P11)</f>
        <v>2.8750000000000001E-2</v>
      </c>
      <c r="Q55" s="6">
        <f>SUM(Q$5:Q11)</f>
        <v>0.16750000000000001</v>
      </c>
      <c r="R55" s="6">
        <f>SUM(R$5:R11)</f>
        <v>3.7499999999999999E-3</v>
      </c>
    </row>
    <row r="56" spans="1:18" x14ac:dyDescent="0.25">
      <c r="A56">
        <v>700</v>
      </c>
      <c r="B56" s="6">
        <f>SUM(B$5:B12)</f>
        <v>0.54</v>
      </c>
      <c r="C56" s="6">
        <f>SUM(C$5:C12)</f>
        <v>3.7499999999999999E-2</v>
      </c>
      <c r="D56" s="6">
        <f>SUM(D$5:D12)</f>
        <v>0.5675</v>
      </c>
      <c r="E56" s="6">
        <f>SUM(E$5:E12)</f>
        <v>4.7500000000000001E-2</v>
      </c>
      <c r="F56" s="6">
        <f>SUM(F$5:F12)</f>
        <v>0.56500000000000006</v>
      </c>
      <c r="G56" s="6">
        <f>SUM(G$5:G12)</f>
        <v>0.05</v>
      </c>
      <c r="H56" s="6">
        <f>SUM(H$5:H12)</f>
        <v>3.7499999999999999E-2</v>
      </c>
      <c r="I56" s="6">
        <f>SUM(I$5:I12)</f>
        <v>3.875E-2</v>
      </c>
      <c r="J56" s="6">
        <f>SUM(J$5:J12)</f>
        <v>0.05</v>
      </c>
      <c r="K56" s="6">
        <f>SUM(K$5:K12)</f>
        <v>0.96875</v>
      </c>
      <c r="L56" s="6">
        <f>SUM(L$5:L12)</f>
        <v>0.96000000000000008</v>
      </c>
      <c r="M56" s="6">
        <v>0</v>
      </c>
      <c r="N56" s="6">
        <v>0</v>
      </c>
      <c r="O56" s="6">
        <f>SUM(O$5:O12)</f>
        <v>0.53249999999999997</v>
      </c>
      <c r="P56" s="6">
        <f>SUM(P$5:P12)</f>
        <v>3.7500000000000006E-2</v>
      </c>
      <c r="Q56" s="6">
        <f>SUM(Q$5:Q12)</f>
        <v>0.2</v>
      </c>
      <c r="R56" s="6">
        <f>SUM(R$5:R12)</f>
        <v>7.4999999999999997E-3</v>
      </c>
    </row>
    <row r="57" spans="1:18" x14ac:dyDescent="0.25">
      <c r="A57">
        <v>800</v>
      </c>
      <c r="B57" s="6">
        <f>SUM(B$5:B13)</f>
        <v>0.60125000000000006</v>
      </c>
      <c r="C57" s="6">
        <f>SUM(C$5:C13)</f>
        <v>5.8749999999999997E-2</v>
      </c>
      <c r="D57" s="6">
        <f>SUM(D$5:D13)</f>
        <v>0.62124999999999997</v>
      </c>
      <c r="E57" s="6">
        <f>SUM(E$5:E13)</f>
        <v>6.7500000000000004E-2</v>
      </c>
      <c r="F57" s="6">
        <f>SUM(F$5:F13)</f>
        <v>0.61875000000000002</v>
      </c>
      <c r="G57" s="6">
        <f>SUM(G$5:G13)</f>
        <v>7.1250000000000008E-2</v>
      </c>
      <c r="H57" s="6">
        <f>SUM(H$5:H13)</f>
        <v>5.3749999999999999E-2</v>
      </c>
      <c r="I57" s="6">
        <f>SUM(I$5:I13)</f>
        <v>6.25E-2</v>
      </c>
      <c r="J57" s="6">
        <f>SUM(J$5:J13)</f>
        <v>7.5000000000000011E-2</v>
      </c>
      <c r="K57" s="6">
        <f>SUM(K$5:K13)</f>
        <v>0.97375</v>
      </c>
      <c r="L57" s="6">
        <f>SUM(L$5:L13)</f>
        <v>0.97500000000000009</v>
      </c>
      <c r="M57" s="6">
        <v>0</v>
      </c>
      <c r="N57" s="6">
        <v>0</v>
      </c>
      <c r="O57" s="6">
        <f>SUM(O$5:O13)</f>
        <v>0.58875</v>
      </c>
      <c r="P57" s="6">
        <f>SUM(P$5:P13)</f>
        <v>5.3750000000000006E-2</v>
      </c>
      <c r="Q57" s="6">
        <f>SUM(Q$5:Q13)</f>
        <v>0.24875000000000003</v>
      </c>
      <c r="R57" s="6">
        <f>SUM(R$5:R13)</f>
        <v>2.1249999999999998E-2</v>
      </c>
    </row>
    <row r="58" spans="1:18" x14ac:dyDescent="0.25">
      <c r="A58">
        <v>900</v>
      </c>
      <c r="B58" s="6">
        <f>SUM(B$5:B14)</f>
        <v>0.66875000000000007</v>
      </c>
      <c r="C58" s="6">
        <f>SUM(C$5:C14)</f>
        <v>8.3749999999999991E-2</v>
      </c>
      <c r="D58" s="6">
        <f>SUM(D$5:D14)</f>
        <v>0.6925</v>
      </c>
      <c r="E58" s="6">
        <f>SUM(E$5:E14)</f>
        <v>9.8750000000000004E-2</v>
      </c>
      <c r="F58" s="6">
        <f>SUM(F$5:F14)</f>
        <v>0.69125000000000003</v>
      </c>
      <c r="G58" s="6">
        <f>SUM(G$5:G14)</f>
        <v>0.10625000000000001</v>
      </c>
      <c r="H58" s="6">
        <f>SUM(H$5:H14)</f>
        <v>7.8750000000000001E-2</v>
      </c>
      <c r="I58" s="6">
        <f>SUM(I$5:I14)</f>
        <v>8.6249999999999993E-2</v>
      </c>
      <c r="J58" s="6">
        <f>SUM(J$5:J14)</f>
        <v>0.10750000000000001</v>
      </c>
      <c r="K58" s="6">
        <f>SUM(K$5:K14)</f>
        <v>0.98124999999999996</v>
      </c>
      <c r="L58" s="6">
        <f>SUM(L$5:L14)</f>
        <v>0.98125000000000007</v>
      </c>
      <c r="M58" s="6">
        <v>0</v>
      </c>
      <c r="N58" s="6">
        <v>0</v>
      </c>
      <c r="O58" s="6">
        <f>SUM(O$5:O14)</f>
        <v>0.65125</v>
      </c>
      <c r="P58" s="6">
        <f>SUM(P$5:P14)</f>
        <v>7.7500000000000013E-2</v>
      </c>
      <c r="Q58" s="6">
        <f>SUM(Q$5:Q14)</f>
        <v>0.27375000000000005</v>
      </c>
      <c r="R58" s="6">
        <f>SUM(R$5:R14)</f>
        <v>2.7499999999999997E-2</v>
      </c>
    </row>
    <row r="59" spans="1:18" x14ac:dyDescent="0.25">
      <c r="A59">
        <v>1000</v>
      </c>
      <c r="B59" s="6">
        <f>SUM(B$5:B15)</f>
        <v>0.72750000000000004</v>
      </c>
      <c r="C59" s="6">
        <f>SUM(C$5:C15)</f>
        <v>0.11749999999999999</v>
      </c>
      <c r="D59" s="6">
        <f>SUM(D$5:D15)</f>
        <v>0.74750000000000005</v>
      </c>
      <c r="E59" s="6">
        <f>SUM(E$5:E15)</f>
        <v>0.13</v>
      </c>
      <c r="F59" s="6">
        <f>SUM(F$5:F15)</f>
        <v>0.74625000000000008</v>
      </c>
      <c r="G59" s="6">
        <f>SUM(G$5:G15)</f>
        <v>0.13750000000000001</v>
      </c>
      <c r="H59" s="6">
        <f>SUM(H$5:H15)</f>
        <v>0.11375</v>
      </c>
      <c r="I59" s="6">
        <f>SUM(I$5:I15)</f>
        <v>0.36874999999999997</v>
      </c>
      <c r="J59" s="6">
        <f>SUM(J$5:J15)</f>
        <v>0.13750000000000001</v>
      </c>
      <c r="K59" s="6">
        <f>SUM(K$5:K15)</f>
        <v>0.98499999999999999</v>
      </c>
      <c r="L59" s="6">
        <f>SUM(L$5:L15)</f>
        <v>0.9900000000000001</v>
      </c>
      <c r="M59" s="6">
        <v>0</v>
      </c>
      <c r="N59" s="6">
        <v>0</v>
      </c>
      <c r="O59" s="6">
        <f>SUM(O$5:O15)</f>
        <v>0.72</v>
      </c>
      <c r="P59" s="6">
        <f>SUM(P$5:P15)</f>
        <v>0.11500000000000002</v>
      </c>
      <c r="Q59" s="6">
        <f>SUM(Q$5:Q15)</f>
        <v>0.30875000000000008</v>
      </c>
      <c r="R59" s="6">
        <f>SUM(R$5:R15)</f>
        <v>4.2499999999999996E-2</v>
      </c>
    </row>
    <row r="60" spans="1:18" x14ac:dyDescent="0.25">
      <c r="A60">
        <v>1100</v>
      </c>
      <c r="B60" s="6">
        <f>SUM(B$5:B16)</f>
        <v>0.86250000000000004</v>
      </c>
      <c r="C60" s="6">
        <f>SUM(C$5:C16)</f>
        <v>0.43124999999999997</v>
      </c>
      <c r="D60" s="6">
        <f>SUM(D$5:D16)</f>
        <v>0.88000000000000012</v>
      </c>
      <c r="E60" s="6">
        <f>SUM(E$5:E16)</f>
        <v>0.49</v>
      </c>
      <c r="F60" s="6">
        <f>SUM(F$5:F16)</f>
        <v>0.87750000000000006</v>
      </c>
      <c r="G60" s="6">
        <f>SUM(G$5:G16)</f>
        <v>0.51624999999999999</v>
      </c>
      <c r="H60" s="6">
        <f>SUM(H$5:H16)</f>
        <v>0.42749999999999999</v>
      </c>
      <c r="I60" s="6">
        <f>SUM(I$5:I16)</f>
        <v>0.45249999999999996</v>
      </c>
      <c r="J60" s="6">
        <f>SUM(J$5:J16)</f>
        <v>0.52124999999999999</v>
      </c>
      <c r="K60" s="6">
        <f>SUM(K$5:K16)</f>
        <v>0.98749999999999993</v>
      </c>
      <c r="L60" s="6">
        <f>SUM(L$5:L16)</f>
        <v>0.99250000000000005</v>
      </c>
      <c r="M60" s="6">
        <v>0</v>
      </c>
      <c r="N60" s="6">
        <v>0</v>
      </c>
      <c r="O60" s="6">
        <f>SUM(O$5:O16)</f>
        <v>0.85499999999999998</v>
      </c>
      <c r="P60" s="6">
        <f>SUM(P$5:P16)</f>
        <v>0.44125000000000003</v>
      </c>
      <c r="Q60" s="6">
        <f>SUM(Q$5:Q16)</f>
        <v>0.37000000000000011</v>
      </c>
      <c r="R60" s="6">
        <f>SUM(R$5:R16)</f>
        <v>0.12</v>
      </c>
    </row>
    <row r="61" spans="1:18" x14ac:dyDescent="0.25">
      <c r="A61">
        <v>1200</v>
      </c>
      <c r="B61" s="6">
        <f>SUM(B$5:B17)</f>
        <v>0.88250000000000006</v>
      </c>
      <c r="C61" s="6">
        <f>SUM(C$5:C17)</f>
        <v>0.49874999999999997</v>
      </c>
      <c r="D61" s="6">
        <f>SUM(D$5:D17)</f>
        <v>0.8912500000000001</v>
      </c>
      <c r="E61" s="6">
        <f>SUM(E$5:E17)</f>
        <v>0.55625000000000002</v>
      </c>
      <c r="F61" s="6">
        <f>SUM(F$5:F17)</f>
        <v>0.8912500000000001</v>
      </c>
      <c r="G61" s="6">
        <f>SUM(G$5:G17)</f>
        <v>0.59375</v>
      </c>
      <c r="H61" s="6">
        <f>SUM(H$5:H17)</f>
        <v>0.4975</v>
      </c>
      <c r="I61" s="6">
        <f>SUM(I$5:I17)</f>
        <v>0.52874999999999994</v>
      </c>
      <c r="J61" s="6">
        <f>SUM(J$5:J17)</f>
        <v>0.6</v>
      </c>
      <c r="K61" s="6">
        <f>SUM(K$5:K17)</f>
        <v>0.98999999999999988</v>
      </c>
      <c r="L61" s="6">
        <f>SUM(L$5:L17)</f>
        <v>0.99875000000000003</v>
      </c>
      <c r="M61" s="6">
        <v>0</v>
      </c>
      <c r="N61" s="6">
        <v>0</v>
      </c>
      <c r="O61" s="6">
        <f>SUM(O$5:O17)</f>
        <v>0.87749999999999995</v>
      </c>
      <c r="P61" s="6">
        <f>SUM(P$5:P17)</f>
        <v>0.505</v>
      </c>
      <c r="Q61" s="6">
        <f>SUM(Q$5:Q17)</f>
        <v>0.41625000000000012</v>
      </c>
      <c r="R61" s="6">
        <f>SUM(R$5:R17)</f>
        <v>0.15125</v>
      </c>
    </row>
    <row r="62" spans="1:18" x14ac:dyDescent="0.25">
      <c r="A62">
        <v>1300</v>
      </c>
      <c r="B62" s="6">
        <f>SUM(B$5:B18)</f>
        <v>0.90125000000000011</v>
      </c>
      <c r="C62" s="6">
        <f>SUM(C$5:C18)</f>
        <v>0.56499999999999995</v>
      </c>
      <c r="D62" s="6">
        <f>SUM(D$5:D18)</f>
        <v>0.91500000000000015</v>
      </c>
      <c r="E62" s="6">
        <f>SUM(E$5:E18)</f>
        <v>0.62250000000000005</v>
      </c>
      <c r="F62" s="6">
        <f>SUM(F$5:F18)</f>
        <v>0.91375000000000006</v>
      </c>
      <c r="G62" s="6">
        <f>SUM(G$5:G18)</f>
        <v>0.66749999999999998</v>
      </c>
      <c r="H62" s="6">
        <f>SUM(H$5:H18)</f>
        <v>0.56625000000000003</v>
      </c>
      <c r="I62" s="6">
        <f>SUM(I$5:I18)</f>
        <v>0.59749999999999992</v>
      </c>
      <c r="J62" s="6">
        <f>SUM(J$5:J18)</f>
        <v>0.66749999999999998</v>
      </c>
      <c r="K62" s="6">
        <f>SUM(K$5:K18)</f>
        <v>0.99249999999999983</v>
      </c>
      <c r="L62" s="6">
        <f>SUM(L$5:L18)</f>
        <v>1</v>
      </c>
      <c r="M62" s="6">
        <v>0</v>
      </c>
      <c r="N62" s="6">
        <v>0</v>
      </c>
      <c r="O62" s="6">
        <f>SUM(O$5:O18)</f>
        <v>0.89624999999999999</v>
      </c>
      <c r="P62" s="6">
        <f>SUM(P$5:P18)</f>
        <v>0.57750000000000001</v>
      </c>
      <c r="Q62" s="6">
        <f>SUM(Q$5:Q18)</f>
        <v>0.45000000000000012</v>
      </c>
      <c r="R62" s="6">
        <f>SUM(R$5:R18)</f>
        <v>0.20249999999999999</v>
      </c>
    </row>
    <row r="63" spans="1:18" x14ac:dyDescent="0.25">
      <c r="A63">
        <v>1400</v>
      </c>
      <c r="B63" s="6">
        <f>SUM(B$5:B19)</f>
        <v>0.9225000000000001</v>
      </c>
      <c r="C63" s="6">
        <f>SUM(C$5:C19)</f>
        <v>0.63124999999999998</v>
      </c>
      <c r="D63" s="6">
        <f>SUM(D$5:D19)</f>
        <v>0.93500000000000016</v>
      </c>
      <c r="E63" s="6">
        <f>SUM(E$5:E19)</f>
        <v>0.67875000000000008</v>
      </c>
      <c r="F63" s="6">
        <f>SUM(F$5:F19)</f>
        <v>0.93375000000000008</v>
      </c>
      <c r="G63" s="6">
        <f>SUM(G$5:G19)</f>
        <v>0.73375000000000001</v>
      </c>
      <c r="H63" s="6">
        <f>SUM(H$5:H19)</f>
        <v>0.64624999999999999</v>
      </c>
      <c r="I63" s="6">
        <f>SUM(I$5:I19)</f>
        <v>0.68249999999999988</v>
      </c>
      <c r="J63" s="6">
        <f>SUM(J$5:J19)</f>
        <v>0.73499999999999999</v>
      </c>
      <c r="K63" s="6">
        <f>SUM(K$5:K19)</f>
        <v>0.9937499999999998</v>
      </c>
      <c r="L63" s="6">
        <f>SUM(L$5:L19)</f>
        <v>1</v>
      </c>
      <c r="M63" s="6">
        <v>0</v>
      </c>
      <c r="N63" s="6">
        <v>0</v>
      </c>
      <c r="O63" s="6">
        <f>SUM(O$5:O19)</f>
        <v>0.91625000000000001</v>
      </c>
      <c r="P63" s="6">
        <f>SUM(P$5:P19)</f>
        <v>0.63749999999999996</v>
      </c>
      <c r="Q63" s="6">
        <f>SUM(Q$5:Q19)</f>
        <v>0.48625000000000013</v>
      </c>
      <c r="R63" s="6">
        <f>SUM(R$5:R19)</f>
        <v>0.245</v>
      </c>
    </row>
    <row r="64" spans="1:18" x14ac:dyDescent="0.25">
      <c r="A64">
        <v>1500</v>
      </c>
      <c r="B64" s="6">
        <f>SUM(B$5:B20)</f>
        <v>0.94250000000000012</v>
      </c>
      <c r="C64" s="6">
        <f>SUM(C$5:C20)</f>
        <v>0.69874999999999998</v>
      </c>
      <c r="D64" s="6">
        <f>SUM(D$5:D20)</f>
        <v>0.95500000000000018</v>
      </c>
      <c r="E64" s="6">
        <f>SUM(E$5:E20)</f>
        <v>0.7400000000000001</v>
      </c>
      <c r="F64" s="6">
        <f>SUM(F$5:F20)</f>
        <v>0.95250000000000012</v>
      </c>
      <c r="G64" s="6">
        <f>SUM(G$5:G20)</f>
        <v>0.79</v>
      </c>
      <c r="H64" s="6">
        <f>SUM(H$5:H20)</f>
        <v>0.70750000000000002</v>
      </c>
      <c r="I64" s="6">
        <f>SUM(I$5:I20)</f>
        <v>0.82499999999999984</v>
      </c>
      <c r="J64" s="6">
        <f>SUM(J$5:J20)</f>
        <v>0.79749999999999999</v>
      </c>
      <c r="K64" s="6">
        <f>SUM(K$5:K20)</f>
        <v>0.99624999999999975</v>
      </c>
      <c r="L64" s="6">
        <f>SUM(L$5:L20)</f>
        <v>1</v>
      </c>
      <c r="M64" s="6">
        <v>0</v>
      </c>
      <c r="N64" s="6">
        <v>0</v>
      </c>
      <c r="O64" s="6">
        <f>SUM(O$5:O20)</f>
        <v>0.94000000000000006</v>
      </c>
      <c r="P64" s="6">
        <f>SUM(P$5:P20)</f>
        <v>0.7024999999999999</v>
      </c>
      <c r="Q64" s="6">
        <f>SUM(Q$5:Q20)</f>
        <v>0.52750000000000008</v>
      </c>
      <c r="R64" s="6">
        <f>SUM(R$5:R20)</f>
        <v>0.28749999999999998</v>
      </c>
    </row>
    <row r="65" spans="1:18" x14ac:dyDescent="0.25">
      <c r="A65">
        <v>1600</v>
      </c>
      <c r="B65" s="6">
        <f>SUM(B$5:B21)</f>
        <v>0.96000000000000008</v>
      </c>
      <c r="C65" s="6">
        <f>SUM(C$5:C21)</f>
        <v>0.82</v>
      </c>
      <c r="D65" s="6">
        <f>SUM(D$5:D21)</f>
        <v>0.96500000000000019</v>
      </c>
      <c r="E65" s="6">
        <f>SUM(E$5:E21)</f>
        <v>0.84750000000000014</v>
      </c>
      <c r="F65" s="6">
        <f>SUM(F$5:F21)</f>
        <v>0.96500000000000008</v>
      </c>
      <c r="G65" s="6">
        <f>SUM(G$5:G21)</f>
        <v>0.89750000000000008</v>
      </c>
      <c r="H65" s="6">
        <f>SUM(H$5:H21)</f>
        <v>0.85</v>
      </c>
      <c r="I65" s="6">
        <f>SUM(I$5:I21)</f>
        <v>0.87249999999999983</v>
      </c>
      <c r="J65" s="6">
        <f>SUM(J$5:J21)</f>
        <v>0.88874999999999993</v>
      </c>
      <c r="K65" s="6">
        <f>SUM(K$5:K21)</f>
        <v>0.99999999999999978</v>
      </c>
      <c r="L65" s="6">
        <f>SUM(L$5:L21)</f>
        <v>1</v>
      </c>
      <c r="M65" s="6">
        <v>0</v>
      </c>
      <c r="N65" s="6">
        <v>0</v>
      </c>
      <c r="O65" s="6">
        <f>SUM(O$5:O21)</f>
        <v>0.9537500000000001</v>
      </c>
      <c r="P65" s="6">
        <f>SUM(P$5:P21)</f>
        <v>0.80874999999999986</v>
      </c>
      <c r="Q65" s="6">
        <f>SUM(Q$5:Q21)</f>
        <v>0.56375000000000008</v>
      </c>
      <c r="R65" s="6">
        <f>SUM(R$5:R21)</f>
        <v>0.3725</v>
      </c>
    </row>
    <row r="66" spans="1:18" x14ac:dyDescent="0.25">
      <c r="A66">
        <v>1700</v>
      </c>
      <c r="B66" s="6">
        <f>SUM(B$5:B22)</f>
        <v>0.96625000000000005</v>
      </c>
      <c r="C66" s="6">
        <f>SUM(C$5:C22)</f>
        <v>0.85499999999999998</v>
      </c>
      <c r="D66" s="6">
        <f>SUM(D$5:D22)</f>
        <v>0.97250000000000014</v>
      </c>
      <c r="E66" s="6">
        <f>SUM(E$5:E22)</f>
        <v>0.86750000000000016</v>
      </c>
      <c r="F66" s="6">
        <f>SUM(F$5:F22)</f>
        <v>0.97250000000000003</v>
      </c>
      <c r="G66" s="6">
        <f>SUM(G$5:G22)</f>
        <v>0.91750000000000009</v>
      </c>
      <c r="H66" s="6">
        <f>SUM(H$5:H22)</f>
        <v>0.87749999999999995</v>
      </c>
      <c r="I66" s="6">
        <f>SUM(I$5:I22)</f>
        <v>0.90124999999999988</v>
      </c>
      <c r="J66" s="6">
        <f>SUM(J$5:J22)</f>
        <v>0.91999999999999993</v>
      </c>
      <c r="K66" s="6">
        <f>SUM(K$5:K22)</f>
        <v>0.99999999999999978</v>
      </c>
      <c r="L66" s="6">
        <f>SUM(L$5:L22)</f>
        <v>1</v>
      </c>
      <c r="M66" s="6">
        <v>0</v>
      </c>
      <c r="N66" s="6">
        <v>0</v>
      </c>
      <c r="O66" s="6">
        <f>SUM(O$5:O22)</f>
        <v>0.96375000000000011</v>
      </c>
      <c r="P66" s="6">
        <f>SUM(P$5:P22)</f>
        <v>0.84499999999999986</v>
      </c>
      <c r="Q66" s="6">
        <f>SUM(Q$5:Q22)</f>
        <v>0.59750000000000014</v>
      </c>
      <c r="R66" s="6">
        <f>SUM(R$5:R22)</f>
        <v>0.42</v>
      </c>
    </row>
    <row r="67" spans="1:18" x14ac:dyDescent="0.25">
      <c r="A67">
        <v>1800</v>
      </c>
      <c r="B67" s="6">
        <f>SUM(B$5:B23)</f>
        <v>0.97250000000000003</v>
      </c>
      <c r="C67" s="6">
        <f>SUM(C$5:C23)</f>
        <v>0.87375000000000003</v>
      </c>
      <c r="D67" s="6">
        <f>SUM(D$5:D23)</f>
        <v>0.98000000000000009</v>
      </c>
      <c r="E67" s="6">
        <f>SUM(E$5:E23)</f>
        <v>0.89500000000000013</v>
      </c>
      <c r="F67" s="6">
        <f>SUM(F$5:F23)</f>
        <v>0.97750000000000004</v>
      </c>
      <c r="G67" s="6">
        <f>SUM(G$5:G23)</f>
        <v>0.94375000000000009</v>
      </c>
      <c r="H67" s="6">
        <f>SUM(H$5:H23)</f>
        <v>0.90374999999999994</v>
      </c>
      <c r="I67" s="6">
        <f>SUM(I$5:I23)</f>
        <v>0.91999999999999993</v>
      </c>
      <c r="J67" s="6">
        <f>SUM(J$5:J23)</f>
        <v>0.93874999999999997</v>
      </c>
      <c r="K67" s="6">
        <f>SUM(K$5:K23)</f>
        <v>0.99999999999999978</v>
      </c>
      <c r="L67" s="6">
        <f>SUM(L$5:L23)</f>
        <v>1</v>
      </c>
      <c r="M67" s="6">
        <v>0</v>
      </c>
      <c r="N67" s="6">
        <v>0</v>
      </c>
      <c r="O67" s="6">
        <f>SUM(O$5:O23)</f>
        <v>0.96875000000000011</v>
      </c>
      <c r="P67" s="6">
        <f>SUM(P$5:P23)</f>
        <v>0.86999999999999988</v>
      </c>
      <c r="Q67" s="6">
        <f>SUM(Q$5:Q23)</f>
        <v>0.64375000000000016</v>
      </c>
      <c r="R67" s="6">
        <f>SUM(R$5:R23)</f>
        <v>0.49124999999999996</v>
      </c>
    </row>
    <row r="68" spans="1:18" x14ac:dyDescent="0.25">
      <c r="A68">
        <v>1900</v>
      </c>
      <c r="B68" s="6">
        <f>SUM(B$5:B24)</f>
        <v>0.97750000000000004</v>
      </c>
      <c r="C68" s="6">
        <f>SUM(C$5:C24)</f>
        <v>0.90250000000000008</v>
      </c>
      <c r="D68" s="6">
        <f>SUM(D$5:D24)</f>
        <v>0.98125000000000007</v>
      </c>
      <c r="E68" s="6">
        <f>SUM(E$5:E24)</f>
        <v>0.91000000000000014</v>
      </c>
      <c r="F68" s="6">
        <f>SUM(F$5:F24)</f>
        <v>0.98750000000000004</v>
      </c>
      <c r="G68" s="6">
        <f>SUM(G$5:G24)</f>
        <v>0.9587500000000001</v>
      </c>
      <c r="H68" s="6">
        <f>SUM(H$5:H24)</f>
        <v>0.92624999999999991</v>
      </c>
      <c r="I68" s="6">
        <f>SUM(I$5:I24)</f>
        <v>0.99624999999999997</v>
      </c>
      <c r="J68" s="6">
        <f>SUM(J$5:J24)</f>
        <v>0.96</v>
      </c>
      <c r="K68" s="6">
        <f>SUM(K$5:K24)</f>
        <v>0.99999999999999978</v>
      </c>
      <c r="L68" s="6">
        <f>SUM(L$5:L24)</f>
        <v>1</v>
      </c>
      <c r="M68" s="6">
        <v>0</v>
      </c>
      <c r="N68" s="6">
        <v>0</v>
      </c>
      <c r="O68" s="6">
        <f>SUM(O$5:O24)</f>
        <v>0.97500000000000009</v>
      </c>
      <c r="P68" s="6">
        <f>SUM(P$5:P24)</f>
        <v>0.89624999999999988</v>
      </c>
      <c r="Q68" s="6">
        <f>SUM(Q$5:Q24)</f>
        <v>0.69500000000000017</v>
      </c>
      <c r="R68" s="6">
        <f>SUM(R$5:R24)</f>
        <v>0.52749999999999997</v>
      </c>
    </row>
    <row r="69" spans="1:18" x14ac:dyDescent="0.25">
      <c r="A69">
        <v>2000</v>
      </c>
      <c r="B69" s="6">
        <f>SUM(B$5:B25)</f>
        <v>0.98125000000000007</v>
      </c>
      <c r="C69" s="6">
        <f>SUM(C$5:C25)</f>
        <v>0.91750000000000009</v>
      </c>
      <c r="D69" s="6">
        <f>SUM(D$5:D25)</f>
        <v>0.98250000000000004</v>
      </c>
      <c r="E69" s="6">
        <f>SUM(E$5:E25)</f>
        <v>0.93500000000000016</v>
      </c>
      <c r="F69" s="6">
        <f>SUM(F$5:F25)</f>
        <v>1</v>
      </c>
      <c r="G69" s="6">
        <f>SUM(G$5:G25)</f>
        <v>1</v>
      </c>
      <c r="H69" s="6">
        <f>SUM(H$5:H25)</f>
        <v>0.95</v>
      </c>
      <c r="I69" s="6">
        <f>SUM(I$5:I25)</f>
        <v>1</v>
      </c>
      <c r="J69" s="6">
        <f>SUM(J$5:J25)</f>
        <v>0.97124999999999995</v>
      </c>
      <c r="K69" s="6">
        <f>SUM(K$5:K25)</f>
        <v>0.99999999999999978</v>
      </c>
      <c r="L69" s="6">
        <f>SUM(L$5:L25)</f>
        <v>1</v>
      </c>
      <c r="M69" s="6">
        <v>0</v>
      </c>
      <c r="N69" s="6">
        <v>0</v>
      </c>
      <c r="O69" s="6">
        <f>SUM(O$5:O25)</f>
        <v>0.98125000000000007</v>
      </c>
      <c r="P69" s="6">
        <f>SUM(P$5:P25)</f>
        <v>0.92249999999999988</v>
      </c>
      <c r="Q69" s="6">
        <f>SUM(Q$5:Q25)</f>
        <v>0.76500000000000012</v>
      </c>
      <c r="R69" s="6">
        <f>SUM(R$5:R25)</f>
        <v>0.59375</v>
      </c>
    </row>
    <row r="70" spans="1:18" x14ac:dyDescent="0.25">
      <c r="A70">
        <v>2100</v>
      </c>
      <c r="B70" s="6">
        <f>SUM(B$5:B26)</f>
        <v>0.98375000000000001</v>
      </c>
      <c r="C70" s="6">
        <f>SUM(C$5:C26)</f>
        <v>0.93500000000000005</v>
      </c>
      <c r="D70" s="6">
        <f>SUM(D$5:D26)</f>
        <v>0.98875000000000002</v>
      </c>
      <c r="E70" s="6">
        <f>SUM(E$5:E26)</f>
        <v>0.94500000000000017</v>
      </c>
      <c r="F70" s="6">
        <f>SUM(F$5:F26)</f>
        <v>1</v>
      </c>
      <c r="G70" s="6">
        <f>SUM(G$5:G26)</f>
        <v>1</v>
      </c>
      <c r="H70" s="6">
        <f>SUM(H$5:H26)</f>
        <v>0.99124999999999996</v>
      </c>
      <c r="I70" s="6">
        <f>SUM(I$5:I26)</f>
        <v>1</v>
      </c>
      <c r="J70" s="6">
        <f>SUM(J$5:J26)</f>
        <v>0.98499999999999999</v>
      </c>
      <c r="K70" s="6">
        <f>SUM(K$5:K26)</f>
        <v>0.99999999999999978</v>
      </c>
      <c r="L70" s="6">
        <f>SUM(L$5:L26)</f>
        <v>1</v>
      </c>
      <c r="M70" s="6">
        <v>0</v>
      </c>
      <c r="N70" s="6">
        <v>0</v>
      </c>
      <c r="O70" s="6">
        <f>SUM(O$5:O26)</f>
        <v>0.98375000000000001</v>
      </c>
      <c r="P70" s="6">
        <f>SUM(P$5:P26)</f>
        <v>0.94249999999999989</v>
      </c>
      <c r="Q70" s="6">
        <f>SUM(Q$5:Q26)</f>
        <v>0.8337500000000001</v>
      </c>
      <c r="R70" s="6">
        <f>SUM(R$5:R26)</f>
        <v>0.67249999999999999</v>
      </c>
    </row>
    <row r="71" spans="1:18" x14ac:dyDescent="0.25">
      <c r="A71">
        <v>2200</v>
      </c>
      <c r="B71" s="6">
        <f>SUM(B$5:B27)</f>
        <v>0.99375000000000002</v>
      </c>
      <c r="C71" s="6">
        <f>SUM(C$5:C27)</f>
        <v>0.94750000000000001</v>
      </c>
      <c r="D71" s="6">
        <f>SUM(D$5:D27)</f>
        <v>0.99375000000000002</v>
      </c>
      <c r="E71" s="6">
        <f>SUM(E$5:E27)</f>
        <v>0.95750000000000013</v>
      </c>
      <c r="F71" s="6">
        <f>SUM(F$5:F27)</f>
        <v>1</v>
      </c>
      <c r="G71" s="6">
        <f>SUM(G$5:G27)</f>
        <v>1</v>
      </c>
      <c r="H71" s="6">
        <f>SUM(H$5:H27)</f>
        <v>1</v>
      </c>
      <c r="I71" s="6">
        <f>SUM(I$5:I27)</f>
        <v>1</v>
      </c>
      <c r="J71" s="6">
        <f>SUM(J$5:J27)</f>
        <v>1</v>
      </c>
      <c r="K71" s="6">
        <f>SUM(K$5:K27)</f>
        <v>0.99999999999999978</v>
      </c>
      <c r="L71" s="6">
        <f>SUM(L$5:L27)</f>
        <v>1</v>
      </c>
      <c r="M71" s="6">
        <v>0</v>
      </c>
      <c r="N71" s="6">
        <v>0</v>
      </c>
      <c r="O71" s="6">
        <f>SUM(O$5:O27)</f>
        <v>0.98875000000000002</v>
      </c>
      <c r="P71" s="6">
        <f>SUM(P$5:P27)</f>
        <v>0.95499999999999985</v>
      </c>
      <c r="Q71" s="6">
        <f>SUM(Q$5:Q27)</f>
        <v>0.90250000000000008</v>
      </c>
      <c r="R71" s="6">
        <f>SUM(R$5:R27)</f>
        <v>0.71124999999999994</v>
      </c>
    </row>
    <row r="72" spans="1:18" x14ac:dyDescent="0.25">
      <c r="A72">
        <v>2300</v>
      </c>
      <c r="B72" s="6">
        <f>SUM(B$5:B28)</f>
        <v>1</v>
      </c>
      <c r="C72" s="6">
        <f>SUM(C$5:C28)</f>
        <v>0.96250000000000002</v>
      </c>
      <c r="D72" s="6">
        <f>SUM(D$5:D28)</f>
        <v>1</v>
      </c>
      <c r="E72" s="6">
        <f>SUM(E$5:E28)</f>
        <v>0.96500000000000008</v>
      </c>
      <c r="F72" s="6">
        <f>SUM(F$5:F28)</f>
        <v>1</v>
      </c>
      <c r="G72" s="6">
        <f>SUM(G$5:G28)</f>
        <v>1</v>
      </c>
      <c r="H72" s="6">
        <f>SUM(H$5:H28)</f>
        <v>1</v>
      </c>
      <c r="I72" s="6">
        <f>SUM(I$5:I28)</f>
        <v>1</v>
      </c>
      <c r="J72" s="6">
        <f>SUM(J$5:J28)</f>
        <v>1</v>
      </c>
      <c r="K72" s="6">
        <f>SUM(K$5:K28)</f>
        <v>0.99999999999999978</v>
      </c>
      <c r="L72" s="6">
        <f>SUM(L$5:L28)</f>
        <v>1</v>
      </c>
      <c r="M72" s="6">
        <v>0</v>
      </c>
      <c r="N72" s="6">
        <v>0</v>
      </c>
      <c r="O72" s="6">
        <f>SUM(O$5:O28)</f>
        <v>0.99750000000000005</v>
      </c>
      <c r="P72" s="6">
        <f>SUM(P$5:P28)</f>
        <v>0.9674999999999998</v>
      </c>
      <c r="Q72" s="6">
        <f>SUM(Q$5:Q28)</f>
        <v>0.94750000000000012</v>
      </c>
      <c r="R72" s="6">
        <f>SUM(R$5:R28)</f>
        <v>0.73249999999999993</v>
      </c>
    </row>
    <row r="73" spans="1:18" x14ac:dyDescent="0.25">
      <c r="A73">
        <v>2400</v>
      </c>
      <c r="B73" s="6">
        <f>SUM(B$5:B29)</f>
        <v>1</v>
      </c>
      <c r="C73" s="6">
        <f>SUM(C$5:C29)</f>
        <v>0.96750000000000003</v>
      </c>
      <c r="D73" s="6">
        <f>SUM(D$5:D29)</f>
        <v>1</v>
      </c>
      <c r="E73" s="6">
        <f>SUM(E$5:E29)</f>
        <v>0.97500000000000009</v>
      </c>
      <c r="F73" s="6">
        <f>SUM(F$5:F29)</f>
        <v>1</v>
      </c>
      <c r="G73" s="6">
        <f>SUM(G$5:G29)</f>
        <v>1</v>
      </c>
      <c r="H73" s="6">
        <f>SUM(H$5:H29)</f>
        <v>1</v>
      </c>
      <c r="I73" s="6">
        <f>SUM(I$5:I29)</f>
        <v>1</v>
      </c>
      <c r="J73" s="6">
        <f>SUM(J$5:J29)</f>
        <v>1</v>
      </c>
      <c r="K73" s="6">
        <f>SUM(K$5:K29)</f>
        <v>0.99999999999999978</v>
      </c>
      <c r="L73" s="6">
        <f>SUM(L$5:L29)</f>
        <v>1</v>
      </c>
      <c r="M73" s="6">
        <v>0</v>
      </c>
      <c r="N73" s="6">
        <v>0</v>
      </c>
      <c r="O73" s="6">
        <f>SUM(O$5:O29)</f>
        <v>1</v>
      </c>
      <c r="P73" s="6">
        <f>SUM(P$5:P29)</f>
        <v>0.97499999999999976</v>
      </c>
      <c r="Q73" s="6">
        <f>SUM(Q$5:Q29)</f>
        <v>0.97875000000000012</v>
      </c>
      <c r="R73" s="6">
        <f>SUM(R$5:R29)</f>
        <v>0.77499999999999991</v>
      </c>
    </row>
    <row r="74" spans="1:18" x14ac:dyDescent="0.25">
      <c r="A74">
        <v>2500</v>
      </c>
      <c r="B74" s="6">
        <f>SUM(B$5:B30)</f>
        <v>1</v>
      </c>
      <c r="C74" s="6">
        <f>SUM(C$5:C30)</f>
        <v>0.98125000000000007</v>
      </c>
      <c r="D74" s="6">
        <f>SUM(D$5:D30)</f>
        <v>1</v>
      </c>
      <c r="E74" s="6">
        <f>SUM(E$5:E30)</f>
        <v>0.9850000000000001</v>
      </c>
      <c r="F74" s="6">
        <f>SUM(F$5:F30)</f>
        <v>1</v>
      </c>
      <c r="G74" s="6">
        <f>SUM(G$5:G30)</f>
        <v>1</v>
      </c>
      <c r="H74" s="6">
        <f>SUM(H$5:H30)</f>
        <v>1</v>
      </c>
      <c r="I74" s="6">
        <f>SUM(I$5:I30)</f>
        <v>1</v>
      </c>
      <c r="J74" s="6">
        <f>SUM(J$5:J30)</f>
        <v>1</v>
      </c>
      <c r="K74" s="6">
        <f>SUM(K$5:K30)</f>
        <v>0.99999999999999978</v>
      </c>
      <c r="L74" s="6">
        <f>SUM(L$5:L30)</f>
        <v>1</v>
      </c>
      <c r="M74" s="6">
        <v>0</v>
      </c>
      <c r="N74" s="6">
        <v>0</v>
      </c>
      <c r="O74" s="6">
        <f>SUM(O$5:O30)</f>
        <v>1</v>
      </c>
      <c r="P74" s="6">
        <f>SUM(P$5:P30)</f>
        <v>0.99999999999999978</v>
      </c>
      <c r="Q74" s="6">
        <f>SUM(Q$5:Q30)</f>
        <v>1.0000000000000002</v>
      </c>
      <c r="R74" s="6">
        <f>SUM(R$5:R30)</f>
        <v>0.83499999999999996</v>
      </c>
    </row>
    <row r="75" spans="1:18" x14ac:dyDescent="0.25">
      <c r="A75">
        <v>2600</v>
      </c>
      <c r="B75" s="6">
        <f>SUM(B$5:B31)</f>
        <v>1</v>
      </c>
      <c r="C75" s="6">
        <f>SUM(C$5:C31)</f>
        <v>0.98250000000000004</v>
      </c>
      <c r="D75" s="6">
        <f>SUM(D$5:D31)</f>
        <v>1</v>
      </c>
      <c r="E75" s="6">
        <f>SUM(E$5:E31)</f>
        <v>1</v>
      </c>
      <c r="F75" s="6">
        <f>SUM(F$5:F31)</f>
        <v>1</v>
      </c>
      <c r="G75" s="6">
        <f>SUM(G$5:G31)</f>
        <v>1</v>
      </c>
      <c r="H75" s="6">
        <f>SUM(H$5:H31)</f>
        <v>1</v>
      </c>
      <c r="I75" s="6">
        <f>SUM(I$5:I31)</f>
        <v>1</v>
      </c>
      <c r="J75" s="6">
        <f>SUM(J$5:J31)</f>
        <v>1</v>
      </c>
      <c r="K75" s="6">
        <f>SUM(K$5:K31)</f>
        <v>0.99999999999999978</v>
      </c>
      <c r="L75" s="6">
        <f>SUM(L$5:L31)</f>
        <v>1</v>
      </c>
      <c r="M75" s="6">
        <v>0</v>
      </c>
      <c r="N75" s="6">
        <v>0</v>
      </c>
      <c r="O75" s="6">
        <f>SUM(O$5:O31)</f>
        <v>1</v>
      </c>
      <c r="P75" s="6">
        <f>SUM(P$5:P31)</f>
        <v>0.99999999999999978</v>
      </c>
      <c r="Q75" s="6">
        <f>SUM(Q$5:Q31)</f>
        <v>1.0000000000000002</v>
      </c>
      <c r="R75" s="6">
        <f>SUM(R$5:R31)</f>
        <v>0.97875000000000001</v>
      </c>
    </row>
    <row r="76" spans="1:18" x14ac:dyDescent="0.25">
      <c r="A76">
        <v>2700</v>
      </c>
      <c r="B76" s="6">
        <f>SUM(B$5:B32)</f>
        <v>1</v>
      </c>
      <c r="C76" s="6">
        <f>SUM(C$5:C32)</f>
        <v>1</v>
      </c>
      <c r="D76" s="6">
        <f>SUM(D$5:D32)</f>
        <v>1</v>
      </c>
      <c r="E76" s="6">
        <f>SUM(E$5:E32)</f>
        <v>1</v>
      </c>
      <c r="F76" s="6">
        <f>SUM(F$5:F32)</f>
        <v>1</v>
      </c>
      <c r="G76" s="6">
        <f>SUM(G$5:G32)</f>
        <v>1</v>
      </c>
      <c r="H76" s="6">
        <f>SUM(H$5:H32)</f>
        <v>1</v>
      </c>
      <c r="I76" s="6">
        <f>SUM(I$5:I32)</f>
        <v>1</v>
      </c>
      <c r="J76" s="6">
        <f>SUM(J$5:J32)</f>
        <v>1</v>
      </c>
      <c r="K76" s="6">
        <f>SUM(K$5:K32)</f>
        <v>0.99999999999999978</v>
      </c>
      <c r="L76" s="6">
        <f>SUM(L$5:L32)</f>
        <v>1</v>
      </c>
      <c r="M76" s="6">
        <v>0</v>
      </c>
      <c r="N76" s="6">
        <v>0</v>
      </c>
      <c r="O76" s="6">
        <f>SUM(O$5:O32)</f>
        <v>1</v>
      </c>
      <c r="P76" s="6">
        <f>SUM(P$5:P32)</f>
        <v>0.99999999999999978</v>
      </c>
      <c r="Q76" s="6">
        <f>SUM(Q$5:Q32)</f>
        <v>1.0000000000000002</v>
      </c>
      <c r="R76" s="6">
        <f>SUM(R$5:R32)</f>
        <v>0.98124999999999996</v>
      </c>
    </row>
    <row r="77" spans="1:18" x14ac:dyDescent="0.25">
      <c r="A77">
        <v>2800</v>
      </c>
      <c r="B77" s="6">
        <f>SUM(B$5:B33)</f>
        <v>1</v>
      </c>
      <c r="C77" s="6">
        <f>SUM(C$5:C33)</f>
        <v>1</v>
      </c>
      <c r="D77" s="6">
        <f>SUM(D$5:D33)</f>
        <v>1</v>
      </c>
      <c r="E77" s="6">
        <f>SUM(E$5:E33)</f>
        <v>1</v>
      </c>
      <c r="F77" s="6">
        <f>SUM(F$5:F33)</f>
        <v>1</v>
      </c>
      <c r="G77" s="6">
        <f>SUM(G$5:G33)</f>
        <v>1</v>
      </c>
      <c r="H77" s="6">
        <f>SUM(H$5:H33)</f>
        <v>1</v>
      </c>
      <c r="I77" s="6">
        <f>SUM(I$5:I33)</f>
        <v>1</v>
      </c>
      <c r="J77" s="6">
        <f>SUM(J$5:J33)</f>
        <v>1</v>
      </c>
      <c r="K77" s="6">
        <f>SUM(K$5:K33)</f>
        <v>0.99999999999999978</v>
      </c>
      <c r="L77" s="6">
        <f>SUM(L$5:L33)</f>
        <v>1</v>
      </c>
      <c r="M77" s="6">
        <v>0</v>
      </c>
      <c r="N77" s="6">
        <v>0</v>
      </c>
      <c r="O77" s="6">
        <f>SUM(O$5:O33)</f>
        <v>1</v>
      </c>
      <c r="P77" s="6">
        <f>SUM(P$5:P33)</f>
        <v>0.99999999999999978</v>
      </c>
      <c r="Q77" s="6">
        <f>SUM(Q$5:Q33)</f>
        <v>1.0000000000000002</v>
      </c>
      <c r="R77" s="6">
        <f>SUM(R$5:R33)</f>
        <v>0.99374999999999991</v>
      </c>
    </row>
    <row r="78" spans="1:18" x14ac:dyDescent="0.25">
      <c r="A78">
        <v>2900</v>
      </c>
      <c r="B78" s="6">
        <f>SUM(B$5:B34)</f>
        <v>1</v>
      </c>
      <c r="C78" s="6">
        <f>SUM(C$5:C34)</f>
        <v>1</v>
      </c>
      <c r="D78" s="6">
        <f>SUM(D$5:D34)</f>
        <v>1</v>
      </c>
      <c r="E78" s="6">
        <f>SUM(E$5:E34)</f>
        <v>1</v>
      </c>
      <c r="F78" s="6">
        <f>SUM(F$5:F34)</f>
        <v>1</v>
      </c>
      <c r="G78" s="6">
        <f>SUM(G$5:G34)</f>
        <v>1</v>
      </c>
      <c r="H78" s="6">
        <f>SUM(H$5:H34)</f>
        <v>1</v>
      </c>
      <c r="I78" s="6">
        <f>SUM(I$5:I34)</f>
        <v>1</v>
      </c>
      <c r="J78" s="6">
        <f>SUM(J$5:J34)</f>
        <v>1</v>
      </c>
      <c r="K78" s="6">
        <f>SUM(K$5:K34)</f>
        <v>0.99999999999999978</v>
      </c>
      <c r="L78" s="6">
        <f>SUM(L$5:L34)</f>
        <v>1</v>
      </c>
      <c r="M78" s="6">
        <v>0</v>
      </c>
      <c r="N78" s="6">
        <v>0</v>
      </c>
      <c r="O78" s="6">
        <f>SUM(O$5:O34)</f>
        <v>1</v>
      </c>
      <c r="P78" s="6">
        <f>SUM(P$5:P34)</f>
        <v>0.99999999999999978</v>
      </c>
      <c r="Q78" s="6">
        <f>SUM(Q$5:Q34)</f>
        <v>1.0000000000000002</v>
      </c>
      <c r="R78" s="6">
        <f>SUM(R$5:R34)</f>
        <v>0.99749999999999994</v>
      </c>
    </row>
    <row r="79" spans="1:18" x14ac:dyDescent="0.25">
      <c r="A79">
        <v>3000</v>
      </c>
      <c r="B79" s="6">
        <f>SUM(B$5:B35)</f>
        <v>1</v>
      </c>
      <c r="C79" s="6">
        <f>SUM(C$5:C35)</f>
        <v>1</v>
      </c>
      <c r="D79" s="6">
        <f>SUM(D$5:D35)</f>
        <v>1</v>
      </c>
      <c r="E79" s="6">
        <f>SUM(E$5:E35)</f>
        <v>1</v>
      </c>
      <c r="F79" s="6">
        <f>SUM(F$5:F35)</f>
        <v>1</v>
      </c>
      <c r="G79" s="6">
        <f>SUM(G$5:G35)</f>
        <v>1</v>
      </c>
      <c r="H79" s="6">
        <f>SUM(H$5:H35)</f>
        <v>1</v>
      </c>
      <c r="I79" s="6">
        <f>SUM(I$5:I35)</f>
        <v>1</v>
      </c>
      <c r="J79" s="6">
        <f>SUM(J$5:J35)</f>
        <v>1</v>
      </c>
      <c r="K79" s="6">
        <f>SUM(K$5:K35)</f>
        <v>0.99999999999999978</v>
      </c>
      <c r="L79" s="6">
        <f>SUM(L$5:L35)</f>
        <v>1</v>
      </c>
      <c r="M79" s="6">
        <v>0</v>
      </c>
      <c r="N79" s="6">
        <v>0</v>
      </c>
      <c r="O79" s="6">
        <f>SUM(O$5:O35)</f>
        <v>1</v>
      </c>
      <c r="P79" s="6">
        <f>SUM(P$5:P35)</f>
        <v>0.99999999999999978</v>
      </c>
      <c r="Q79" s="6">
        <f>SUM(Q$5:Q35)</f>
        <v>1.0000000000000002</v>
      </c>
      <c r="R79" s="6">
        <f>SUM(R$5:R35)</f>
        <v>0.99874999999999992</v>
      </c>
    </row>
    <row r="80" spans="1:18" x14ac:dyDescent="0.25">
      <c r="A80">
        <v>3100</v>
      </c>
      <c r="B80" s="6">
        <f>SUM(B$5:B36)</f>
        <v>1</v>
      </c>
      <c r="C80" s="6">
        <f>SUM(C$5:C36)</f>
        <v>1</v>
      </c>
      <c r="D80" s="6">
        <f>SUM(D$5:D36)</f>
        <v>1</v>
      </c>
      <c r="E80" s="6">
        <f>SUM(E$5:E36)</f>
        <v>1</v>
      </c>
      <c r="F80" s="6">
        <f>SUM(F$5:F36)</f>
        <v>1</v>
      </c>
      <c r="G80" s="6">
        <f>SUM(G$5:G36)</f>
        <v>1</v>
      </c>
      <c r="H80" s="6">
        <f>SUM(H$5:H36)</f>
        <v>1</v>
      </c>
      <c r="I80" s="6">
        <f>SUM(I$5:I36)</f>
        <v>1</v>
      </c>
      <c r="J80" s="6">
        <f>SUM(J$5:J36)</f>
        <v>1</v>
      </c>
      <c r="K80" s="6">
        <f>SUM(K$5:K36)</f>
        <v>0.99999999999999978</v>
      </c>
      <c r="L80" s="6">
        <f>SUM(L$5:L36)</f>
        <v>1</v>
      </c>
      <c r="M80" s="6">
        <v>0</v>
      </c>
      <c r="N80" s="6">
        <v>0</v>
      </c>
      <c r="O80" s="6">
        <f>SUM(O$5:O36)</f>
        <v>1</v>
      </c>
      <c r="P80" s="6">
        <f>SUM(P$5:P36)</f>
        <v>0.99999999999999978</v>
      </c>
      <c r="Q80" s="6">
        <f>SUM(Q$5:Q36)</f>
        <v>1.0000000000000002</v>
      </c>
      <c r="R80" s="6">
        <f>SUM(R$5:R36)</f>
        <v>0.99999999999999989</v>
      </c>
    </row>
    <row r="81" spans="1:18" x14ac:dyDescent="0.25">
      <c r="A81">
        <v>3200</v>
      </c>
      <c r="B81" s="6">
        <f>SUM(B$5:B37)</f>
        <v>1</v>
      </c>
      <c r="C81" s="6">
        <f>SUM(C$5:C37)</f>
        <v>1</v>
      </c>
      <c r="D81" s="6">
        <f>SUM(D$5:D37)</f>
        <v>1</v>
      </c>
      <c r="E81" s="6">
        <f>SUM(E$5:E37)</f>
        <v>1</v>
      </c>
      <c r="F81" s="6">
        <f>SUM(F$5:F37)</f>
        <v>1</v>
      </c>
      <c r="G81" s="6">
        <f>SUM(G$5:G37)</f>
        <v>1</v>
      </c>
      <c r="H81" s="6">
        <f>SUM(H$5:H37)</f>
        <v>1</v>
      </c>
      <c r="I81" s="6">
        <f>SUM(I$5:I37)</f>
        <v>1</v>
      </c>
      <c r="J81" s="6">
        <f>SUM(J$5:J37)</f>
        <v>1</v>
      </c>
      <c r="K81" s="6">
        <f>SUM(K$5:K37)</f>
        <v>0.99999999999999978</v>
      </c>
      <c r="L81" s="6">
        <f>SUM(L$5:L37)</f>
        <v>1</v>
      </c>
      <c r="M81" s="6">
        <v>0</v>
      </c>
      <c r="N81" s="6">
        <v>0</v>
      </c>
      <c r="O81" s="6">
        <f>SUM(O$5:O37)</f>
        <v>1</v>
      </c>
      <c r="P81" s="6">
        <f>SUM(P$5:P37)</f>
        <v>0.99999999999999978</v>
      </c>
      <c r="Q81" s="6">
        <f>SUM(Q$5:Q37)</f>
        <v>1.0000000000000002</v>
      </c>
      <c r="R81" s="6">
        <f>SUM(R$5:R37)</f>
        <v>0.99999999999999989</v>
      </c>
    </row>
    <row r="82" spans="1:18" x14ac:dyDescent="0.25">
      <c r="A82">
        <v>3300</v>
      </c>
      <c r="B82" s="6">
        <f>SUM(B$5:B38)</f>
        <v>1</v>
      </c>
      <c r="C82" s="6">
        <f>SUM(C$5:C38)</f>
        <v>1</v>
      </c>
      <c r="D82" s="6">
        <f>SUM(D$5:D38)</f>
        <v>1</v>
      </c>
      <c r="E82" s="6">
        <f>SUM(E$5:E38)</f>
        <v>1</v>
      </c>
      <c r="F82" s="6">
        <f>SUM(F$5:F38)</f>
        <v>1</v>
      </c>
      <c r="G82" s="6">
        <f>SUM(G$5:G38)</f>
        <v>1</v>
      </c>
      <c r="H82" s="6">
        <f>SUM(H$5:H38)</f>
        <v>1</v>
      </c>
      <c r="I82" s="6">
        <f>SUM(I$5:I38)</f>
        <v>1</v>
      </c>
      <c r="J82" s="6">
        <f>SUM(J$5:J38)</f>
        <v>1</v>
      </c>
      <c r="K82" s="6">
        <f>SUM(K$5:K38)</f>
        <v>0.99999999999999978</v>
      </c>
      <c r="L82" s="6">
        <f>SUM(L$5:L38)</f>
        <v>1</v>
      </c>
      <c r="M82" s="6">
        <v>0</v>
      </c>
      <c r="N82" s="6">
        <v>0</v>
      </c>
      <c r="O82" s="6">
        <f>SUM(O$5:O38)</f>
        <v>1</v>
      </c>
      <c r="P82" s="6">
        <f>SUM(P$5:P38)</f>
        <v>0.99999999999999978</v>
      </c>
      <c r="Q82" s="6">
        <f>SUM(Q$5:Q38)</f>
        <v>1.0000000000000002</v>
      </c>
      <c r="R82" s="6">
        <f>SUM(R$5:R38)</f>
        <v>0.99999999999999989</v>
      </c>
    </row>
    <row r="83" spans="1:18" x14ac:dyDescent="0.25">
      <c r="A83">
        <v>3400</v>
      </c>
      <c r="B83" s="6">
        <f>SUM(B$5:B39)</f>
        <v>1</v>
      </c>
      <c r="C83" s="6">
        <f>SUM(C$5:C39)</f>
        <v>1</v>
      </c>
      <c r="D83" s="6">
        <f>SUM(D$5:D39)</f>
        <v>1</v>
      </c>
      <c r="E83" s="6">
        <f>SUM(E$5:E39)</f>
        <v>1</v>
      </c>
      <c r="F83" s="6">
        <f>SUM(F$5:F39)</f>
        <v>1</v>
      </c>
      <c r="G83" s="6">
        <f>SUM(G$5:G39)</f>
        <v>1</v>
      </c>
      <c r="H83" s="6">
        <f>SUM(H$5:H39)</f>
        <v>1</v>
      </c>
      <c r="I83" s="6">
        <f>SUM(I$5:I39)</f>
        <v>1</v>
      </c>
      <c r="J83" s="6">
        <f>SUM(J$5:J39)</f>
        <v>1</v>
      </c>
      <c r="K83" s="6">
        <f>SUM(K$5:K39)</f>
        <v>0.99999999999999978</v>
      </c>
      <c r="L83" s="6">
        <f>SUM(L$5:L39)</f>
        <v>1</v>
      </c>
      <c r="M83" s="6">
        <v>0</v>
      </c>
      <c r="N83" s="6">
        <v>0</v>
      </c>
      <c r="O83" s="6">
        <f>SUM(O$5:O39)</f>
        <v>1</v>
      </c>
      <c r="P83" s="6">
        <f>SUM(P$5:P39)</f>
        <v>0.99999999999999978</v>
      </c>
      <c r="Q83" s="6">
        <f>SUM(Q$5:Q39)</f>
        <v>1.0000000000000002</v>
      </c>
      <c r="R83" s="6">
        <f>SUM(R$5:R39)</f>
        <v>0.99999999999999989</v>
      </c>
    </row>
    <row r="84" spans="1:18" x14ac:dyDescent="0.25">
      <c r="A84">
        <v>3500</v>
      </c>
      <c r="B84" s="6">
        <f>SUM(B$5:B40)</f>
        <v>1</v>
      </c>
      <c r="C84" s="6">
        <f>SUM(C$5:C40)</f>
        <v>1</v>
      </c>
      <c r="D84" s="6">
        <f>SUM(D$5:D40)</f>
        <v>1</v>
      </c>
      <c r="E84" s="6">
        <f>SUM(E$5:E40)</f>
        <v>1</v>
      </c>
      <c r="F84" s="6">
        <f>SUM(F$5:F40)</f>
        <v>1</v>
      </c>
      <c r="G84" s="6">
        <f>SUM(G$5:G40)</f>
        <v>1</v>
      </c>
      <c r="H84" s="6">
        <f>SUM(H$5:H40)</f>
        <v>1</v>
      </c>
      <c r="I84" s="6">
        <f>SUM(I$5:I40)</f>
        <v>1</v>
      </c>
      <c r="J84" s="6">
        <f>SUM(J$5:J40)</f>
        <v>1</v>
      </c>
      <c r="K84" s="6">
        <f>SUM(K$5:K40)</f>
        <v>0.99999999999999978</v>
      </c>
      <c r="L84" s="6">
        <f>SUM(L$5:L40)</f>
        <v>1</v>
      </c>
      <c r="M84" s="6">
        <v>0</v>
      </c>
      <c r="N84" s="6">
        <v>0</v>
      </c>
      <c r="O84" s="6">
        <f>SUM(O$5:O40)</f>
        <v>1</v>
      </c>
      <c r="P84" s="6">
        <f>SUM(P$5:P40)</f>
        <v>0.99999999999999978</v>
      </c>
      <c r="Q84" s="6">
        <f>SUM(Q$5:Q40)</f>
        <v>1.0000000000000002</v>
      </c>
      <c r="R84" s="6">
        <f>SUM(R$5:R40)</f>
        <v>0.99999999999999989</v>
      </c>
    </row>
    <row r="85" spans="1:18" x14ac:dyDescent="0.25">
      <c r="A85">
        <v>3600</v>
      </c>
      <c r="B85" s="6">
        <f>SUM(B$5:B41)</f>
        <v>1</v>
      </c>
      <c r="C85" s="6">
        <f>SUM(C$5:C41)</f>
        <v>1</v>
      </c>
      <c r="D85" s="6">
        <f>SUM(D$5:D41)</f>
        <v>1</v>
      </c>
      <c r="E85" s="6">
        <f>SUM(E$5:E41)</f>
        <v>1</v>
      </c>
      <c r="F85" s="6">
        <f>SUM(F$5:F41)</f>
        <v>1</v>
      </c>
      <c r="G85" s="6">
        <f>SUM(G$5:G41)</f>
        <v>1</v>
      </c>
      <c r="H85" s="6">
        <f>SUM(H$5:H41)</f>
        <v>1</v>
      </c>
      <c r="I85" s="6">
        <f>SUM(I$5:I41)</f>
        <v>1</v>
      </c>
      <c r="J85" s="6">
        <f>SUM(J$5:J41)</f>
        <v>1</v>
      </c>
      <c r="K85" s="6">
        <f>SUM(K$5:K41)</f>
        <v>0.99999999999999978</v>
      </c>
      <c r="L85" s="6">
        <f>SUM(L$5:L41)</f>
        <v>1</v>
      </c>
      <c r="M85" s="6">
        <v>0</v>
      </c>
      <c r="N85" s="6">
        <v>0</v>
      </c>
      <c r="O85" s="6">
        <f>SUM(O$5:O41)</f>
        <v>1</v>
      </c>
      <c r="P85" s="6">
        <f>SUM(P$5:P41)</f>
        <v>0.99999999999999978</v>
      </c>
      <c r="Q85" s="6">
        <f>SUM(Q$5:Q41)</f>
        <v>1.0000000000000002</v>
      </c>
      <c r="R85" s="6">
        <f>SUM(R$5:R41)</f>
        <v>0.99999999999999989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14"/>
  <sheetViews>
    <sheetView topLeftCell="A76" zoomScale="80" zoomScaleNormal="80" workbookViewId="0">
      <selection activeCell="Q77" sqref="Q77:Q114"/>
    </sheetView>
  </sheetViews>
  <sheetFormatPr defaultRowHeight="13.2" x14ac:dyDescent="0.25"/>
  <cols>
    <col min="8" max="8" width="10.109375" customWidth="1"/>
    <col min="9" max="9" width="11.21875" customWidth="1"/>
    <col min="10" max="10" width="11.33203125" customWidth="1"/>
    <col min="11" max="12" width="17" customWidth="1"/>
    <col min="13" max="13" width="14" customWidth="1"/>
    <col min="14" max="14" width="17" customWidth="1"/>
    <col min="15" max="16" width="12" customWidth="1"/>
    <col min="17" max="17" width="12.5546875" customWidth="1"/>
    <col min="18" max="18" width="12.109375" customWidth="1"/>
    <col min="20" max="20" width="14.44140625" customWidth="1"/>
  </cols>
  <sheetData>
    <row r="3" spans="1:18" x14ac:dyDescent="0.25">
      <c r="A3" t="s">
        <v>29</v>
      </c>
      <c r="K3" t="s">
        <v>68</v>
      </c>
    </row>
    <row r="4" spans="1:18" ht="66" x14ac:dyDescent="0.25">
      <c r="A4" s="8" t="s">
        <v>30</v>
      </c>
      <c r="B4" s="16" t="s">
        <v>21</v>
      </c>
      <c r="C4" s="16" t="s">
        <v>22</v>
      </c>
      <c r="D4" s="16" t="s">
        <v>23</v>
      </c>
      <c r="E4" s="16" t="s">
        <v>24</v>
      </c>
      <c r="F4" s="16" t="s">
        <v>25</v>
      </c>
      <c r="G4" s="16" t="s">
        <v>26</v>
      </c>
      <c r="H4" s="16" t="s">
        <v>69</v>
      </c>
      <c r="I4" s="16" t="s">
        <v>98</v>
      </c>
      <c r="J4" s="58" t="s">
        <v>99</v>
      </c>
      <c r="K4" s="16" t="s">
        <v>124</v>
      </c>
      <c r="L4" s="16" t="s">
        <v>125</v>
      </c>
      <c r="M4" s="16" t="s">
        <v>284</v>
      </c>
      <c r="N4" s="16" t="s">
        <v>285</v>
      </c>
      <c r="O4" s="58" t="s">
        <v>323</v>
      </c>
      <c r="P4" s="58" t="s">
        <v>324</v>
      </c>
      <c r="Q4" s="58" t="s">
        <v>325</v>
      </c>
      <c r="R4" s="58" t="s">
        <v>326</v>
      </c>
    </row>
    <row r="5" spans="1:18" x14ac:dyDescent="0.25">
      <c r="A5" s="8">
        <v>0</v>
      </c>
      <c r="B5" s="10"/>
      <c r="C5" s="10">
        <v>0.95250000000000001</v>
      </c>
      <c r="D5" s="10">
        <v>0.94625000000000004</v>
      </c>
      <c r="E5" s="10">
        <v>0.92</v>
      </c>
      <c r="F5" s="10">
        <v>0.95750000000000002</v>
      </c>
      <c r="G5" s="10">
        <v>0.92625000000000002</v>
      </c>
      <c r="H5" s="10">
        <v>0.72375</v>
      </c>
      <c r="I5" s="10">
        <v>0.54625000000000001</v>
      </c>
      <c r="J5" s="10">
        <v>0.6875</v>
      </c>
      <c r="K5" s="10">
        <v>0.99124999999999996</v>
      </c>
      <c r="L5" s="10">
        <v>1</v>
      </c>
      <c r="M5" s="10">
        <v>1</v>
      </c>
      <c r="N5" s="10">
        <v>0.32</v>
      </c>
      <c r="O5" s="10">
        <v>0</v>
      </c>
      <c r="P5" s="10">
        <v>0</v>
      </c>
      <c r="Q5" s="10">
        <v>0.71499999999999997</v>
      </c>
      <c r="R5" s="10">
        <v>0.59125000000000005</v>
      </c>
    </row>
    <row r="6" spans="1:18" x14ac:dyDescent="0.25">
      <c r="A6" s="8">
        <v>50</v>
      </c>
      <c r="B6" s="10"/>
      <c r="C6" s="10">
        <v>4.7500000000000001E-2</v>
      </c>
      <c r="D6" s="10">
        <v>5.3749999999999999E-2</v>
      </c>
      <c r="E6" s="10">
        <v>0.08</v>
      </c>
      <c r="F6" s="10">
        <v>4.2500000000000003E-2</v>
      </c>
      <c r="G6" s="10">
        <v>7.3749999999999996E-2</v>
      </c>
      <c r="H6" s="10">
        <v>0.25</v>
      </c>
      <c r="I6" s="10">
        <v>0.23749999999999999</v>
      </c>
      <c r="J6" s="10">
        <v>0.1275</v>
      </c>
      <c r="K6" s="10">
        <v>8.7500000000000008E-3</v>
      </c>
      <c r="L6" s="10">
        <v>0</v>
      </c>
      <c r="M6" s="10">
        <v>0</v>
      </c>
      <c r="N6" s="10">
        <v>0.68</v>
      </c>
      <c r="O6" s="10">
        <v>0</v>
      </c>
      <c r="P6" s="10">
        <v>0</v>
      </c>
      <c r="Q6" s="10">
        <v>0.28499999999999998</v>
      </c>
      <c r="R6" s="10">
        <v>0.40875</v>
      </c>
    </row>
    <row r="7" spans="1:18" x14ac:dyDescent="0.25">
      <c r="A7" s="8">
        <v>100</v>
      </c>
      <c r="B7" s="10"/>
      <c r="C7" s="10">
        <v>0</v>
      </c>
      <c r="D7" s="10">
        <v>0</v>
      </c>
      <c r="E7" s="10">
        <v>0</v>
      </c>
      <c r="F7" s="10">
        <v>0</v>
      </c>
      <c r="G7" s="10">
        <v>0</v>
      </c>
      <c r="H7" s="10">
        <v>1.4999999999999999E-2</v>
      </c>
      <c r="I7" s="10">
        <v>0.17125000000000001</v>
      </c>
      <c r="J7" s="10">
        <v>7.7499999999999999E-2</v>
      </c>
      <c r="K7" s="10">
        <v>0</v>
      </c>
      <c r="L7" s="10">
        <v>0</v>
      </c>
      <c r="M7" s="10">
        <v>0</v>
      </c>
      <c r="N7" s="10">
        <v>0</v>
      </c>
      <c r="O7" s="10">
        <v>1.125E-2</v>
      </c>
      <c r="P7" s="10">
        <v>0</v>
      </c>
      <c r="Q7" s="10">
        <v>0</v>
      </c>
      <c r="R7" s="10">
        <v>0</v>
      </c>
    </row>
    <row r="8" spans="1:18" x14ac:dyDescent="0.25">
      <c r="A8" s="8">
        <v>150</v>
      </c>
      <c r="B8" s="10"/>
      <c r="C8" s="10">
        <v>0</v>
      </c>
      <c r="D8" s="10">
        <v>0</v>
      </c>
      <c r="E8" s="10">
        <v>0</v>
      </c>
      <c r="F8" s="10">
        <v>0</v>
      </c>
      <c r="G8" s="10">
        <v>0</v>
      </c>
      <c r="H8" s="10">
        <v>1.125E-2</v>
      </c>
      <c r="I8" s="10">
        <v>4.2500000000000003E-2</v>
      </c>
      <c r="J8" s="10">
        <v>8.7499999999999994E-2</v>
      </c>
      <c r="K8" s="10">
        <v>0</v>
      </c>
      <c r="L8" s="10">
        <v>0</v>
      </c>
      <c r="M8" s="10">
        <v>0</v>
      </c>
      <c r="N8" s="10">
        <v>0</v>
      </c>
      <c r="O8" s="10">
        <v>0.97750000000000004</v>
      </c>
      <c r="P8" s="10">
        <v>0</v>
      </c>
      <c r="Q8" s="10">
        <v>0</v>
      </c>
      <c r="R8" s="10">
        <v>0</v>
      </c>
    </row>
    <row r="9" spans="1:18" x14ac:dyDescent="0.25">
      <c r="A9" s="8">
        <v>200</v>
      </c>
      <c r="B9" s="10"/>
      <c r="C9" s="10">
        <v>0</v>
      </c>
      <c r="D9" s="10">
        <v>0</v>
      </c>
      <c r="E9" s="10">
        <v>0</v>
      </c>
      <c r="F9" s="10">
        <v>0</v>
      </c>
      <c r="G9" s="10">
        <v>0</v>
      </c>
      <c r="H9" s="10">
        <v>0</v>
      </c>
      <c r="I9" s="10">
        <v>2.5000000000000001E-3</v>
      </c>
      <c r="J9" s="10">
        <v>5.0000000000000001E-3</v>
      </c>
      <c r="K9" s="10">
        <v>0</v>
      </c>
      <c r="L9" s="10">
        <v>0</v>
      </c>
      <c r="M9" s="10">
        <v>0</v>
      </c>
      <c r="N9" s="10">
        <v>0</v>
      </c>
      <c r="O9" s="10">
        <v>1.125E-2</v>
      </c>
      <c r="P9" s="10">
        <v>0</v>
      </c>
      <c r="Q9" s="10">
        <v>0</v>
      </c>
      <c r="R9" s="10">
        <v>0</v>
      </c>
    </row>
    <row r="10" spans="1:18" x14ac:dyDescent="0.25">
      <c r="A10" s="8">
        <v>250</v>
      </c>
      <c r="B10" s="10"/>
      <c r="C10" s="10">
        <v>0</v>
      </c>
      <c r="D10" s="10">
        <v>0</v>
      </c>
      <c r="E10" s="10">
        <v>0</v>
      </c>
      <c r="F10" s="10">
        <v>0</v>
      </c>
      <c r="G10" s="10">
        <v>0</v>
      </c>
      <c r="H10" s="10">
        <v>0</v>
      </c>
      <c r="I10" s="10">
        <v>0</v>
      </c>
      <c r="J10" s="10">
        <v>0</v>
      </c>
      <c r="K10" s="10">
        <v>0</v>
      </c>
      <c r="L10" s="10">
        <v>0</v>
      </c>
      <c r="M10" s="10">
        <v>0</v>
      </c>
      <c r="N10" s="10">
        <v>0</v>
      </c>
      <c r="O10" s="10">
        <v>0</v>
      </c>
      <c r="P10" s="10">
        <v>2.5000000000000001E-3</v>
      </c>
      <c r="Q10" s="10">
        <v>0</v>
      </c>
      <c r="R10" s="10">
        <v>0</v>
      </c>
    </row>
    <row r="11" spans="1:18" x14ac:dyDescent="0.25">
      <c r="A11" s="8">
        <v>300</v>
      </c>
      <c r="B11" s="10"/>
      <c r="C11" s="10">
        <v>0</v>
      </c>
      <c r="D11" s="10">
        <v>0</v>
      </c>
      <c r="E11" s="10">
        <v>0</v>
      </c>
      <c r="F11" s="10">
        <v>0</v>
      </c>
      <c r="G11" s="10">
        <v>0</v>
      </c>
      <c r="H11" s="10">
        <v>0</v>
      </c>
      <c r="I11" s="10">
        <v>0</v>
      </c>
      <c r="J11" s="10">
        <v>6.2500000000000003E-3</v>
      </c>
      <c r="K11" s="10">
        <v>0</v>
      </c>
      <c r="L11" s="10">
        <v>0</v>
      </c>
      <c r="M11" s="10">
        <v>0</v>
      </c>
      <c r="N11" s="10">
        <v>0</v>
      </c>
      <c r="O11" s="10">
        <v>0</v>
      </c>
      <c r="P11" s="10">
        <v>5.0000000000000001E-3</v>
      </c>
      <c r="Q11" s="10">
        <v>0</v>
      </c>
      <c r="R11" s="10">
        <v>0</v>
      </c>
    </row>
    <row r="12" spans="1:18" x14ac:dyDescent="0.25">
      <c r="A12" s="8">
        <v>350</v>
      </c>
      <c r="B12" s="9"/>
      <c r="C12" s="9">
        <v>0</v>
      </c>
      <c r="D12" s="10">
        <v>1.25E-3</v>
      </c>
      <c r="E12" s="10">
        <v>0</v>
      </c>
      <c r="F12" s="10">
        <v>0</v>
      </c>
      <c r="G12" s="10">
        <v>0</v>
      </c>
      <c r="H12" s="10">
        <v>0</v>
      </c>
      <c r="I12" s="10">
        <v>0</v>
      </c>
      <c r="J12" s="10">
        <v>3.7499999999999999E-3</v>
      </c>
      <c r="K12" s="10">
        <v>0</v>
      </c>
      <c r="L12" s="10">
        <v>0</v>
      </c>
      <c r="M12" s="10">
        <v>0</v>
      </c>
      <c r="N12" s="10">
        <v>0</v>
      </c>
      <c r="O12" s="10">
        <v>0</v>
      </c>
      <c r="P12" s="10">
        <v>1.125E-2</v>
      </c>
      <c r="Q12" s="10">
        <v>0</v>
      </c>
      <c r="R12" s="10">
        <v>0</v>
      </c>
    </row>
    <row r="13" spans="1:18" x14ac:dyDescent="0.25">
      <c r="A13" s="8">
        <v>400</v>
      </c>
      <c r="B13" s="9"/>
      <c r="C13" s="9">
        <v>0</v>
      </c>
      <c r="D13" s="10">
        <v>1.25E-3</v>
      </c>
      <c r="E13" s="10">
        <v>0</v>
      </c>
      <c r="F13" s="10">
        <v>0</v>
      </c>
      <c r="G13" s="10">
        <v>0</v>
      </c>
      <c r="H13" s="10">
        <v>0</v>
      </c>
      <c r="I13" s="10">
        <v>0</v>
      </c>
      <c r="J13" s="10">
        <v>2.5000000000000001E-3</v>
      </c>
      <c r="K13" s="10">
        <v>0</v>
      </c>
      <c r="L13" s="10">
        <v>0</v>
      </c>
      <c r="M13" s="10">
        <v>0</v>
      </c>
      <c r="N13" s="10">
        <v>0</v>
      </c>
      <c r="O13" s="10">
        <v>0</v>
      </c>
      <c r="P13" s="10">
        <v>0.02</v>
      </c>
      <c r="Q13" s="10">
        <v>0</v>
      </c>
      <c r="R13" s="10">
        <v>0</v>
      </c>
    </row>
    <row r="14" spans="1:18" x14ac:dyDescent="0.25">
      <c r="A14" s="8">
        <v>450</v>
      </c>
      <c r="B14" s="9"/>
      <c r="C14" s="9">
        <v>0</v>
      </c>
      <c r="D14" s="10">
        <v>1.25E-3</v>
      </c>
      <c r="E14" s="10">
        <v>0</v>
      </c>
      <c r="F14" s="10">
        <v>0</v>
      </c>
      <c r="G14" s="10">
        <v>0</v>
      </c>
      <c r="H14" s="10">
        <v>0</v>
      </c>
      <c r="I14" s="10">
        <v>0</v>
      </c>
      <c r="J14" s="10">
        <v>2.5000000000000001E-3</v>
      </c>
      <c r="K14" s="10">
        <v>0</v>
      </c>
      <c r="L14" s="10">
        <v>0</v>
      </c>
      <c r="M14" s="10">
        <v>0</v>
      </c>
      <c r="N14" s="10">
        <v>0</v>
      </c>
      <c r="O14" s="10">
        <v>0</v>
      </c>
      <c r="P14" s="10">
        <v>2.5000000000000001E-2</v>
      </c>
      <c r="Q14" s="10">
        <v>0</v>
      </c>
      <c r="R14" s="10">
        <v>0</v>
      </c>
    </row>
    <row r="15" spans="1:18" x14ac:dyDescent="0.25">
      <c r="A15" s="8">
        <v>500</v>
      </c>
      <c r="B15" s="9"/>
      <c r="C15" s="9">
        <v>0</v>
      </c>
      <c r="D15" s="10">
        <v>1.25E-3</v>
      </c>
      <c r="E15" s="10">
        <v>0</v>
      </c>
      <c r="F15" s="10">
        <v>0</v>
      </c>
      <c r="G15" s="10">
        <v>0</v>
      </c>
      <c r="H15" s="10">
        <v>0</v>
      </c>
      <c r="I15" s="10">
        <v>0</v>
      </c>
      <c r="J15" s="10">
        <v>0</v>
      </c>
      <c r="K15" s="10">
        <v>0</v>
      </c>
      <c r="L15" s="10">
        <v>0</v>
      </c>
      <c r="M15" s="10">
        <v>0</v>
      </c>
      <c r="N15" s="10">
        <v>0</v>
      </c>
      <c r="O15" s="10">
        <v>0</v>
      </c>
      <c r="P15" s="10">
        <v>4.1250000000000002E-2</v>
      </c>
      <c r="Q15" s="10">
        <v>0</v>
      </c>
      <c r="R15" s="10">
        <v>0</v>
      </c>
    </row>
    <row r="16" spans="1:18" x14ac:dyDescent="0.25">
      <c r="A16" s="8">
        <v>550</v>
      </c>
      <c r="B16" s="9"/>
      <c r="C16" s="9">
        <v>0</v>
      </c>
      <c r="D16" s="10">
        <v>1.25E-3</v>
      </c>
      <c r="E16" s="10">
        <v>0</v>
      </c>
      <c r="F16" s="10">
        <v>0</v>
      </c>
      <c r="G16" s="10">
        <v>0</v>
      </c>
      <c r="H16" s="10">
        <v>0</v>
      </c>
      <c r="I16" s="10">
        <v>0</v>
      </c>
      <c r="J16" s="10">
        <v>0</v>
      </c>
      <c r="K16" s="10">
        <v>0</v>
      </c>
      <c r="L16" s="10">
        <v>0</v>
      </c>
      <c r="M16" s="10">
        <v>0</v>
      </c>
      <c r="N16" s="10">
        <v>0</v>
      </c>
      <c r="O16" s="10">
        <v>0</v>
      </c>
      <c r="P16" s="10">
        <v>8.1250000000000003E-2</v>
      </c>
      <c r="Q16" s="10">
        <v>0</v>
      </c>
      <c r="R16" s="10">
        <v>0</v>
      </c>
    </row>
    <row r="17" spans="1:18" x14ac:dyDescent="0.25">
      <c r="A17" s="8">
        <v>600</v>
      </c>
      <c r="B17" s="9"/>
      <c r="C17" s="9">
        <v>0</v>
      </c>
      <c r="D17" s="10">
        <v>1.25E-3</v>
      </c>
      <c r="E17" s="10">
        <v>0</v>
      </c>
      <c r="F17" s="10">
        <v>0</v>
      </c>
      <c r="G17" s="10">
        <v>0</v>
      </c>
      <c r="H17" s="10">
        <v>0</v>
      </c>
      <c r="I17" s="10">
        <v>0</v>
      </c>
      <c r="J17" s="10">
        <v>0</v>
      </c>
      <c r="K17" s="10">
        <v>0</v>
      </c>
      <c r="L17" s="10">
        <v>0</v>
      </c>
      <c r="M17" s="10">
        <v>0</v>
      </c>
      <c r="N17" s="10">
        <v>0</v>
      </c>
      <c r="O17" s="10">
        <v>0</v>
      </c>
      <c r="P17" s="10">
        <v>9.375E-2</v>
      </c>
      <c r="Q17" s="10">
        <v>0</v>
      </c>
      <c r="R17" s="10">
        <v>0</v>
      </c>
    </row>
    <row r="18" spans="1:18" x14ac:dyDescent="0.25">
      <c r="A18" s="8">
        <v>650</v>
      </c>
      <c r="B18" s="9"/>
      <c r="C18" s="9">
        <v>0</v>
      </c>
      <c r="D18" s="10">
        <v>1.25E-3</v>
      </c>
      <c r="E18" s="10">
        <v>0</v>
      </c>
      <c r="F18" s="10">
        <v>0</v>
      </c>
      <c r="G18" s="10">
        <v>0</v>
      </c>
      <c r="H18" s="10">
        <v>0</v>
      </c>
      <c r="I18" s="10">
        <v>0</v>
      </c>
      <c r="J18" s="10">
        <v>0</v>
      </c>
      <c r="K18" s="10">
        <v>0</v>
      </c>
      <c r="L18" s="10">
        <v>0</v>
      </c>
      <c r="M18" s="10">
        <v>0</v>
      </c>
      <c r="N18" s="10">
        <v>0</v>
      </c>
      <c r="O18" s="10">
        <v>0</v>
      </c>
      <c r="P18" s="10">
        <v>0.155</v>
      </c>
      <c r="Q18" s="10">
        <v>0</v>
      </c>
      <c r="R18" s="10">
        <v>0</v>
      </c>
    </row>
    <row r="19" spans="1:18" x14ac:dyDescent="0.25">
      <c r="A19" s="8">
        <v>700</v>
      </c>
      <c r="B19" s="9"/>
      <c r="C19" s="9">
        <v>0</v>
      </c>
      <c r="D19" s="10">
        <v>1.25E-3</v>
      </c>
      <c r="E19" s="10">
        <v>0</v>
      </c>
      <c r="F19" s="10">
        <v>0</v>
      </c>
      <c r="G19" s="10">
        <v>0</v>
      </c>
      <c r="H19" s="10">
        <v>0</v>
      </c>
      <c r="I19" s="10">
        <v>0</v>
      </c>
      <c r="J19" s="10">
        <v>0</v>
      </c>
      <c r="K19" s="10">
        <v>0</v>
      </c>
      <c r="L19" s="10">
        <v>0</v>
      </c>
      <c r="M19" s="10">
        <v>0</v>
      </c>
      <c r="N19" s="10">
        <v>0</v>
      </c>
      <c r="O19" s="10">
        <v>0</v>
      </c>
      <c r="P19" s="10">
        <v>0.55125000000000002</v>
      </c>
      <c r="Q19" s="10">
        <v>0</v>
      </c>
      <c r="R19" s="10">
        <v>0</v>
      </c>
    </row>
    <row r="20" spans="1:18" x14ac:dyDescent="0.25">
      <c r="A20" s="8">
        <v>750</v>
      </c>
      <c r="B20" s="9"/>
      <c r="C20" s="9">
        <v>0</v>
      </c>
      <c r="D20" s="10">
        <v>1.25E-3</v>
      </c>
      <c r="E20" s="10">
        <v>0</v>
      </c>
      <c r="F20" s="10">
        <v>0</v>
      </c>
      <c r="G20" s="10">
        <v>0</v>
      </c>
      <c r="H20" s="10">
        <v>0</v>
      </c>
      <c r="I20" s="10">
        <v>0</v>
      </c>
      <c r="J20" s="10">
        <v>0</v>
      </c>
      <c r="K20" s="10">
        <v>0</v>
      </c>
      <c r="L20" s="10">
        <v>0</v>
      </c>
      <c r="M20" s="10">
        <v>0</v>
      </c>
      <c r="N20" s="10">
        <v>0</v>
      </c>
      <c r="O20" s="10">
        <v>0</v>
      </c>
      <c r="P20" s="10">
        <v>3.7499999999999999E-3</v>
      </c>
      <c r="Q20" s="10">
        <v>0</v>
      </c>
      <c r="R20" s="10">
        <v>0</v>
      </c>
    </row>
    <row r="21" spans="1:18" x14ac:dyDescent="0.25">
      <c r="A21" s="8">
        <v>800</v>
      </c>
      <c r="B21" s="9"/>
      <c r="C21" s="9">
        <v>0</v>
      </c>
      <c r="D21" s="10">
        <v>1.25E-3</v>
      </c>
      <c r="E21" s="10">
        <v>0</v>
      </c>
      <c r="F21" s="10">
        <v>0</v>
      </c>
      <c r="G21" s="10">
        <v>0</v>
      </c>
      <c r="H21" s="10">
        <v>0</v>
      </c>
      <c r="I21" s="10">
        <v>0</v>
      </c>
      <c r="J21" s="10">
        <v>0</v>
      </c>
      <c r="K21" s="10">
        <v>0</v>
      </c>
      <c r="L21" s="10">
        <v>0</v>
      </c>
      <c r="M21" s="10">
        <v>0</v>
      </c>
      <c r="N21" s="10">
        <v>0</v>
      </c>
      <c r="O21" s="10">
        <v>0</v>
      </c>
      <c r="P21" s="86">
        <v>1.25E-3</v>
      </c>
      <c r="Q21" s="10">
        <v>0</v>
      </c>
      <c r="R21" s="10">
        <v>0</v>
      </c>
    </row>
    <row r="22" spans="1:18" x14ac:dyDescent="0.25">
      <c r="A22" s="8">
        <v>850</v>
      </c>
      <c r="B22" s="9"/>
      <c r="C22" s="9">
        <v>0</v>
      </c>
      <c r="D22" s="10">
        <v>1.25E-3</v>
      </c>
      <c r="E22" s="10">
        <v>0</v>
      </c>
      <c r="F22" s="10">
        <v>0</v>
      </c>
      <c r="G22" s="10">
        <v>0</v>
      </c>
      <c r="H22" s="10">
        <v>0</v>
      </c>
      <c r="I22" s="10">
        <v>0</v>
      </c>
      <c r="J22" s="10">
        <v>0</v>
      </c>
      <c r="K22" s="10">
        <v>0</v>
      </c>
      <c r="L22" s="10">
        <v>0</v>
      </c>
      <c r="M22" s="10">
        <v>0</v>
      </c>
      <c r="N22" s="10">
        <v>0</v>
      </c>
      <c r="O22" s="10">
        <v>0</v>
      </c>
      <c r="P22" s="10">
        <v>2.5000000000000001E-3</v>
      </c>
      <c r="Q22" s="10">
        <v>0</v>
      </c>
      <c r="R22" s="10">
        <v>0</v>
      </c>
    </row>
    <row r="23" spans="1:18" x14ac:dyDescent="0.25">
      <c r="A23" s="8">
        <v>900</v>
      </c>
      <c r="B23" s="9"/>
      <c r="C23" s="9">
        <v>0</v>
      </c>
      <c r="D23" s="10">
        <v>1.25E-3</v>
      </c>
      <c r="E23" s="10">
        <v>0</v>
      </c>
      <c r="F23" s="10">
        <v>0</v>
      </c>
      <c r="G23" s="10">
        <v>0</v>
      </c>
      <c r="H23" s="10">
        <v>0</v>
      </c>
      <c r="I23" s="10">
        <v>0</v>
      </c>
      <c r="J23" s="10">
        <v>0</v>
      </c>
      <c r="K23" s="10">
        <v>0</v>
      </c>
      <c r="L23" s="10">
        <v>0</v>
      </c>
      <c r="M23" s="10">
        <v>0</v>
      </c>
      <c r="N23" s="10">
        <v>0</v>
      </c>
      <c r="O23" s="10">
        <v>0</v>
      </c>
      <c r="P23" s="10">
        <v>2.5000000000000001E-3</v>
      </c>
      <c r="Q23" s="10">
        <v>0</v>
      </c>
      <c r="R23" s="10">
        <v>0</v>
      </c>
    </row>
    <row r="24" spans="1:18" x14ac:dyDescent="0.25">
      <c r="A24" s="8">
        <v>950</v>
      </c>
      <c r="B24" s="9"/>
      <c r="C24" s="9">
        <v>0</v>
      </c>
      <c r="D24" s="10">
        <v>1.25E-3</v>
      </c>
      <c r="E24" s="10">
        <v>0</v>
      </c>
      <c r="F24" s="10">
        <v>0</v>
      </c>
      <c r="G24" s="10">
        <v>0</v>
      </c>
      <c r="H24" s="10">
        <v>0</v>
      </c>
      <c r="I24" s="10">
        <v>0</v>
      </c>
      <c r="J24" s="10">
        <v>0</v>
      </c>
      <c r="K24" s="10">
        <v>0</v>
      </c>
      <c r="L24" s="10">
        <v>0</v>
      </c>
      <c r="M24" s="10">
        <v>0</v>
      </c>
      <c r="N24" s="10">
        <v>0</v>
      </c>
      <c r="O24" s="10">
        <v>0</v>
      </c>
      <c r="P24" s="10">
        <v>3.7499999999999999E-3</v>
      </c>
      <c r="Q24" s="10">
        <v>0</v>
      </c>
      <c r="R24" s="10">
        <v>0</v>
      </c>
    </row>
    <row r="25" spans="1:18" x14ac:dyDescent="0.25">
      <c r="A25" s="8">
        <v>1000</v>
      </c>
      <c r="B25" s="9"/>
      <c r="C25" s="9">
        <v>0</v>
      </c>
      <c r="D25" s="10">
        <v>1.25E-3</v>
      </c>
      <c r="E25" s="10">
        <v>0</v>
      </c>
      <c r="F25" s="10">
        <v>0</v>
      </c>
      <c r="G25" s="10">
        <v>0</v>
      </c>
      <c r="H25" s="10">
        <v>0</v>
      </c>
      <c r="I25" s="10">
        <v>0</v>
      </c>
      <c r="J25" s="10">
        <v>0</v>
      </c>
      <c r="K25" s="10">
        <v>0</v>
      </c>
      <c r="L25" s="10">
        <v>0</v>
      </c>
      <c r="M25" s="10">
        <v>0</v>
      </c>
      <c r="N25" s="10">
        <v>0</v>
      </c>
      <c r="O25" s="10">
        <v>0</v>
      </c>
      <c r="P25" s="10">
        <v>0</v>
      </c>
      <c r="Q25" s="10">
        <v>0</v>
      </c>
      <c r="R25" s="10">
        <v>0</v>
      </c>
    </row>
    <row r="26" spans="1:18" x14ac:dyDescent="0.25">
      <c r="J26" s="6"/>
    </row>
    <row r="27" spans="1:18" x14ac:dyDescent="0.25">
      <c r="J27" s="6"/>
    </row>
    <row r="28" spans="1:18" x14ac:dyDescent="0.25">
      <c r="A28" t="s">
        <v>66</v>
      </c>
      <c r="J28" s="6"/>
      <c r="K28" t="s">
        <v>68</v>
      </c>
    </row>
    <row r="29" spans="1:18" ht="66" x14ac:dyDescent="0.25">
      <c r="A29" s="8" t="s">
        <v>30</v>
      </c>
      <c r="B29" s="16" t="s">
        <v>21</v>
      </c>
      <c r="C29" s="16" t="s">
        <v>22</v>
      </c>
      <c r="D29" s="16" t="s">
        <v>23</v>
      </c>
      <c r="E29" s="16" t="s">
        <v>24</v>
      </c>
      <c r="F29" s="16" t="s">
        <v>25</v>
      </c>
      <c r="G29" s="16" t="s">
        <v>26</v>
      </c>
      <c r="H29" s="16" t="s">
        <v>69</v>
      </c>
      <c r="I29" s="16" t="s">
        <v>98</v>
      </c>
      <c r="J29" s="58" t="s">
        <v>99</v>
      </c>
      <c r="K29" s="16" t="s">
        <v>124</v>
      </c>
      <c r="L29" s="16" t="s">
        <v>125</v>
      </c>
      <c r="M29" s="16" t="s">
        <v>284</v>
      </c>
      <c r="N29" s="16" t="s">
        <v>285</v>
      </c>
      <c r="O29" s="58" t="s">
        <v>323</v>
      </c>
      <c r="P29" s="58" t="s">
        <v>324</v>
      </c>
      <c r="Q29" s="58" t="s">
        <v>325</v>
      </c>
      <c r="R29" s="58" t="s">
        <v>326</v>
      </c>
    </row>
    <row r="30" spans="1:18" x14ac:dyDescent="0.25">
      <c r="A30" s="103">
        <v>0</v>
      </c>
      <c r="B30" s="104"/>
      <c r="C30" s="104">
        <v>0.85</v>
      </c>
      <c r="D30" s="104"/>
      <c r="E30" s="104">
        <v>0.86499999999999999</v>
      </c>
      <c r="F30" s="104"/>
      <c r="G30" s="104">
        <v>0.88249999999999995</v>
      </c>
      <c r="H30" s="104">
        <v>0.39</v>
      </c>
      <c r="I30" s="104">
        <v>2.1250000000000002E-2</v>
      </c>
      <c r="J30" s="104">
        <v>6.1249999999999999E-2</v>
      </c>
      <c r="K30" s="104">
        <v>0.71499999999999997</v>
      </c>
      <c r="L30" s="104">
        <v>0.94874999999999998</v>
      </c>
      <c r="M30" s="104">
        <v>0.79500000000000004</v>
      </c>
      <c r="N30" s="104">
        <v>0.31125000000000003</v>
      </c>
      <c r="O30" s="10">
        <v>0</v>
      </c>
      <c r="P30" s="10">
        <v>0</v>
      </c>
      <c r="Q30" s="10">
        <v>0.36749999999999999</v>
      </c>
      <c r="R30" s="10">
        <v>0.51375000000000004</v>
      </c>
    </row>
    <row r="31" spans="1:18" x14ac:dyDescent="0.25">
      <c r="A31" s="8">
        <v>50</v>
      </c>
      <c r="B31" s="10"/>
      <c r="C31" s="10">
        <v>0.15</v>
      </c>
      <c r="D31" s="10"/>
      <c r="E31" s="10">
        <v>0.13500000000000001</v>
      </c>
      <c r="F31" s="10"/>
      <c r="G31" s="10">
        <v>0.11749999999999999</v>
      </c>
      <c r="H31" s="10">
        <v>0.49875000000000003</v>
      </c>
      <c r="I31" s="10">
        <v>0.45124999999999998</v>
      </c>
      <c r="J31" s="10">
        <v>2.5000000000000001E-2</v>
      </c>
      <c r="K31" s="10">
        <v>0.28499999999999998</v>
      </c>
      <c r="L31" s="10">
        <v>5.1249999999999997E-2</v>
      </c>
      <c r="M31" s="10">
        <v>0.20499999999999999</v>
      </c>
      <c r="N31" s="10">
        <v>0.68874999999999997</v>
      </c>
      <c r="O31" s="10">
        <v>0</v>
      </c>
      <c r="P31" s="10">
        <v>0</v>
      </c>
      <c r="Q31" s="10">
        <v>0.63249999999999995</v>
      </c>
      <c r="R31" s="10">
        <v>0.48</v>
      </c>
    </row>
    <row r="32" spans="1:18" x14ac:dyDescent="0.25">
      <c r="A32" s="8">
        <v>100</v>
      </c>
      <c r="B32" s="10"/>
      <c r="C32" s="10">
        <v>0</v>
      </c>
      <c r="D32" s="10"/>
      <c r="E32" s="10">
        <v>0</v>
      </c>
      <c r="F32" s="10"/>
      <c r="G32" s="10">
        <v>0</v>
      </c>
      <c r="H32" s="10">
        <v>9.2499999999999999E-2</v>
      </c>
      <c r="I32" s="10">
        <v>0.32750000000000001</v>
      </c>
      <c r="J32" s="10">
        <v>3.6249999999999998E-2</v>
      </c>
      <c r="K32" s="10">
        <v>0</v>
      </c>
      <c r="L32" s="10">
        <v>0</v>
      </c>
      <c r="M32" s="10">
        <v>0</v>
      </c>
      <c r="N32" s="10">
        <v>0</v>
      </c>
      <c r="O32" s="10">
        <v>0</v>
      </c>
      <c r="P32" s="10">
        <v>0</v>
      </c>
      <c r="Q32" s="10">
        <v>0</v>
      </c>
      <c r="R32" s="10">
        <v>2.5000000000000001E-3</v>
      </c>
    </row>
    <row r="33" spans="1:18" x14ac:dyDescent="0.25">
      <c r="A33" s="8">
        <v>150</v>
      </c>
      <c r="B33" s="10"/>
      <c r="C33" s="10">
        <v>0</v>
      </c>
      <c r="D33" s="10"/>
      <c r="E33" s="10">
        <v>0</v>
      </c>
      <c r="F33" s="10"/>
      <c r="G33" s="10">
        <v>0</v>
      </c>
      <c r="H33" s="10">
        <v>0.01</v>
      </c>
      <c r="I33" s="10">
        <v>0.1575</v>
      </c>
      <c r="J33" s="10">
        <v>6.8750000000000006E-2</v>
      </c>
      <c r="K33" s="10">
        <v>0</v>
      </c>
      <c r="L33" s="10">
        <v>0</v>
      </c>
      <c r="M33" s="10">
        <v>0</v>
      </c>
      <c r="N33" s="10">
        <v>0</v>
      </c>
      <c r="O33" s="10">
        <v>0</v>
      </c>
      <c r="P33" s="10">
        <v>0</v>
      </c>
      <c r="Q33" s="10">
        <v>0</v>
      </c>
      <c r="R33" s="10">
        <v>2.5000000000000001E-3</v>
      </c>
    </row>
    <row r="34" spans="1:18" x14ac:dyDescent="0.25">
      <c r="A34" s="8">
        <v>200</v>
      </c>
      <c r="B34" s="10"/>
      <c r="C34" s="10">
        <v>0</v>
      </c>
      <c r="D34" s="10"/>
      <c r="E34" s="10">
        <v>0</v>
      </c>
      <c r="F34" s="10"/>
      <c r="G34" s="10">
        <v>0</v>
      </c>
      <c r="H34" s="10">
        <v>8.7500000000000008E-3</v>
      </c>
      <c r="I34" s="10">
        <v>3.3750000000000002E-2</v>
      </c>
      <c r="J34" s="10">
        <v>4.8750000000000002E-2</v>
      </c>
      <c r="K34" s="10">
        <v>0</v>
      </c>
      <c r="L34" s="10">
        <v>0</v>
      </c>
      <c r="M34" s="10">
        <v>0</v>
      </c>
      <c r="N34" s="10">
        <v>0</v>
      </c>
      <c r="O34" s="10">
        <v>0</v>
      </c>
      <c r="P34" s="10">
        <v>0</v>
      </c>
      <c r="Q34" s="10">
        <v>0</v>
      </c>
      <c r="R34" s="10">
        <v>1.25E-3</v>
      </c>
    </row>
    <row r="35" spans="1:18" x14ac:dyDescent="0.25">
      <c r="A35" s="8">
        <v>250</v>
      </c>
      <c r="B35" s="10"/>
      <c r="C35" s="10">
        <v>0</v>
      </c>
      <c r="D35" s="10"/>
      <c r="E35" s="10">
        <v>0</v>
      </c>
      <c r="F35" s="10"/>
      <c r="G35" s="10">
        <v>0</v>
      </c>
      <c r="H35" s="10">
        <v>0</v>
      </c>
      <c r="I35" s="10">
        <v>8.7500000000000008E-3</v>
      </c>
      <c r="J35" s="10">
        <v>2.6249999999999999E-2</v>
      </c>
      <c r="K35" s="10">
        <v>0</v>
      </c>
      <c r="L35" s="10">
        <v>0</v>
      </c>
      <c r="M35" s="10">
        <v>0</v>
      </c>
      <c r="N35" s="10">
        <v>0</v>
      </c>
      <c r="O35" s="10">
        <v>0</v>
      </c>
      <c r="P35" s="10">
        <v>0</v>
      </c>
      <c r="Q35" s="10">
        <v>0</v>
      </c>
      <c r="R35" s="10">
        <v>0</v>
      </c>
    </row>
    <row r="36" spans="1:18" x14ac:dyDescent="0.25">
      <c r="A36" s="8">
        <v>300</v>
      </c>
      <c r="B36" s="10"/>
      <c r="C36" s="10">
        <v>0</v>
      </c>
      <c r="D36" s="10"/>
      <c r="E36" s="10">
        <v>0</v>
      </c>
      <c r="F36" s="10"/>
      <c r="G36" s="10">
        <v>0</v>
      </c>
      <c r="H36" s="10">
        <v>0</v>
      </c>
      <c r="I36" s="10">
        <v>0</v>
      </c>
      <c r="J36" s="10">
        <v>4.3749999999999997E-2</v>
      </c>
      <c r="K36" s="10">
        <v>0</v>
      </c>
      <c r="L36" s="10">
        <v>0</v>
      </c>
      <c r="M36" s="10">
        <v>0</v>
      </c>
      <c r="N36" s="10">
        <v>0</v>
      </c>
      <c r="O36" s="10">
        <v>2.5000000000000001E-3</v>
      </c>
      <c r="P36" s="10">
        <v>0</v>
      </c>
      <c r="Q36" s="10">
        <v>0</v>
      </c>
      <c r="R36" s="10">
        <v>0</v>
      </c>
    </row>
    <row r="37" spans="1:18" x14ac:dyDescent="0.25">
      <c r="A37" s="8">
        <v>350</v>
      </c>
      <c r="B37" s="9"/>
      <c r="C37" s="9">
        <v>0</v>
      </c>
      <c r="D37" s="10"/>
      <c r="E37" s="10">
        <v>0</v>
      </c>
      <c r="F37" s="10"/>
      <c r="G37" s="10">
        <v>0</v>
      </c>
      <c r="H37" s="10">
        <v>0</v>
      </c>
      <c r="I37" s="10">
        <v>0</v>
      </c>
      <c r="J37" s="10">
        <v>2.6249999999999999E-2</v>
      </c>
      <c r="K37" s="10">
        <v>0</v>
      </c>
      <c r="L37" s="10">
        <v>0</v>
      </c>
      <c r="M37" s="10">
        <v>0</v>
      </c>
      <c r="N37" s="10">
        <v>0</v>
      </c>
      <c r="O37" s="10">
        <v>7.4999999999999997E-3</v>
      </c>
      <c r="P37" s="10">
        <v>0</v>
      </c>
      <c r="Q37" s="10">
        <v>0</v>
      </c>
      <c r="R37" s="10">
        <v>0</v>
      </c>
    </row>
    <row r="38" spans="1:18" x14ac:dyDescent="0.25">
      <c r="A38" s="8">
        <v>400</v>
      </c>
      <c r="B38" s="9"/>
      <c r="C38" s="9">
        <v>0</v>
      </c>
      <c r="D38" s="9"/>
      <c r="E38" s="9">
        <v>0</v>
      </c>
      <c r="F38" s="9"/>
      <c r="G38" s="9">
        <v>0</v>
      </c>
      <c r="H38" s="10">
        <v>0</v>
      </c>
      <c r="I38" s="9">
        <v>0</v>
      </c>
      <c r="J38" s="10">
        <v>2.375E-2</v>
      </c>
      <c r="K38" s="9">
        <v>0</v>
      </c>
      <c r="L38" s="9">
        <v>0</v>
      </c>
      <c r="M38" s="10">
        <v>0</v>
      </c>
      <c r="N38" s="10">
        <v>0</v>
      </c>
      <c r="O38" s="10">
        <v>0.99</v>
      </c>
      <c r="P38" s="10">
        <v>0</v>
      </c>
      <c r="Q38" s="10">
        <v>0</v>
      </c>
      <c r="R38" s="10">
        <v>0</v>
      </c>
    </row>
    <row r="39" spans="1:18" x14ac:dyDescent="0.25">
      <c r="A39" s="8">
        <v>450</v>
      </c>
      <c r="B39" s="9"/>
      <c r="C39" s="9">
        <v>0</v>
      </c>
      <c r="D39" s="9"/>
      <c r="E39" s="9">
        <v>0</v>
      </c>
      <c r="F39" s="9"/>
      <c r="G39" s="9">
        <v>0</v>
      </c>
      <c r="H39" s="10">
        <v>0</v>
      </c>
      <c r="I39" s="9">
        <v>0</v>
      </c>
      <c r="J39" s="10">
        <v>0.03</v>
      </c>
      <c r="K39" s="9">
        <v>0</v>
      </c>
      <c r="L39" s="9">
        <v>0</v>
      </c>
      <c r="M39" s="10">
        <v>0</v>
      </c>
      <c r="N39" s="10">
        <v>0</v>
      </c>
      <c r="O39" s="10">
        <v>0</v>
      </c>
      <c r="P39" s="10">
        <v>0</v>
      </c>
      <c r="Q39" s="10">
        <v>0</v>
      </c>
      <c r="R39" s="10">
        <v>0</v>
      </c>
    </row>
    <row r="40" spans="1:18" x14ac:dyDescent="0.25">
      <c r="A40" s="8">
        <v>500</v>
      </c>
      <c r="B40" s="9"/>
      <c r="C40" s="9">
        <v>0</v>
      </c>
      <c r="D40" s="9"/>
      <c r="E40" s="9">
        <v>0</v>
      </c>
      <c r="F40" s="9"/>
      <c r="G40" s="9">
        <v>0</v>
      </c>
      <c r="H40" s="10">
        <v>0</v>
      </c>
      <c r="I40" s="9">
        <v>0</v>
      </c>
      <c r="J40" s="10">
        <v>2.75E-2</v>
      </c>
      <c r="K40" s="9">
        <v>0</v>
      </c>
      <c r="L40" s="9">
        <v>0</v>
      </c>
      <c r="M40" s="10">
        <v>0</v>
      </c>
      <c r="N40" s="10">
        <v>0</v>
      </c>
      <c r="O40" s="10">
        <v>0</v>
      </c>
      <c r="P40" s="10">
        <v>0</v>
      </c>
      <c r="Q40" s="10">
        <v>0</v>
      </c>
      <c r="R40" s="10">
        <v>0</v>
      </c>
    </row>
    <row r="41" spans="1:18" x14ac:dyDescent="0.25">
      <c r="A41" s="8">
        <v>550</v>
      </c>
      <c r="B41" s="9"/>
      <c r="C41" s="9">
        <v>0</v>
      </c>
      <c r="D41" s="9"/>
      <c r="E41" s="9">
        <v>0</v>
      </c>
      <c r="F41" s="9"/>
      <c r="G41" s="9">
        <v>0</v>
      </c>
      <c r="H41" s="10">
        <v>0</v>
      </c>
      <c r="I41" s="9">
        <v>0</v>
      </c>
      <c r="J41" s="10">
        <v>2.1250000000000002E-2</v>
      </c>
      <c r="K41" s="9">
        <v>0</v>
      </c>
      <c r="L41" s="9">
        <v>0</v>
      </c>
      <c r="M41" s="10">
        <v>0</v>
      </c>
      <c r="N41" s="10">
        <v>0</v>
      </c>
      <c r="O41" s="10">
        <v>0</v>
      </c>
      <c r="P41" s="10">
        <v>0</v>
      </c>
      <c r="Q41" s="10">
        <v>0</v>
      </c>
      <c r="R41" s="10">
        <v>0</v>
      </c>
    </row>
    <row r="42" spans="1:18" x14ac:dyDescent="0.25">
      <c r="A42" s="8">
        <v>600</v>
      </c>
      <c r="B42" s="9"/>
      <c r="C42" s="9">
        <v>0</v>
      </c>
      <c r="D42" s="9"/>
      <c r="E42" s="9">
        <v>0</v>
      </c>
      <c r="F42" s="9"/>
      <c r="G42" s="9">
        <v>0</v>
      </c>
      <c r="H42" s="10">
        <v>0</v>
      </c>
      <c r="I42" s="9">
        <v>0</v>
      </c>
      <c r="J42" s="10">
        <v>1.375E-2</v>
      </c>
      <c r="K42" s="9">
        <v>0</v>
      </c>
      <c r="L42" s="9">
        <v>0</v>
      </c>
      <c r="M42" s="10">
        <v>0</v>
      </c>
      <c r="N42" s="10">
        <v>0</v>
      </c>
      <c r="O42" s="10">
        <v>0</v>
      </c>
      <c r="P42" s="10">
        <v>0</v>
      </c>
      <c r="Q42" s="10">
        <v>0</v>
      </c>
      <c r="R42" s="10">
        <v>0</v>
      </c>
    </row>
    <row r="43" spans="1:18" x14ac:dyDescent="0.25">
      <c r="A43" s="8">
        <v>650</v>
      </c>
      <c r="B43" s="9"/>
      <c r="C43" s="9">
        <v>0</v>
      </c>
      <c r="D43" s="9"/>
      <c r="E43" s="9">
        <v>0</v>
      </c>
      <c r="F43" s="9"/>
      <c r="G43" s="9">
        <v>0</v>
      </c>
      <c r="H43" s="10">
        <v>0</v>
      </c>
      <c r="I43" s="9">
        <v>0</v>
      </c>
      <c r="J43" s="10">
        <v>1.7500000000000002E-2</v>
      </c>
      <c r="K43" s="9">
        <v>0</v>
      </c>
      <c r="L43" s="9">
        <v>0</v>
      </c>
      <c r="M43" s="10">
        <v>0</v>
      </c>
      <c r="N43" s="10">
        <v>0</v>
      </c>
      <c r="O43" s="10">
        <v>0</v>
      </c>
      <c r="P43" s="10">
        <v>0</v>
      </c>
      <c r="Q43" s="10">
        <v>0</v>
      </c>
      <c r="R43" s="10">
        <v>0</v>
      </c>
    </row>
    <row r="44" spans="1:18" x14ac:dyDescent="0.25">
      <c r="A44" s="8">
        <v>700</v>
      </c>
      <c r="B44" s="9"/>
      <c r="C44" s="9">
        <v>0</v>
      </c>
      <c r="D44" s="9"/>
      <c r="E44" s="9">
        <v>0</v>
      </c>
      <c r="F44" s="9"/>
      <c r="G44" s="9">
        <v>0</v>
      </c>
      <c r="H44" s="10">
        <v>0</v>
      </c>
      <c r="I44" s="9">
        <v>0</v>
      </c>
      <c r="J44" s="10">
        <v>1.7500000000000002E-2</v>
      </c>
      <c r="K44" s="9">
        <v>0</v>
      </c>
      <c r="L44" s="9">
        <v>0</v>
      </c>
      <c r="M44" s="10">
        <v>0</v>
      </c>
      <c r="N44" s="10">
        <v>0</v>
      </c>
      <c r="O44" s="10">
        <v>0</v>
      </c>
      <c r="P44" s="10">
        <v>0</v>
      </c>
      <c r="Q44" s="10">
        <v>0</v>
      </c>
      <c r="R44" s="10">
        <v>0</v>
      </c>
    </row>
    <row r="45" spans="1:18" x14ac:dyDescent="0.25">
      <c r="A45" s="8">
        <v>750</v>
      </c>
      <c r="B45" s="9"/>
      <c r="C45" s="9">
        <v>0</v>
      </c>
      <c r="D45" s="9"/>
      <c r="E45" s="9">
        <v>0</v>
      </c>
      <c r="F45" s="9"/>
      <c r="G45" s="9">
        <v>0</v>
      </c>
      <c r="H45" s="10">
        <v>0</v>
      </c>
      <c r="I45" s="9">
        <v>0</v>
      </c>
      <c r="J45" s="10">
        <v>2.375E-2</v>
      </c>
      <c r="K45" s="9">
        <v>0</v>
      </c>
      <c r="L45" s="9">
        <v>0</v>
      </c>
      <c r="M45" s="10">
        <v>0</v>
      </c>
      <c r="N45" s="10">
        <v>0</v>
      </c>
      <c r="O45" s="10">
        <v>0</v>
      </c>
      <c r="P45" s="10">
        <v>0</v>
      </c>
      <c r="Q45" s="10">
        <v>0</v>
      </c>
      <c r="R45" s="10">
        <v>0</v>
      </c>
    </row>
    <row r="46" spans="1:18" x14ac:dyDescent="0.25">
      <c r="A46" s="8">
        <v>800</v>
      </c>
      <c r="B46" s="9"/>
      <c r="C46" s="9">
        <v>0</v>
      </c>
      <c r="D46" s="9"/>
      <c r="E46" s="9">
        <v>0</v>
      </c>
      <c r="F46" s="9"/>
      <c r="G46" s="9">
        <v>0</v>
      </c>
      <c r="H46" s="10">
        <v>0</v>
      </c>
      <c r="I46" s="9">
        <v>0</v>
      </c>
      <c r="J46" s="10">
        <v>0.03</v>
      </c>
      <c r="K46" s="9">
        <v>0</v>
      </c>
      <c r="L46" s="9">
        <v>0</v>
      </c>
      <c r="M46" s="10">
        <v>0</v>
      </c>
      <c r="N46" s="10">
        <v>0</v>
      </c>
      <c r="O46" s="10">
        <v>0</v>
      </c>
      <c r="P46" s="10">
        <v>0</v>
      </c>
      <c r="Q46" s="10">
        <v>0</v>
      </c>
      <c r="R46" s="10">
        <v>0</v>
      </c>
    </row>
    <row r="47" spans="1:18" x14ac:dyDescent="0.25">
      <c r="A47" s="8">
        <v>850</v>
      </c>
      <c r="B47" s="9"/>
      <c r="C47" s="9">
        <v>0</v>
      </c>
      <c r="D47" s="9"/>
      <c r="E47" s="9">
        <v>0</v>
      </c>
      <c r="F47" s="9"/>
      <c r="G47" s="9">
        <v>0</v>
      </c>
      <c r="H47" s="10">
        <v>0</v>
      </c>
      <c r="I47" s="9">
        <v>0</v>
      </c>
      <c r="J47" s="10">
        <v>2.75E-2</v>
      </c>
      <c r="K47" s="9">
        <v>0</v>
      </c>
      <c r="L47" s="9">
        <v>0</v>
      </c>
      <c r="M47" s="10">
        <v>0</v>
      </c>
      <c r="N47" s="10">
        <v>0</v>
      </c>
      <c r="O47" s="10">
        <v>0</v>
      </c>
      <c r="P47" s="10">
        <v>0</v>
      </c>
      <c r="Q47" s="10">
        <v>0</v>
      </c>
      <c r="R47" s="10">
        <v>0</v>
      </c>
    </row>
    <row r="48" spans="1:18" x14ac:dyDescent="0.25">
      <c r="A48" s="8">
        <v>900</v>
      </c>
      <c r="B48" s="9"/>
      <c r="C48" s="9">
        <v>0</v>
      </c>
      <c r="D48" s="9"/>
      <c r="E48" s="9">
        <v>0</v>
      </c>
      <c r="F48" s="9"/>
      <c r="G48" s="9">
        <v>0</v>
      </c>
      <c r="H48" s="10">
        <v>0</v>
      </c>
      <c r="I48" s="9">
        <v>0</v>
      </c>
      <c r="J48" s="10">
        <v>2.2499999999999999E-2</v>
      </c>
      <c r="K48" s="9">
        <v>0</v>
      </c>
      <c r="L48" s="9">
        <v>0</v>
      </c>
      <c r="M48" s="10">
        <v>0</v>
      </c>
      <c r="N48" s="10">
        <v>0</v>
      </c>
      <c r="O48" s="10">
        <v>0</v>
      </c>
      <c r="P48" s="10">
        <v>0.16</v>
      </c>
      <c r="Q48" s="10">
        <v>0</v>
      </c>
      <c r="R48" s="10">
        <v>0</v>
      </c>
    </row>
    <row r="49" spans="1:18" x14ac:dyDescent="0.25">
      <c r="A49" s="8">
        <v>950</v>
      </c>
      <c r="B49" s="9"/>
      <c r="C49" s="9">
        <v>0</v>
      </c>
      <c r="D49" s="9"/>
      <c r="E49" s="9">
        <v>0</v>
      </c>
      <c r="F49" s="9"/>
      <c r="G49" s="9">
        <v>0</v>
      </c>
      <c r="H49" s="10">
        <v>0</v>
      </c>
      <c r="I49" s="9">
        <v>0</v>
      </c>
      <c r="J49" s="10">
        <v>1.4999999999999999E-2</v>
      </c>
      <c r="K49" s="9">
        <v>0</v>
      </c>
      <c r="L49" s="9">
        <v>0</v>
      </c>
      <c r="M49" s="10">
        <v>0</v>
      </c>
      <c r="N49" s="10">
        <v>0</v>
      </c>
      <c r="O49" s="10">
        <v>0</v>
      </c>
      <c r="P49" s="10">
        <v>0.54625000000000001</v>
      </c>
      <c r="Q49" s="10">
        <v>0</v>
      </c>
      <c r="R49" s="10">
        <v>0</v>
      </c>
    </row>
    <row r="50" spans="1:18" x14ac:dyDescent="0.25">
      <c r="A50" s="8">
        <v>1000</v>
      </c>
      <c r="B50" s="9"/>
      <c r="C50" s="9">
        <v>0</v>
      </c>
      <c r="D50" s="9"/>
      <c r="E50" s="9">
        <v>0</v>
      </c>
      <c r="F50" s="9"/>
      <c r="G50" s="9">
        <v>0</v>
      </c>
      <c r="H50" s="10">
        <v>0</v>
      </c>
      <c r="I50" s="9">
        <v>0</v>
      </c>
      <c r="J50" s="10">
        <v>0.02</v>
      </c>
      <c r="K50" s="9">
        <v>0</v>
      </c>
      <c r="L50" s="9">
        <v>0</v>
      </c>
      <c r="M50" s="10">
        <v>0</v>
      </c>
      <c r="N50" s="10">
        <v>0</v>
      </c>
      <c r="O50" s="10">
        <v>0</v>
      </c>
      <c r="P50" s="10">
        <v>0.14000000000000001</v>
      </c>
      <c r="Q50" s="10">
        <v>0</v>
      </c>
      <c r="R50" s="10">
        <v>0</v>
      </c>
    </row>
    <row r="51" spans="1:18" x14ac:dyDescent="0.25">
      <c r="A51" s="8">
        <v>1050</v>
      </c>
      <c r="B51" s="9"/>
      <c r="C51" s="9">
        <v>0</v>
      </c>
      <c r="D51" s="9"/>
      <c r="E51" s="9">
        <v>0</v>
      </c>
      <c r="F51" s="9"/>
      <c r="G51" s="9">
        <v>0</v>
      </c>
      <c r="H51" s="10">
        <v>0</v>
      </c>
      <c r="I51" s="9">
        <v>0</v>
      </c>
      <c r="J51" s="10">
        <v>2.2499999999999999E-2</v>
      </c>
      <c r="K51" s="9">
        <v>0</v>
      </c>
      <c r="L51" s="9">
        <v>0</v>
      </c>
      <c r="M51" s="10">
        <v>0</v>
      </c>
      <c r="N51" s="10">
        <v>0</v>
      </c>
      <c r="O51" s="10">
        <v>0</v>
      </c>
      <c r="P51" s="10">
        <v>3.7499999999999999E-2</v>
      </c>
      <c r="Q51" s="10">
        <v>0</v>
      </c>
      <c r="R51" s="10">
        <v>0</v>
      </c>
    </row>
    <row r="52" spans="1:18" x14ac:dyDescent="0.25">
      <c r="A52" s="8">
        <v>1100</v>
      </c>
      <c r="B52" s="9"/>
      <c r="C52" s="9">
        <v>0</v>
      </c>
      <c r="D52" s="9"/>
      <c r="E52" s="9">
        <v>0</v>
      </c>
      <c r="F52" s="9"/>
      <c r="G52" s="9">
        <v>0</v>
      </c>
      <c r="H52" s="10">
        <v>0</v>
      </c>
      <c r="I52" s="9">
        <v>0</v>
      </c>
      <c r="J52" s="10">
        <v>1.7500000000000002E-2</v>
      </c>
      <c r="K52" s="9">
        <v>0</v>
      </c>
      <c r="L52" s="9">
        <v>0</v>
      </c>
      <c r="M52" s="10">
        <v>0</v>
      </c>
      <c r="N52" s="10">
        <v>0</v>
      </c>
      <c r="O52" s="10">
        <v>0</v>
      </c>
      <c r="P52" s="10">
        <v>0.02</v>
      </c>
      <c r="Q52" s="10">
        <v>0</v>
      </c>
      <c r="R52" s="10">
        <v>0</v>
      </c>
    </row>
    <row r="53" spans="1:18" x14ac:dyDescent="0.25">
      <c r="A53" s="8">
        <v>1150</v>
      </c>
      <c r="B53" s="9"/>
      <c r="C53" s="9">
        <v>0</v>
      </c>
      <c r="D53" s="9"/>
      <c r="E53" s="9">
        <v>0</v>
      </c>
      <c r="F53" s="9"/>
      <c r="G53" s="9">
        <v>0</v>
      </c>
      <c r="H53" s="10">
        <v>0</v>
      </c>
      <c r="I53" s="9">
        <v>0</v>
      </c>
      <c r="J53" s="86">
        <v>4.6249999999999999E-2</v>
      </c>
      <c r="K53" s="9">
        <v>0</v>
      </c>
      <c r="L53" s="9">
        <v>0</v>
      </c>
      <c r="M53" s="10">
        <v>0</v>
      </c>
      <c r="N53" s="10">
        <v>0</v>
      </c>
      <c r="O53" s="10">
        <v>0</v>
      </c>
      <c r="P53" s="10">
        <v>7.4999999999999997E-3</v>
      </c>
      <c r="Q53" s="10">
        <v>0</v>
      </c>
      <c r="R53" s="10">
        <v>0</v>
      </c>
    </row>
    <row r="54" spans="1:18" x14ac:dyDescent="0.25">
      <c r="A54" s="8">
        <v>1200</v>
      </c>
      <c r="B54" s="9"/>
      <c r="C54" s="9">
        <v>0</v>
      </c>
      <c r="D54" s="9"/>
      <c r="E54" s="9">
        <v>0</v>
      </c>
      <c r="F54" s="9"/>
      <c r="G54" s="9">
        <v>0</v>
      </c>
      <c r="H54" s="10">
        <v>0</v>
      </c>
      <c r="I54" s="9">
        <v>0</v>
      </c>
      <c r="J54" s="10">
        <v>0.08</v>
      </c>
      <c r="K54" s="9">
        <v>0</v>
      </c>
      <c r="L54" s="9">
        <v>0</v>
      </c>
      <c r="M54" s="10">
        <v>0</v>
      </c>
      <c r="N54" s="10">
        <v>0</v>
      </c>
      <c r="O54" s="10">
        <v>0</v>
      </c>
      <c r="P54" s="10">
        <v>0.01</v>
      </c>
      <c r="Q54" s="10">
        <v>0</v>
      </c>
      <c r="R54" s="10">
        <v>0</v>
      </c>
    </row>
    <row r="55" spans="1:18" x14ac:dyDescent="0.25">
      <c r="A55" s="8">
        <v>1250</v>
      </c>
      <c r="B55" s="9"/>
      <c r="C55" s="9">
        <v>0</v>
      </c>
      <c r="D55" s="9"/>
      <c r="E55" s="9">
        <v>0</v>
      </c>
      <c r="F55" s="9"/>
      <c r="G55" s="9">
        <v>0</v>
      </c>
      <c r="H55" s="10">
        <v>0</v>
      </c>
      <c r="I55" s="9">
        <v>0</v>
      </c>
      <c r="J55" s="10">
        <v>0.13</v>
      </c>
      <c r="K55" s="9">
        <v>0</v>
      </c>
      <c r="L55" s="9">
        <v>0</v>
      </c>
      <c r="M55" s="10">
        <v>0</v>
      </c>
      <c r="N55" s="10">
        <v>0</v>
      </c>
      <c r="O55" s="10">
        <v>0</v>
      </c>
      <c r="P55" s="10">
        <v>1.2500000000000001E-2</v>
      </c>
      <c r="Q55" s="10">
        <v>0</v>
      </c>
      <c r="R55" s="10">
        <v>0</v>
      </c>
    </row>
    <row r="56" spans="1:18" x14ac:dyDescent="0.25">
      <c r="A56" s="8">
        <v>1300</v>
      </c>
      <c r="B56" s="9"/>
      <c r="C56" s="9">
        <v>0</v>
      </c>
      <c r="D56" s="9"/>
      <c r="E56" s="9">
        <v>0</v>
      </c>
      <c r="F56" s="9"/>
      <c r="G56" s="9">
        <v>0</v>
      </c>
      <c r="H56" s="10">
        <v>0</v>
      </c>
      <c r="I56" s="9">
        <v>0</v>
      </c>
      <c r="J56" s="10">
        <v>6.6250000000000003E-2</v>
      </c>
      <c r="K56" s="9">
        <v>0</v>
      </c>
      <c r="L56" s="9">
        <v>0</v>
      </c>
      <c r="M56" s="10">
        <v>0</v>
      </c>
      <c r="N56" s="10">
        <v>0</v>
      </c>
      <c r="O56" s="10">
        <v>0</v>
      </c>
      <c r="P56" s="10">
        <v>7.4999999999999997E-3</v>
      </c>
      <c r="Q56" s="10">
        <v>0</v>
      </c>
      <c r="R56" s="10">
        <v>0</v>
      </c>
    </row>
    <row r="57" spans="1:18" x14ac:dyDescent="0.25">
      <c r="A57" s="8">
        <v>1350</v>
      </c>
      <c r="B57" s="9"/>
      <c r="C57" s="9">
        <v>0</v>
      </c>
      <c r="D57" s="9"/>
      <c r="E57" s="9">
        <v>0</v>
      </c>
      <c r="F57" s="9"/>
      <c r="G57" s="9">
        <v>0</v>
      </c>
      <c r="H57" s="10">
        <v>0</v>
      </c>
      <c r="I57" s="9">
        <v>0</v>
      </c>
      <c r="J57" s="10">
        <v>7.4999999999999997E-3</v>
      </c>
      <c r="K57" s="9">
        <v>0</v>
      </c>
      <c r="L57" s="9">
        <v>0</v>
      </c>
      <c r="M57" s="10">
        <v>0</v>
      </c>
      <c r="N57" s="10">
        <v>0</v>
      </c>
      <c r="O57" s="10">
        <v>0</v>
      </c>
      <c r="P57" s="10">
        <v>5.0000000000000001E-3</v>
      </c>
      <c r="Q57" s="10">
        <v>0</v>
      </c>
      <c r="R57" s="10">
        <v>0</v>
      </c>
    </row>
    <row r="58" spans="1:18" x14ac:dyDescent="0.25">
      <c r="A58" s="8">
        <v>1400</v>
      </c>
      <c r="B58" s="9"/>
      <c r="C58" s="9">
        <v>0</v>
      </c>
      <c r="D58" s="9"/>
      <c r="E58" s="9">
        <v>0</v>
      </c>
      <c r="F58" s="9"/>
      <c r="G58" s="9">
        <v>0</v>
      </c>
      <c r="H58" s="10">
        <v>0</v>
      </c>
      <c r="I58" s="9">
        <v>0</v>
      </c>
      <c r="J58" s="10">
        <v>2.5000000000000001E-3</v>
      </c>
      <c r="K58" s="9">
        <v>0</v>
      </c>
      <c r="L58" s="9">
        <v>0</v>
      </c>
      <c r="M58" s="10">
        <v>0</v>
      </c>
      <c r="N58" s="10">
        <v>0</v>
      </c>
      <c r="O58" s="10">
        <v>0</v>
      </c>
      <c r="P58" s="10">
        <v>2.5000000000000001E-3</v>
      </c>
      <c r="Q58" s="10">
        <v>0</v>
      </c>
      <c r="R58" s="10">
        <v>0</v>
      </c>
    </row>
    <row r="59" spans="1:18" x14ac:dyDescent="0.25">
      <c r="A59" s="8">
        <v>1450</v>
      </c>
      <c r="B59" s="8"/>
      <c r="C59" s="9">
        <v>0</v>
      </c>
      <c r="D59" s="9"/>
      <c r="E59" s="9">
        <v>0</v>
      </c>
      <c r="F59" s="9"/>
      <c r="G59" s="9">
        <v>0</v>
      </c>
      <c r="H59" s="10">
        <v>0</v>
      </c>
      <c r="I59" s="9">
        <v>0</v>
      </c>
      <c r="J59" s="10">
        <v>2.5000000000000001E-3</v>
      </c>
      <c r="K59" s="9">
        <v>0</v>
      </c>
      <c r="L59" s="9">
        <v>0</v>
      </c>
      <c r="M59" s="10">
        <v>0</v>
      </c>
      <c r="N59" s="10">
        <v>0</v>
      </c>
      <c r="O59" s="10">
        <v>0</v>
      </c>
      <c r="P59" s="10">
        <v>5.0000000000000001E-3</v>
      </c>
      <c r="Q59" s="10">
        <v>0</v>
      </c>
      <c r="R59" s="10">
        <v>0</v>
      </c>
    </row>
    <row r="60" spans="1:18" x14ac:dyDescent="0.25">
      <c r="A60" s="8">
        <v>1500</v>
      </c>
      <c r="B60" s="8"/>
      <c r="C60" s="9">
        <v>0</v>
      </c>
      <c r="D60" s="9"/>
      <c r="E60" s="9">
        <v>0</v>
      </c>
      <c r="F60" s="9"/>
      <c r="G60" s="9">
        <v>0</v>
      </c>
      <c r="H60" s="10">
        <v>0</v>
      </c>
      <c r="I60" s="9">
        <v>0</v>
      </c>
      <c r="J60" s="10">
        <v>2.5000000000000001E-3</v>
      </c>
      <c r="K60" s="9">
        <v>0</v>
      </c>
      <c r="L60" s="9">
        <v>0</v>
      </c>
      <c r="M60" s="10">
        <v>0</v>
      </c>
      <c r="N60" s="10">
        <v>0</v>
      </c>
      <c r="O60" s="10">
        <v>0</v>
      </c>
      <c r="P60" s="10">
        <v>1.2500000000000001E-2</v>
      </c>
      <c r="Q60" s="10">
        <v>0</v>
      </c>
      <c r="R60" s="10">
        <v>0</v>
      </c>
    </row>
    <row r="61" spans="1:18" x14ac:dyDescent="0.25">
      <c r="A61" s="8">
        <v>1550</v>
      </c>
      <c r="B61" s="8"/>
      <c r="C61" s="9">
        <v>0</v>
      </c>
      <c r="D61" s="9"/>
      <c r="E61" s="9">
        <v>0</v>
      </c>
      <c r="F61" s="9"/>
      <c r="G61" s="9">
        <v>0</v>
      </c>
      <c r="H61" s="10">
        <v>0</v>
      </c>
      <c r="I61" s="9">
        <v>0</v>
      </c>
      <c r="J61" s="10">
        <v>2.5000000000000001E-3</v>
      </c>
      <c r="K61" s="9">
        <v>0</v>
      </c>
      <c r="L61" s="9">
        <v>0</v>
      </c>
      <c r="M61" s="10">
        <v>0</v>
      </c>
      <c r="N61" s="10">
        <v>0</v>
      </c>
      <c r="O61" s="10">
        <v>0</v>
      </c>
      <c r="P61" s="10">
        <v>8.7500000000000008E-3</v>
      </c>
      <c r="Q61" s="10">
        <v>0</v>
      </c>
      <c r="R61" s="10">
        <v>0</v>
      </c>
    </row>
    <row r="62" spans="1:18" x14ac:dyDescent="0.25">
      <c r="A62" s="8">
        <v>1600</v>
      </c>
      <c r="B62" s="8"/>
      <c r="C62" s="9">
        <v>0</v>
      </c>
      <c r="D62" s="9"/>
      <c r="E62" s="9">
        <v>0</v>
      </c>
      <c r="F62" s="9"/>
      <c r="G62" s="9">
        <v>0</v>
      </c>
      <c r="H62" s="10">
        <v>0</v>
      </c>
      <c r="I62" s="9">
        <v>0</v>
      </c>
      <c r="J62" s="10">
        <v>2.5000000000000001E-3</v>
      </c>
      <c r="K62" s="9">
        <v>0</v>
      </c>
      <c r="L62" s="9">
        <v>0</v>
      </c>
      <c r="M62" s="10">
        <v>0</v>
      </c>
      <c r="N62" s="10">
        <v>0</v>
      </c>
      <c r="O62" s="10">
        <v>0</v>
      </c>
      <c r="P62" s="10">
        <v>2.5000000000000001E-2</v>
      </c>
      <c r="Q62" s="10">
        <v>0</v>
      </c>
      <c r="R62" s="10">
        <v>0</v>
      </c>
    </row>
    <row r="63" spans="1:18" x14ac:dyDescent="0.25">
      <c r="I63" s="6"/>
    </row>
    <row r="64" spans="1:18" x14ac:dyDescent="0.25">
      <c r="I64" s="6"/>
    </row>
    <row r="65" spans="1:20" x14ac:dyDescent="0.25">
      <c r="A65" t="s">
        <v>67</v>
      </c>
      <c r="I65" s="6"/>
      <c r="K65" t="s">
        <v>68</v>
      </c>
    </row>
    <row r="66" spans="1:20" ht="52.8" x14ac:dyDescent="0.25">
      <c r="A66" s="8" t="s">
        <v>30</v>
      </c>
      <c r="B66" s="16" t="s">
        <v>21</v>
      </c>
      <c r="C66" s="16" t="s">
        <v>22</v>
      </c>
      <c r="D66" s="16" t="s">
        <v>23</v>
      </c>
      <c r="E66" s="16" t="s">
        <v>24</v>
      </c>
      <c r="F66" s="16" t="s">
        <v>25</v>
      </c>
      <c r="G66" s="16" t="s">
        <v>26</v>
      </c>
      <c r="H66" s="16" t="s">
        <v>69</v>
      </c>
      <c r="I66" s="16" t="s">
        <v>98</v>
      </c>
      <c r="K66" s="16" t="s">
        <v>124</v>
      </c>
      <c r="L66" s="16" t="s">
        <v>125</v>
      </c>
      <c r="M66" s="16" t="s">
        <v>284</v>
      </c>
      <c r="N66" s="16" t="s">
        <v>285</v>
      </c>
      <c r="O66" s="58" t="s">
        <v>323</v>
      </c>
      <c r="P66" s="58" t="s">
        <v>324</v>
      </c>
      <c r="Q66" s="58" t="s">
        <v>325</v>
      </c>
      <c r="R66" s="58" t="s">
        <v>326</v>
      </c>
      <c r="S66" s="92" t="s">
        <v>333</v>
      </c>
      <c r="T66" s="58" t="s">
        <v>99</v>
      </c>
    </row>
    <row r="67" spans="1:20" x14ac:dyDescent="0.25">
      <c r="A67" s="103">
        <v>0</v>
      </c>
      <c r="B67" s="104"/>
      <c r="C67" s="104">
        <v>5.5E-2</v>
      </c>
      <c r="D67" s="104"/>
      <c r="E67" s="104">
        <v>1.2500000000000001E-2</v>
      </c>
      <c r="F67" s="104"/>
      <c r="G67" s="104">
        <v>0.19750000000000001</v>
      </c>
      <c r="H67" s="104">
        <v>3.125E-2</v>
      </c>
      <c r="I67" s="10">
        <v>6.2500000000000003E-3</v>
      </c>
      <c r="K67" s="10">
        <v>0.48875000000000002</v>
      </c>
      <c r="L67" s="104">
        <v>0.37</v>
      </c>
      <c r="M67" s="104">
        <v>0.59125000000000005</v>
      </c>
      <c r="N67" s="104">
        <v>1.6250000000000001E-2</v>
      </c>
      <c r="O67" s="10">
        <v>0</v>
      </c>
      <c r="P67" s="10">
        <v>0</v>
      </c>
      <c r="Q67" s="10">
        <v>0.18875</v>
      </c>
      <c r="R67" s="10">
        <v>8.3750000000000005E-2</v>
      </c>
      <c r="S67" s="106">
        <v>0</v>
      </c>
      <c r="T67" s="105">
        <v>3.7499999999999999E-3</v>
      </c>
    </row>
    <row r="68" spans="1:20" x14ac:dyDescent="0.25">
      <c r="A68" s="8">
        <v>50</v>
      </c>
      <c r="B68" s="10"/>
      <c r="C68" s="10">
        <v>8.8749999999999996E-2</v>
      </c>
      <c r="D68" s="10"/>
      <c r="E68" s="10">
        <v>0.02</v>
      </c>
      <c r="F68" s="10"/>
      <c r="G68" s="10">
        <v>0.37874999999999998</v>
      </c>
      <c r="H68" s="10">
        <v>1.125E-2</v>
      </c>
      <c r="I68" s="10">
        <v>2.5000000000000001E-2</v>
      </c>
      <c r="K68" s="9">
        <v>0.16875000000000001</v>
      </c>
      <c r="L68" s="10">
        <v>0.1275</v>
      </c>
      <c r="M68" s="10">
        <v>0.15875</v>
      </c>
      <c r="N68" s="10">
        <v>2.6249999999999999E-2</v>
      </c>
      <c r="O68" s="10">
        <v>0</v>
      </c>
      <c r="P68" s="10">
        <v>0</v>
      </c>
      <c r="Q68" s="10">
        <v>0.19125</v>
      </c>
      <c r="R68" s="10">
        <v>8.8749999999999996E-2</v>
      </c>
      <c r="S68" s="94">
        <v>150</v>
      </c>
      <c r="T68" s="93">
        <v>7.4999999999999997E-3</v>
      </c>
    </row>
    <row r="69" spans="1:20" x14ac:dyDescent="0.25">
      <c r="A69" s="8">
        <v>100</v>
      </c>
      <c r="B69" s="10"/>
      <c r="C69" s="10">
        <v>0.19500000000000001</v>
      </c>
      <c r="D69" s="10"/>
      <c r="E69" s="10">
        <v>8.2500000000000004E-2</v>
      </c>
      <c r="F69" s="10"/>
      <c r="G69" s="10">
        <v>9.375E-2</v>
      </c>
      <c r="H69" s="10">
        <v>8.7500000000000008E-3</v>
      </c>
      <c r="I69" s="10">
        <v>5.8749999999999997E-2</v>
      </c>
      <c r="K69" s="10">
        <v>0.30875000000000002</v>
      </c>
      <c r="L69" s="10">
        <v>5.5E-2</v>
      </c>
      <c r="M69" s="10">
        <v>0.22375</v>
      </c>
      <c r="N69" s="10">
        <v>0.63124999999999998</v>
      </c>
      <c r="O69" s="10">
        <v>0</v>
      </c>
      <c r="P69" s="10">
        <v>0</v>
      </c>
      <c r="Q69" s="10">
        <v>0.54249999999999998</v>
      </c>
      <c r="R69" s="10">
        <v>0.16625000000000001</v>
      </c>
      <c r="S69" s="94">
        <f>S68+100</f>
        <v>250</v>
      </c>
      <c r="T69" s="93">
        <v>1.25E-3</v>
      </c>
    </row>
    <row r="70" spans="1:20" x14ac:dyDescent="0.25">
      <c r="A70" s="8">
        <v>150</v>
      </c>
      <c r="B70" s="10"/>
      <c r="C70" s="10">
        <v>0.28375</v>
      </c>
      <c r="D70" s="10"/>
      <c r="E70" s="10">
        <v>0.47875000000000001</v>
      </c>
      <c r="F70" s="10"/>
      <c r="G70" s="10">
        <v>5.5E-2</v>
      </c>
      <c r="H70" s="10">
        <v>0.26874999999999999</v>
      </c>
      <c r="I70" s="10">
        <v>6.1249999999999999E-2</v>
      </c>
      <c r="K70" s="10">
        <v>3.3750000000000002E-2</v>
      </c>
      <c r="L70" s="10">
        <v>9.5000000000000001E-2</v>
      </c>
      <c r="M70" s="10">
        <v>2.6249999999999999E-2</v>
      </c>
      <c r="N70" s="10">
        <v>0.13625000000000001</v>
      </c>
      <c r="O70" s="10">
        <v>0</v>
      </c>
      <c r="P70" s="10">
        <v>0</v>
      </c>
      <c r="Q70" s="10">
        <v>6.6250000000000003E-2</v>
      </c>
      <c r="R70" s="10">
        <v>0.28125</v>
      </c>
      <c r="S70" s="94">
        <f t="shared" ref="S70:S114" si="0">S69+100</f>
        <v>350</v>
      </c>
      <c r="T70" s="93">
        <v>1.25E-3</v>
      </c>
    </row>
    <row r="71" spans="1:20" x14ac:dyDescent="0.25">
      <c r="A71" s="8">
        <v>200</v>
      </c>
      <c r="B71" s="10"/>
      <c r="C71" s="10">
        <v>6.6250000000000003E-2</v>
      </c>
      <c r="D71" s="10"/>
      <c r="E71" s="10">
        <v>8.6249999999999993E-2</v>
      </c>
      <c r="F71" s="10"/>
      <c r="G71" s="10">
        <v>0.15375</v>
      </c>
      <c r="H71" s="10">
        <v>0.19500000000000001</v>
      </c>
      <c r="I71" s="10">
        <v>0.10125000000000001</v>
      </c>
      <c r="K71" s="10">
        <v>0</v>
      </c>
      <c r="L71" s="10">
        <v>0.1925</v>
      </c>
      <c r="M71" s="10">
        <v>0</v>
      </c>
      <c r="N71" s="10">
        <v>6.8750000000000006E-2</v>
      </c>
      <c r="O71" s="10">
        <v>0</v>
      </c>
      <c r="P71" s="10">
        <v>0</v>
      </c>
      <c r="Q71" s="10">
        <v>5.0000000000000001E-3</v>
      </c>
      <c r="R71" s="10">
        <v>0.17249999999999999</v>
      </c>
      <c r="S71" s="94">
        <f t="shared" si="0"/>
        <v>450</v>
      </c>
      <c r="T71" s="93">
        <v>1.25E-3</v>
      </c>
    </row>
    <row r="72" spans="1:20" x14ac:dyDescent="0.25">
      <c r="A72" s="8">
        <v>250</v>
      </c>
      <c r="B72" s="10"/>
      <c r="C72" s="10">
        <v>0.16875000000000001</v>
      </c>
      <c r="D72" s="10"/>
      <c r="E72" s="10">
        <v>4.8750000000000002E-2</v>
      </c>
      <c r="F72" s="10"/>
      <c r="G72" s="10">
        <v>7.3749999999999996E-2</v>
      </c>
      <c r="H72" s="10">
        <v>0.215</v>
      </c>
      <c r="I72" s="10">
        <v>0.31125000000000003</v>
      </c>
      <c r="K72" s="10">
        <v>0</v>
      </c>
      <c r="L72" s="10">
        <v>7.8750000000000001E-2</v>
      </c>
      <c r="M72" s="10">
        <v>0</v>
      </c>
      <c r="N72" s="10">
        <v>7.3749999999999996E-2</v>
      </c>
      <c r="O72" s="10">
        <v>0</v>
      </c>
      <c r="P72" s="10">
        <v>0</v>
      </c>
      <c r="Q72" s="10">
        <v>2.5000000000000001E-3</v>
      </c>
      <c r="R72" s="10">
        <v>6.1249999999999999E-2</v>
      </c>
      <c r="S72" s="94">
        <f t="shared" si="0"/>
        <v>550</v>
      </c>
      <c r="T72" s="93">
        <v>1.25E-3</v>
      </c>
    </row>
    <row r="73" spans="1:20" x14ac:dyDescent="0.25">
      <c r="A73" s="8">
        <v>300</v>
      </c>
      <c r="B73" s="10"/>
      <c r="C73" s="10">
        <v>8.2500000000000004E-2</v>
      </c>
      <c r="D73" s="10"/>
      <c r="E73" s="10">
        <v>0.125</v>
      </c>
      <c r="F73" s="10"/>
      <c r="G73" s="10">
        <v>0.03</v>
      </c>
      <c r="H73" s="10">
        <v>0.13375000000000001</v>
      </c>
      <c r="I73" s="10">
        <v>0.16625000000000001</v>
      </c>
      <c r="K73" s="10">
        <v>0</v>
      </c>
      <c r="L73" s="10">
        <v>4.1250000000000002E-2</v>
      </c>
      <c r="M73" s="10">
        <v>0</v>
      </c>
      <c r="N73" s="10">
        <v>0.03</v>
      </c>
      <c r="O73" s="10">
        <v>2.5000000000000001E-3</v>
      </c>
      <c r="P73" s="10">
        <v>0</v>
      </c>
      <c r="Q73" s="10">
        <v>1.25E-3</v>
      </c>
      <c r="R73" s="10">
        <v>2.8750000000000001E-2</v>
      </c>
      <c r="S73" s="94">
        <f t="shared" si="0"/>
        <v>650</v>
      </c>
      <c r="T73" s="93">
        <v>3.7499999999999999E-3</v>
      </c>
    </row>
    <row r="74" spans="1:20" x14ac:dyDescent="0.25">
      <c r="A74" s="8">
        <v>350</v>
      </c>
      <c r="B74" s="9"/>
      <c r="C74" s="9">
        <v>3.875E-2</v>
      </c>
      <c r="D74" s="10"/>
      <c r="E74" s="10">
        <v>9.5000000000000001E-2</v>
      </c>
      <c r="F74" s="10"/>
      <c r="G74" s="10">
        <v>0.01</v>
      </c>
      <c r="H74" s="10">
        <v>7.8750000000000001E-2</v>
      </c>
      <c r="I74" s="10">
        <v>9.6250000000000002E-2</v>
      </c>
      <c r="K74" s="10">
        <v>0</v>
      </c>
      <c r="L74" s="10">
        <v>1.125E-2</v>
      </c>
      <c r="M74" s="10">
        <v>0</v>
      </c>
      <c r="N74" s="10">
        <v>1.375E-2</v>
      </c>
      <c r="O74" s="10">
        <v>7.4999999999999997E-3</v>
      </c>
      <c r="P74" s="10">
        <v>0</v>
      </c>
      <c r="Q74" s="10">
        <v>0</v>
      </c>
      <c r="R74" s="10">
        <v>1.125E-2</v>
      </c>
      <c r="S74" s="94">
        <f t="shared" si="0"/>
        <v>750</v>
      </c>
      <c r="T74" s="93">
        <v>5.0000000000000001E-3</v>
      </c>
    </row>
    <row r="75" spans="1:20" x14ac:dyDescent="0.25">
      <c r="A75" s="8">
        <v>400</v>
      </c>
      <c r="B75" s="10"/>
      <c r="C75" s="10">
        <v>0.01</v>
      </c>
      <c r="D75" s="8"/>
      <c r="E75" s="10">
        <v>3.5000000000000003E-2</v>
      </c>
      <c r="F75" s="8"/>
      <c r="G75" s="10">
        <v>0</v>
      </c>
      <c r="H75" s="10">
        <v>4.1250000000000002E-2</v>
      </c>
      <c r="I75" s="10">
        <v>0.10249999999999999</v>
      </c>
      <c r="K75" s="10">
        <v>0</v>
      </c>
      <c r="L75" s="10">
        <v>7.4999999999999997E-3</v>
      </c>
      <c r="M75" s="10">
        <v>0</v>
      </c>
      <c r="N75" s="10">
        <v>3.7499999999999999E-3</v>
      </c>
      <c r="O75" s="10">
        <v>0.99</v>
      </c>
      <c r="P75" s="10">
        <v>0</v>
      </c>
      <c r="Q75" s="10">
        <v>1.25E-3</v>
      </c>
      <c r="R75" s="10">
        <v>1.2500000000000001E-2</v>
      </c>
      <c r="S75" s="94">
        <f t="shared" si="0"/>
        <v>850</v>
      </c>
      <c r="T75" s="93">
        <v>6.2500000000000003E-3</v>
      </c>
    </row>
    <row r="76" spans="1:20" x14ac:dyDescent="0.25">
      <c r="A76" s="8">
        <v>450</v>
      </c>
      <c r="B76" s="10"/>
      <c r="C76" s="10">
        <v>3.7499999999999999E-3</v>
      </c>
      <c r="D76" s="8"/>
      <c r="E76" s="10">
        <v>8.7500000000000008E-3</v>
      </c>
      <c r="F76" s="8"/>
      <c r="G76" s="10">
        <v>0</v>
      </c>
      <c r="H76" s="10">
        <v>1.6250000000000001E-2</v>
      </c>
      <c r="I76" s="10">
        <v>4.7500000000000001E-2</v>
      </c>
      <c r="K76" s="10">
        <v>0</v>
      </c>
      <c r="L76" s="10">
        <v>0</v>
      </c>
      <c r="M76" s="10">
        <v>0</v>
      </c>
      <c r="N76" s="10">
        <v>0</v>
      </c>
      <c r="O76" s="10">
        <v>0</v>
      </c>
      <c r="P76" s="10">
        <v>0</v>
      </c>
      <c r="Q76" s="10">
        <v>1.25E-3</v>
      </c>
      <c r="R76" s="10">
        <v>5.0000000000000001E-3</v>
      </c>
      <c r="S76" s="94">
        <f t="shared" si="0"/>
        <v>950</v>
      </c>
      <c r="T76" s="93">
        <v>5.0000000000000001E-3</v>
      </c>
    </row>
    <row r="77" spans="1:20" x14ac:dyDescent="0.25">
      <c r="A77" s="8">
        <v>500</v>
      </c>
      <c r="B77" s="10"/>
      <c r="C77" s="10">
        <v>0</v>
      </c>
      <c r="D77" s="8"/>
      <c r="E77" s="10">
        <v>0</v>
      </c>
      <c r="F77" s="8"/>
      <c r="G77" s="10">
        <v>0</v>
      </c>
      <c r="H77" s="10">
        <v>0</v>
      </c>
      <c r="I77" s="10">
        <v>1.8749999999999999E-2</v>
      </c>
      <c r="K77" s="10">
        <v>0</v>
      </c>
      <c r="L77" s="10">
        <v>1.25E-3</v>
      </c>
      <c r="M77" s="10">
        <v>0</v>
      </c>
      <c r="N77" s="10">
        <v>0</v>
      </c>
      <c r="O77" s="10">
        <v>0</v>
      </c>
      <c r="P77" s="10">
        <v>0</v>
      </c>
      <c r="Q77" s="10">
        <v>0</v>
      </c>
      <c r="R77" s="10">
        <v>0.01</v>
      </c>
      <c r="S77" s="94">
        <f t="shared" si="0"/>
        <v>1050</v>
      </c>
      <c r="T77" s="93">
        <v>6.2500000000000003E-3</v>
      </c>
    </row>
    <row r="78" spans="1:20" x14ac:dyDescent="0.25">
      <c r="A78" s="8">
        <v>550</v>
      </c>
      <c r="B78" s="10"/>
      <c r="C78" s="10">
        <v>0</v>
      </c>
      <c r="D78" s="8"/>
      <c r="E78" s="10">
        <v>0</v>
      </c>
      <c r="F78" s="8"/>
      <c r="G78" s="10">
        <v>0</v>
      </c>
      <c r="H78" s="10">
        <v>0</v>
      </c>
      <c r="I78" s="10">
        <v>3.7499999999999999E-3</v>
      </c>
      <c r="K78" s="10">
        <v>0</v>
      </c>
      <c r="L78" s="10">
        <v>1.25E-3</v>
      </c>
      <c r="M78" s="10">
        <v>0</v>
      </c>
      <c r="N78" s="10">
        <v>0</v>
      </c>
      <c r="O78" s="10">
        <v>0</v>
      </c>
      <c r="P78" s="10">
        <v>0</v>
      </c>
      <c r="Q78" s="10">
        <v>0</v>
      </c>
      <c r="R78" s="10">
        <v>5.0000000000000001E-3</v>
      </c>
      <c r="S78" s="94">
        <f t="shared" si="0"/>
        <v>1150</v>
      </c>
      <c r="T78" s="93">
        <v>7.4999999999999997E-3</v>
      </c>
    </row>
    <row r="79" spans="1:20" x14ac:dyDescent="0.25">
      <c r="A79" s="8">
        <v>600</v>
      </c>
      <c r="B79" s="10"/>
      <c r="C79" s="10">
        <v>0</v>
      </c>
      <c r="D79" s="8"/>
      <c r="E79" s="10">
        <v>0</v>
      </c>
      <c r="F79" s="8"/>
      <c r="G79" s="10">
        <v>0</v>
      </c>
      <c r="H79" s="10">
        <v>0</v>
      </c>
      <c r="I79" s="10">
        <v>1.25E-3</v>
      </c>
      <c r="K79" s="10">
        <v>0</v>
      </c>
      <c r="L79" s="10">
        <v>0</v>
      </c>
      <c r="M79" s="10">
        <v>0</v>
      </c>
      <c r="N79" s="10">
        <v>0</v>
      </c>
      <c r="O79" s="10">
        <v>0</v>
      </c>
      <c r="P79" s="10">
        <v>0</v>
      </c>
      <c r="Q79" s="10">
        <v>0</v>
      </c>
      <c r="R79" s="10">
        <v>5.0000000000000001E-3</v>
      </c>
      <c r="S79" s="94">
        <f t="shared" si="0"/>
        <v>1250</v>
      </c>
      <c r="T79" s="93">
        <v>0.04</v>
      </c>
    </row>
    <row r="80" spans="1:20" x14ac:dyDescent="0.25">
      <c r="A80" s="8">
        <v>650</v>
      </c>
      <c r="B80" s="10"/>
      <c r="C80" s="10">
        <v>0</v>
      </c>
      <c r="D80" s="8"/>
      <c r="E80" s="10">
        <v>0</v>
      </c>
      <c r="F80" s="8"/>
      <c r="G80" s="10">
        <v>0</v>
      </c>
      <c r="H80" s="10">
        <v>0</v>
      </c>
      <c r="I80" s="10">
        <v>0</v>
      </c>
      <c r="K80" s="10">
        <v>0</v>
      </c>
      <c r="L80" s="10">
        <v>2.5000000000000001E-3</v>
      </c>
      <c r="M80" s="10">
        <v>0</v>
      </c>
      <c r="N80" s="10">
        <v>0</v>
      </c>
      <c r="O80" s="10">
        <v>0</v>
      </c>
      <c r="P80" s="10">
        <v>0</v>
      </c>
      <c r="Q80" s="10">
        <v>0</v>
      </c>
      <c r="R80" s="10">
        <v>7.4999999999999997E-3</v>
      </c>
      <c r="S80" s="94">
        <f t="shared" si="0"/>
        <v>1350</v>
      </c>
      <c r="T80" s="93">
        <v>9.375E-2</v>
      </c>
    </row>
    <row r="81" spans="1:20" x14ac:dyDescent="0.25">
      <c r="A81" s="8">
        <v>700</v>
      </c>
      <c r="B81" s="10"/>
      <c r="C81" s="10">
        <v>0</v>
      </c>
      <c r="D81" s="8"/>
      <c r="E81" s="10">
        <v>0</v>
      </c>
      <c r="F81" s="8"/>
      <c r="G81" s="10">
        <v>0</v>
      </c>
      <c r="H81" s="10">
        <v>0</v>
      </c>
      <c r="I81" s="10">
        <v>0</v>
      </c>
      <c r="K81" s="10">
        <v>0</v>
      </c>
      <c r="L81" s="10">
        <v>5.0000000000000001E-3</v>
      </c>
      <c r="M81" s="10">
        <v>0</v>
      </c>
      <c r="N81" s="10">
        <v>0</v>
      </c>
      <c r="O81" s="10">
        <v>0</v>
      </c>
      <c r="P81" s="10">
        <v>0</v>
      </c>
      <c r="Q81" s="10">
        <v>0</v>
      </c>
      <c r="R81" s="10">
        <v>8.7500000000000008E-3</v>
      </c>
      <c r="S81" s="94">
        <f t="shared" si="0"/>
        <v>1450</v>
      </c>
      <c r="T81" s="93">
        <v>0.1125</v>
      </c>
    </row>
    <row r="82" spans="1:20" x14ac:dyDescent="0.25">
      <c r="A82" s="8">
        <v>750</v>
      </c>
      <c r="B82" s="10"/>
      <c r="C82" s="10">
        <v>0</v>
      </c>
      <c r="D82" s="8"/>
      <c r="E82" s="10">
        <v>1.25E-3</v>
      </c>
      <c r="F82" s="8"/>
      <c r="G82" s="10">
        <v>3.7499999999999999E-3</v>
      </c>
      <c r="H82" s="10">
        <v>0</v>
      </c>
      <c r="I82" s="10">
        <v>0</v>
      </c>
      <c r="K82" s="10">
        <v>0</v>
      </c>
      <c r="L82" s="10">
        <v>2.5000000000000001E-3</v>
      </c>
      <c r="M82" s="10">
        <v>0</v>
      </c>
      <c r="N82" s="10">
        <v>0</v>
      </c>
      <c r="O82" s="10">
        <v>0</v>
      </c>
      <c r="P82" s="10">
        <v>0</v>
      </c>
      <c r="Q82" s="10">
        <v>0</v>
      </c>
      <c r="R82" s="10">
        <v>6.2500000000000003E-3</v>
      </c>
      <c r="S82" s="94">
        <f t="shared" si="0"/>
        <v>1550</v>
      </c>
      <c r="T82" s="93">
        <v>0.14499999999999999</v>
      </c>
    </row>
    <row r="83" spans="1:20" x14ac:dyDescent="0.25">
      <c r="A83" s="8">
        <v>800</v>
      </c>
      <c r="B83" s="10"/>
      <c r="C83" s="10">
        <v>0</v>
      </c>
      <c r="D83" s="8"/>
      <c r="E83" s="10">
        <v>0</v>
      </c>
      <c r="F83" s="8"/>
      <c r="G83" s="10">
        <v>0</v>
      </c>
      <c r="H83" s="10">
        <v>0</v>
      </c>
      <c r="I83" s="10">
        <v>0</v>
      </c>
      <c r="K83" s="10">
        <v>0</v>
      </c>
      <c r="L83" s="10">
        <v>0</v>
      </c>
      <c r="M83" s="10">
        <v>0</v>
      </c>
      <c r="N83" s="10">
        <v>0</v>
      </c>
      <c r="O83" s="10">
        <v>0</v>
      </c>
      <c r="P83" s="10">
        <v>0</v>
      </c>
      <c r="Q83" s="10">
        <v>0</v>
      </c>
      <c r="R83" s="10">
        <v>6.2500000000000003E-3</v>
      </c>
      <c r="S83" s="94">
        <f t="shared" si="0"/>
        <v>1650</v>
      </c>
      <c r="T83" s="93">
        <v>0.11375</v>
      </c>
    </row>
    <row r="84" spans="1:20" x14ac:dyDescent="0.25">
      <c r="A84" s="8">
        <v>850</v>
      </c>
      <c r="B84" s="10"/>
      <c r="C84" s="10">
        <v>0</v>
      </c>
      <c r="D84" s="8"/>
      <c r="E84" s="10">
        <v>5.0000000000000001E-3</v>
      </c>
      <c r="F84" s="8"/>
      <c r="G84" s="10">
        <v>1.25E-3</v>
      </c>
      <c r="H84" s="10">
        <v>0</v>
      </c>
      <c r="I84" s="10">
        <v>0</v>
      </c>
      <c r="K84" s="10">
        <v>0</v>
      </c>
      <c r="L84" s="10">
        <v>1.25E-3</v>
      </c>
      <c r="M84" s="10">
        <v>0</v>
      </c>
      <c r="N84" s="10">
        <v>0</v>
      </c>
      <c r="O84" s="10">
        <v>0</v>
      </c>
      <c r="P84" s="10">
        <v>0</v>
      </c>
      <c r="Q84" s="10">
        <v>0</v>
      </c>
      <c r="R84" s="10">
        <v>7.4999999999999997E-3</v>
      </c>
      <c r="S84" s="94">
        <f t="shared" si="0"/>
        <v>1750</v>
      </c>
      <c r="T84" s="93">
        <v>0.13500000000000001</v>
      </c>
    </row>
    <row r="85" spans="1:20" x14ac:dyDescent="0.25">
      <c r="A85" s="8">
        <v>900</v>
      </c>
      <c r="B85" s="10"/>
      <c r="C85" s="10">
        <v>1.25E-3</v>
      </c>
      <c r="D85" s="8"/>
      <c r="E85" s="10">
        <v>1.25E-3</v>
      </c>
      <c r="F85" s="8"/>
      <c r="G85" s="10">
        <v>0</v>
      </c>
      <c r="H85" s="10">
        <v>0</v>
      </c>
      <c r="I85" s="10">
        <v>0</v>
      </c>
      <c r="K85" s="10">
        <v>0</v>
      </c>
      <c r="L85" s="10">
        <v>1.25E-3</v>
      </c>
      <c r="M85" s="10">
        <v>0</v>
      </c>
      <c r="N85" s="10">
        <v>0</v>
      </c>
      <c r="O85" s="10">
        <v>0</v>
      </c>
      <c r="P85" s="10">
        <v>0</v>
      </c>
      <c r="Q85" s="10">
        <v>0</v>
      </c>
      <c r="R85" s="10">
        <v>8.7500000000000008E-3</v>
      </c>
      <c r="S85" s="94">
        <f t="shared" si="0"/>
        <v>1850</v>
      </c>
      <c r="T85" s="93">
        <v>0.1075</v>
      </c>
    </row>
    <row r="86" spans="1:20" x14ac:dyDescent="0.25">
      <c r="A86" s="8">
        <v>950</v>
      </c>
      <c r="B86" s="10"/>
      <c r="C86" s="10">
        <v>2.5000000000000001E-3</v>
      </c>
      <c r="D86" s="8"/>
      <c r="E86" s="10">
        <v>0</v>
      </c>
      <c r="F86" s="8"/>
      <c r="G86" s="10">
        <v>0</v>
      </c>
      <c r="H86" s="10">
        <v>0</v>
      </c>
      <c r="I86" s="10">
        <v>0</v>
      </c>
      <c r="K86" s="10">
        <v>0</v>
      </c>
      <c r="L86" s="10">
        <v>1.25E-3</v>
      </c>
      <c r="M86" s="10">
        <v>0</v>
      </c>
      <c r="N86" s="10">
        <v>0</v>
      </c>
      <c r="O86" s="10">
        <v>0</v>
      </c>
      <c r="P86" s="10">
        <v>2.5000000000000001E-3</v>
      </c>
      <c r="Q86" s="10">
        <v>0</v>
      </c>
      <c r="R86" s="10">
        <v>1.25E-3</v>
      </c>
      <c r="S86" s="94">
        <f t="shared" si="0"/>
        <v>1950</v>
      </c>
      <c r="T86" s="93">
        <v>5.7500000000000002E-2</v>
      </c>
    </row>
    <row r="87" spans="1:20" x14ac:dyDescent="0.25">
      <c r="A87" s="8">
        <v>1000</v>
      </c>
      <c r="B87" s="10"/>
      <c r="C87" s="10">
        <v>1.25E-3</v>
      </c>
      <c r="D87" s="8"/>
      <c r="E87" s="10">
        <v>0</v>
      </c>
      <c r="F87" s="8"/>
      <c r="G87" s="10">
        <v>0</v>
      </c>
      <c r="H87" s="10">
        <v>0</v>
      </c>
      <c r="I87" s="10">
        <v>0</v>
      </c>
      <c r="K87" s="10">
        <v>0</v>
      </c>
      <c r="L87" s="10">
        <v>1.25E-3</v>
      </c>
      <c r="M87" s="10">
        <v>0</v>
      </c>
      <c r="N87" s="10">
        <v>0</v>
      </c>
      <c r="O87" s="10">
        <v>0</v>
      </c>
      <c r="P87" s="10">
        <v>1.6250000000000001E-2</v>
      </c>
      <c r="Q87" s="10">
        <v>0</v>
      </c>
      <c r="R87" s="10">
        <v>7.4999999999999997E-3</v>
      </c>
      <c r="S87" s="94">
        <f t="shared" si="0"/>
        <v>2050</v>
      </c>
      <c r="T87" s="93">
        <v>4.1250000000000002E-2</v>
      </c>
    </row>
    <row r="88" spans="1:20" x14ac:dyDescent="0.25">
      <c r="A88" s="8">
        <v>1050</v>
      </c>
      <c r="B88" s="10"/>
      <c r="C88" s="10">
        <v>0</v>
      </c>
      <c r="D88" s="8"/>
      <c r="E88" s="10">
        <v>0</v>
      </c>
      <c r="F88" s="8"/>
      <c r="G88" s="10">
        <v>1.25E-3</v>
      </c>
      <c r="H88" s="10">
        <v>0</v>
      </c>
      <c r="I88" s="10">
        <v>0</v>
      </c>
      <c r="K88" s="10">
        <v>0</v>
      </c>
      <c r="L88" s="10">
        <v>0</v>
      </c>
      <c r="M88" s="10">
        <v>0</v>
      </c>
      <c r="N88" s="10">
        <v>0</v>
      </c>
      <c r="O88" s="10">
        <v>0</v>
      </c>
      <c r="P88" s="10">
        <v>3.2500000000000001E-2</v>
      </c>
      <c r="Q88" s="10">
        <v>0</v>
      </c>
      <c r="R88" s="10">
        <v>3.7499999999999999E-3</v>
      </c>
      <c r="S88" s="94">
        <f t="shared" si="0"/>
        <v>2150</v>
      </c>
      <c r="T88" s="93">
        <v>2.2499999999999999E-2</v>
      </c>
    </row>
    <row r="89" spans="1:20" x14ac:dyDescent="0.25">
      <c r="A89" s="8">
        <v>1100</v>
      </c>
      <c r="B89" s="10"/>
      <c r="C89" s="10">
        <v>1.25E-3</v>
      </c>
      <c r="D89" s="8"/>
      <c r="E89" s="10">
        <v>0</v>
      </c>
      <c r="F89" s="8"/>
      <c r="G89" s="10">
        <v>1.25E-3</v>
      </c>
      <c r="H89" s="10">
        <v>0</v>
      </c>
      <c r="I89" s="10">
        <v>0</v>
      </c>
      <c r="K89" s="10">
        <v>0</v>
      </c>
      <c r="L89" s="10">
        <v>1.25E-3</v>
      </c>
      <c r="M89" s="10">
        <v>0</v>
      </c>
      <c r="N89" s="10">
        <v>0</v>
      </c>
      <c r="O89" s="10">
        <v>0</v>
      </c>
      <c r="P89" s="10">
        <v>3.875E-2</v>
      </c>
      <c r="Q89" s="10">
        <v>0</v>
      </c>
      <c r="R89" s="10">
        <v>1.25E-3</v>
      </c>
      <c r="S89" s="94">
        <f t="shared" si="0"/>
        <v>2250</v>
      </c>
      <c r="T89" s="93">
        <v>2.1250000000000002E-2</v>
      </c>
    </row>
    <row r="90" spans="1:20" x14ac:dyDescent="0.25">
      <c r="A90" s="8">
        <v>1150</v>
      </c>
      <c r="B90" s="10"/>
      <c r="C90" s="10">
        <v>1.25E-3</v>
      </c>
      <c r="D90" s="8"/>
      <c r="E90" s="10">
        <v>0</v>
      </c>
      <c r="F90" s="8"/>
      <c r="G90" s="10">
        <v>0</v>
      </c>
      <c r="H90" s="10">
        <v>0</v>
      </c>
      <c r="I90" s="10">
        <v>0</v>
      </c>
      <c r="K90" s="10">
        <v>0</v>
      </c>
      <c r="L90" s="10">
        <v>1.25E-3</v>
      </c>
      <c r="M90" s="10">
        <v>0</v>
      </c>
      <c r="N90" s="10">
        <v>0</v>
      </c>
      <c r="O90" s="10">
        <v>0</v>
      </c>
      <c r="P90" s="10">
        <v>2.8750000000000001E-2</v>
      </c>
      <c r="Q90" s="10">
        <v>0</v>
      </c>
      <c r="R90" s="10">
        <v>1.25E-3</v>
      </c>
      <c r="S90" s="94">
        <f t="shared" si="0"/>
        <v>2350</v>
      </c>
      <c r="T90" s="93">
        <v>1.2500000000000001E-2</v>
      </c>
    </row>
    <row r="91" spans="1:20" x14ac:dyDescent="0.25">
      <c r="A91" s="8">
        <v>1200</v>
      </c>
      <c r="B91" s="10"/>
      <c r="C91" s="10">
        <v>0</v>
      </c>
      <c r="D91" s="8"/>
      <c r="E91" s="10">
        <v>0</v>
      </c>
      <c r="F91" s="8"/>
      <c r="G91" s="10">
        <v>0</v>
      </c>
      <c r="H91" s="10">
        <v>0</v>
      </c>
      <c r="I91" s="10">
        <v>0</v>
      </c>
      <c r="K91" s="10">
        <v>0</v>
      </c>
      <c r="L91" s="10">
        <v>1.25E-3</v>
      </c>
      <c r="M91" s="10">
        <v>0</v>
      </c>
      <c r="N91" s="10">
        <v>0</v>
      </c>
      <c r="O91" s="10">
        <v>0</v>
      </c>
      <c r="P91" s="10">
        <v>7.4999999999999997E-3</v>
      </c>
      <c r="Q91" s="10">
        <v>0</v>
      </c>
      <c r="R91" s="10">
        <v>1.25E-3</v>
      </c>
      <c r="S91" s="94">
        <f t="shared" si="0"/>
        <v>2450</v>
      </c>
      <c r="T91" s="93">
        <v>6.2500000000000003E-3</v>
      </c>
    </row>
    <row r="92" spans="1:20" x14ac:dyDescent="0.25">
      <c r="A92" s="8">
        <v>1250</v>
      </c>
      <c r="B92" s="10"/>
      <c r="C92" s="10">
        <v>0</v>
      </c>
      <c r="D92" s="8"/>
      <c r="E92" s="10">
        <v>0</v>
      </c>
      <c r="F92" s="8"/>
      <c r="G92" s="10">
        <v>0</v>
      </c>
      <c r="H92" s="10">
        <v>0</v>
      </c>
      <c r="I92" s="10">
        <v>0</v>
      </c>
      <c r="K92" s="10">
        <v>0</v>
      </c>
      <c r="L92" s="10">
        <v>1.25E-3</v>
      </c>
      <c r="M92" s="10">
        <v>0</v>
      </c>
      <c r="N92" s="10">
        <v>0</v>
      </c>
      <c r="O92" s="10">
        <v>0</v>
      </c>
      <c r="P92" s="10">
        <v>1.125E-2</v>
      </c>
      <c r="Q92" s="10">
        <v>0</v>
      </c>
      <c r="R92" s="10">
        <v>0</v>
      </c>
      <c r="S92" s="94">
        <f t="shared" si="0"/>
        <v>2550</v>
      </c>
      <c r="T92" s="93">
        <v>0.01</v>
      </c>
    </row>
    <row r="93" spans="1:20" x14ac:dyDescent="0.25">
      <c r="A93" s="8">
        <v>1300</v>
      </c>
      <c r="B93" s="10"/>
      <c r="C93" s="10">
        <v>0</v>
      </c>
      <c r="D93" s="8"/>
      <c r="E93" s="10">
        <v>0</v>
      </c>
      <c r="F93" s="8"/>
      <c r="G93" s="10">
        <v>0</v>
      </c>
      <c r="H93" s="10">
        <v>0</v>
      </c>
      <c r="I93" s="10">
        <v>0</v>
      </c>
      <c r="K93" s="10">
        <v>0</v>
      </c>
      <c r="L93" s="10">
        <v>1.25E-3</v>
      </c>
      <c r="M93" s="10">
        <v>0</v>
      </c>
      <c r="N93" s="10">
        <v>0</v>
      </c>
      <c r="O93" s="10">
        <v>0</v>
      </c>
      <c r="P93" s="10">
        <v>0.01</v>
      </c>
      <c r="Q93" s="10">
        <v>0</v>
      </c>
      <c r="R93" s="10">
        <v>1.25E-3</v>
      </c>
      <c r="S93" s="94">
        <f t="shared" si="0"/>
        <v>2650</v>
      </c>
      <c r="T93" s="93">
        <v>1.125E-2</v>
      </c>
    </row>
    <row r="94" spans="1:20" x14ac:dyDescent="0.25">
      <c r="A94" s="8">
        <v>1350</v>
      </c>
      <c r="B94" s="10"/>
      <c r="C94" s="10">
        <v>0</v>
      </c>
      <c r="D94" s="8"/>
      <c r="E94" s="10">
        <v>0</v>
      </c>
      <c r="F94" s="8"/>
      <c r="G94" s="10">
        <v>0</v>
      </c>
      <c r="H94" s="10">
        <v>0</v>
      </c>
      <c r="I94" s="10">
        <v>0</v>
      </c>
      <c r="K94" s="10">
        <v>0</v>
      </c>
      <c r="L94" s="10">
        <v>1.25E-3</v>
      </c>
      <c r="M94" s="10">
        <v>0</v>
      </c>
      <c r="N94" s="10">
        <v>0</v>
      </c>
      <c r="O94" s="10">
        <v>0</v>
      </c>
      <c r="P94" s="10">
        <v>6.2500000000000003E-3</v>
      </c>
      <c r="Q94" s="10">
        <v>0</v>
      </c>
      <c r="R94" s="10">
        <v>0</v>
      </c>
      <c r="S94" s="94">
        <f t="shared" si="0"/>
        <v>2750</v>
      </c>
      <c r="T94" s="93">
        <v>5.0000000000000001E-3</v>
      </c>
    </row>
    <row r="95" spans="1:20" x14ac:dyDescent="0.25">
      <c r="A95" s="8">
        <v>1400</v>
      </c>
      <c r="B95" s="10"/>
      <c r="C95" s="10">
        <v>0</v>
      </c>
      <c r="D95" s="8"/>
      <c r="E95" s="10">
        <v>0</v>
      </c>
      <c r="F95" s="8"/>
      <c r="G95" s="10">
        <v>0</v>
      </c>
      <c r="H95" s="10">
        <v>0</v>
      </c>
      <c r="I95" s="10">
        <v>0</v>
      </c>
      <c r="K95" s="10">
        <v>0</v>
      </c>
      <c r="L95" s="10">
        <v>1.25E-3</v>
      </c>
      <c r="M95" s="10">
        <v>0</v>
      </c>
      <c r="N95" s="10">
        <v>0</v>
      </c>
      <c r="O95" s="10">
        <v>0</v>
      </c>
      <c r="P95" s="10">
        <v>6.2500000000000003E-3</v>
      </c>
      <c r="Q95" s="10">
        <v>0</v>
      </c>
      <c r="R95" s="10">
        <v>0</v>
      </c>
      <c r="S95" s="94">
        <f t="shared" si="0"/>
        <v>2850</v>
      </c>
      <c r="T95" s="93">
        <v>3.7499999999999999E-3</v>
      </c>
    </row>
    <row r="96" spans="1:20" x14ac:dyDescent="0.25">
      <c r="A96" s="8">
        <v>1450</v>
      </c>
      <c r="B96" s="10"/>
      <c r="C96" s="10">
        <v>0</v>
      </c>
      <c r="D96" s="8"/>
      <c r="E96" s="10">
        <v>0</v>
      </c>
      <c r="F96" s="8"/>
      <c r="G96" s="10">
        <v>0</v>
      </c>
      <c r="H96" s="10">
        <v>0</v>
      </c>
      <c r="I96" s="10">
        <v>0</v>
      </c>
      <c r="K96" s="10">
        <v>0</v>
      </c>
      <c r="L96" s="10">
        <v>1.25E-3</v>
      </c>
      <c r="M96" s="10">
        <v>0</v>
      </c>
      <c r="N96" s="10">
        <v>0</v>
      </c>
      <c r="O96" s="10">
        <v>0</v>
      </c>
      <c r="P96" s="10">
        <v>0.01</v>
      </c>
      <c r="Q96" s="10">
        <v>0</v>
      </c>
      <c r="R96" s="10">
        <v>1.25E-3</v>
      </c>
      <c r="S96" s="94">
        <f t="shared" si="0"/>
        <v>2950</v>
      </c>
      <c r="T96" s="93">
        <v>2.5000000000000001E-3</v>
      </c>
    </row>
    <row r="97" spans="1:20" x14ac:dyDescent="0.25">
      <c r="A97" s="8">
        <v>1500</v>
      </c>
      <c r="B97" s="10"/>
      <c r="C97" s="10">
        <v>0</v>
      </c>
      <c r="D97" s="8"/>
      <c r="E97" s="10">
        <v>0</v>
      </c>
      <c r="F97" s="8"/>
      <c r="G97" s="10">
        <v>0</v>
      </c>
      <c r="H97" s="10">
        <v>0</v>
      </c>
      <c r="I97" s="10">
        <v>0</v>
      </c>
      <c r="K97" s="10">
        <v>0</v>
      </c>
      <c r="L97" s="10">
        <v>1.25E-3</v>
      </c>
      <c r="M97" s="10">
        <v>0</v>
      </c>
      <c r="N97" s="10">
        <v>0</v>
      </c>
      <c r="O97" s="10">
        <v>0</v>
      </c>
      <c r="P97" s="10">
        <v>1.2500000000000001E-2</v>
      </c>
      <c r="Q97" s="10">
        <v>0</v>
      </c>
      <c r="R97" s="10">
        <v>1.25E-3</v>
      </c>
      <c r="S97" s="94">
        <f t="shared" si="0"/>
        <v>3050</v>
      </c>
      <c r="T97" s="93">
        <v>1.25E-3</v>
      </c>
    </row>
    <row r="98" spans="1:20" x14ac:dyDescent="0.25">
      <c r="A98" s="8">
        <v>1550</v>
      </c>
      <c r="B98" s="10"/>
      <c r="C98" s="10">
        <v>0</v>
      </c>
      <c r="D98" s="8"/>
      <c r="E98" s="10">
        <v>0</v>
      </c>
      <c r="F98" s="8"/>
      <c r="G98" s="10">
        <v>0</v>
      </c>
      <c r="H98" s="10">
        <v>0</v>
      </c>
      <c r="I98" s="10">
        <v>0</v>
      </c>
      <c r="K98" s="10">
        <v>0</v>
      </c>
      <c r="L98" s="10">
        <v>1.25E-3</v>
      </c>
      <c r="M98" s="10">
        <v>0</v>
      </c>
      <c r="N98" s="10">
        <v>0</v>
      </c>
      <c r="O98" s="10">
        <v>0</v>
      </c>
      <c r="P98" s="10">
        <v>0.01</v>
      </c>
      <c r="Q98" s="10">
        <v>0</v>
      </c>
      <c r="R98" s="10">
        <v>2.5000000000000001E-3</v>
      </c>
      <c r="S98" s="94">
        <f t="shared" si="0"/>
        <v>3150</v>
      </c>
      <c r="T98" s="93">
        <v>1.25E-3</v>
      </c>
    </row>
    <row r="99" spans="1:20" x14ac:dyDescent="0.25">
      <c r="A99" s="8">
        <v>1600</v>
      </c>
      <c r="B99" s="10"/>
      <c r="C99" s="10">
        <v>0</v>
      </c>
      <c r="D99" s="8"/>
      <c r="E99" s="10">
        <v>0</v>
      </c>
      <c r="F99" s="8"/>
      <c r="G99" s="10">
        <v>0</v>
      </c>
      <c r="H99" s="10">
        <v>0</v>
      </c>
      <c r="I99" s="10">
        <v>0</v>
      </c>
      <c r="K99" s="10">
        <v>0</v>
      </c>
      <c r="L99" s="10">
        <v>1.25E-3</v>
      </c>
      <c r="M99" s="10">
        <v>0</v>
      </c>
      <c r="N99" s="10">
        <v>0</v>
      </c>
      <c r="O99" s="10">
        <v>0</v>
      </c>
      <c r="P99" s="10">
        <v>0.78874999999999995</v>
      </c>
      <c r="Q99" s="10">
        <v>0</v>
      </c>
      <c r="R99" s="10">
        <v>1.25E-3</v>
      </c>
      <c r="S99" s="94">
        <f t="shared" si="0"/>
        <v>3250</v>
      </c>
      <c r="T99" s="93">
        <v>0</v>
      </c>
    </row>
    <row r="100" spans="1:20" x14ac:dyDescent="0.25">
      <c r="A100" s="8">
        <v>1650</v>
      </c>
      <c r="B100" s="10"/>
      <c r="C100" s="10">
        <v>0</v>
      </c>
      <c r="D100" s="8"/>
      <c r="E100" s="10">
        <v>0</v>
      </c>
      <c r="F100" s="8"/>
      <c r="G100" s="10">
        <v>0</v>
      </c>
      <c r="H100" s="10">
        <v>0</v>
      </c>
      <c r="I100" s="10">
        <v>0</v>
      </c>
      <c r="K100" s="10">
        <v>0</v>
      </c>
      <c r="L100" s="10">
        <v>1.25E-3</v>
      </c>
      <c r="M100" s="10">
        <v>0</v>
      </c>
      <c r="N100" s="10">
        <v>0</v>
      </c>
      <c r="O100" s="10">
        <v>0</v>
      </c>
      <c r="P100" s="10">
        <v>1.7500000000000002E-2</v>
      </c>
      <c r="Q100" s="10">
        <v>0</v>
      </c>
      <c r="R100" s="10">
        <v>1.25E-3</v>
      </c>
      <c r="S100" s="94">
        <f t="shared" si="0"/>
        <v>3350</v>
      </c>
      <c r="T100" s="93">
        <v>3.7499999999999999E-3</v>
      </c>
    </row>
    <row r="101" spans="1:20" x14ac:dyDescent="0.25">
      <c r="A101" s="8">
        <v>1700</v>
      </c>
      <c r="B101" s="10"/>
      <c r="C101" s="10">
        <v>0</v>
      </c>
      <c r="D101" s="8"/>
      <c r="E101" s="10">
        <v>0</v>
      </c>
      <c r="F101" s="8"/>
      <c r="G101" s="10">
        <v>0</v>
      </c>
      <c r="H101" s="10">
        <v>0</v>
      </c>
      <c r="I101" s="10">
        <v>0</v>
      </c>
      <c r="K101" s="10">
        <v>0</v>
      </c>
      <c r="L101" s="10">
        <v>1.25E-3</v>
      </c>
      <c r="M101" s="10">
        <v>0</v>
      </c>
      <c r="N101" s="10">
        <v>0</v>
      </c>
      <c r="O101" s="10">
        <v>0</v>
      </c>
      <c r="P101" s="10">
        <v>1.25E-3</v>
      </c>
      <c r="Q101" s="10">
        <v>0</v>
      </c>
      <c r="R101" s="10">
        <v>1.25E-3</v>
      </c>
      <c r="S101" s="94">
        <f t="shared" si="0"/>
        <v>3450</v>
      </c>
      <c r="T101" s="93">
        <v>0</v>
      </c>
    </row>
    <row r="102" spans="1:20" x14ac:dyDescent="0.25">
      <c r="A102" s="8">
        <v>1750</v>
      </c>
      <c r="B102" s="10"/>
      <c r="C102" s="10">
        <v>0</v>
      </c>
      <c r="D102" s="8"/>
      <c r="E102" s="10">
        <v>0</v>
      </c>
      <c r="F102" s="8"/>
      <c r="G102" s="10">
        <v>0</v>
      </c>
      <c r="H102" s="10">
        <v>0</v>
      </c>
      <c r="I102" s="10">
        <v>0</v>
      </c>
      <c r="K102" s="10">
        <v>0</v>
      </c>
      <c r="L102" s="10">
        <v>1.25E-3</v>
      </c>
      <c r="M102" s="10">
        <v>0</v>
      </c>
      <c r="N102" s="10">
        <v>0</v>
      </c>
      <c r="O102" s="10">
        <v>0</v>
      </c>
      <c r="P102" s="10">
        <v>0</v>
      </c>
      <c r="Q102" s="10">
        <v>0</v>
      </c>
      <c r="R102" s="10">
        <v>0</v>
      </c>
      <c r="S102" s="94">
        <f t="shared" si="0"/>
        <v>3550</v>
      </c>
      <c r="T102" s="93">
        <v>0</v>
      </c>
    </row>
    <row r="103" spans="1:20" x14ac:dyDescent="0.25">
      <c r="A103" s="8">
        <v>1800</v>
      </c>
      <c r="B103" s="10"/>
      <c r="C103" s="10">
        <v>0</v>
      </c>
      <c r="D103" s="8"/>
      <c r="E103" s="10">
        <v>0</v>
      </c>
      <c r="F103" s="8"/>
      <c r="G103" s="10">
        <v>0</v>
      </c>
      <c r="H103" s="10">
        <v>0</v>
      </c>
      <c r="I103" s="10">
        <v>0</v>
      </c>
      <c r="K103" s="10">
        <v>0</v>
      </c>
      <c r="L103" s="10">
        <v>1.25E-3</v>
      </c>
      <c r="M103" s="10">
        <v>0</v>
      </c>
      <c r="N103" s="10">
        <v>0</v>
      </c>
      <c r="O103" s="10">
        <v>0</v>
      </c>
      <c r="P103" s="10">
        <v>0</v>
      </c>
      <c r="Q103" s="10">
        <v>0</v>
      </c>
      <c r="R103" s="10">
        <v>0</v>
      </c>
      <c r="S103" s="94">
        <f t="shared" si="0"/>
        <v>3650</v>
      </c>
      <c r="T103" s="93">
        <v>0</v>
      </c>
    </row>
    <row r="104" spans="1:20" x14ac:dyDescent="0.25">
      <c r="A104" s="8">
        <v>1850</v>
      </c>
      <c r="B104" s="10"/>
      <c r="C104" s="10">
        <v>0</v>
      </c>
      <c r="D104" s="8"/>
      <c r="E104" s="10">
        <v>0</v>
      </c>
      <c r="F104" s="8"/>
      <c r="G104" s="10">
        <v>0</v>
      </c>
      <c r="H104" s="10">
        <v>0</v>
      </c>
      <c r="I104" s="10">
        <v>0</v>
      </c>
      <c r="K104" s="10">
        <v>0</v>
      </c>
      <c r="L104" s="10">
        <v>1.25E-3</v>
      </c>
      <c r="M104" s="10">
        <v>0</v>
      </c>
      <c r="N104" s="10">
        <v>0</v>
      </c>
      <c r="O104" s="10">
        <v>0</v>
      </c>
      <c r="P104" s="10">
        <v>0</v>
      </c>
      <c r="Q104" s="10">
        <v>0</v>
      </c>
      <c r="R104" s="10">
        <v>0</v>
      </c>
      <c r="S104" s="94">
        <f>S103+100</f>
        <v>3750</v>
      </c>
      <c r="T104" s="93">
        <v>0</v>
      </c>
    </row>
    <row r="105" spans="1:20" x14ac:dyDescent="0.25">
      <c r="A105" s="8">
        <v>1900</v>
      </c>
      <c r="B105" s="10"/>
      <c r="C105" s="10">
        <v>0</v>
      </c>
      <c r="D105" s="8"/>
      <c r="E105" s="10">
        <v>0</v>
      </c>
      <c r="F105" s="8"/>
      <c r="G105" s="10">
        <v>0</v>
      </c>
      <c r="H105" s="10">
        <v>0</v>
      </c>
      <c r="I105" s="10">
        <v>0</v>
      </c>
      <c r="K105" s="10">
        <v>0</v>
      </c>
      <c r="L105" s="10">
        <v>1.25E-3</v>
      </c>
      <c r="M105" s="10">
        <v>0</v>
      </c>
      <c r="N105" s="10">
        <v>0</v>
      </c>
      <c r="O105" s="10">
        <v>0</v>
      </c>
      <c r="P105" s="10">
        <v>0</v>
      </c>
      <c r="Q105" s="10">
        <v>0</v>
      </c>
      <c r="R105" s="10">
        <v>0</v>
      </c>
      <c r="S105" s="94">
        <f t="shared" si="0"/>
        <v>3850</v>
      </c>
      <c r="T105" s="93">
        <v>1.25E-3</v>
      </c>
    </row>
    <row r="106" spans="1:20" x14ac:dyDescent="0.25">
      <c r="A106" s="8">
        <v>1950</v>
      </c>
      <c r="B106" s="10"/>
      <c r="C106" s="10">
        <v>0</v>
      </c>
      <c r="D106" s="8"/>
      <c r="E106" s="10">
        <v>0</v>
      </c>
      <c r="F106" s="8"/>
      <c r="G106" s="10">
        <v>0</v>
      </c>
      <c r="H106" s="10">
        <v>0</v>
      </c>
      <c r="I106" s="10">
        <v>0</v>
      </c>
      <c r="K106" s="10">
        <v>0</v>
      </c>
      <c r="L106" s="10">
        <v>1.25E-3</v>
      </c>
      <c r="M106" s="10">
        <v>0</v>
      </c>
      <c r="N106" s="10">
        <v>0</v>
      </c>
      <c r="O106" s="10">
        <v>0</v>
      </c>
      <c r="P106" s="10">
        <v>0</v>
      </c>
      <c r="Q106" s="10">
        <v>0</v>
      </c>
      <c r="R106" s="10">
        <v>0</v>
      </c>
      <c r="S106" s="94">
        <f t="shared" si="0"/>
        <v>3950</v>
      </c>
      <c r="T106" s="93">
        <v>0</v>
      </c>
    </row>
    <row r="107" spans="1:20" x14ac:dyDescent="0.25">
      <c r="A107" s="8">
        <v>2000</v>
      </c>
      <c r="B107" s="10"/>
      <c r="C107" s="10">
        <v>0</v>
      </c>
      <c r="D107" s="8"/>
      <c r="E107" s="10">
        <v>0</v>
      </c>
      <c r="F107" s="8"/>
      <c r="G107" s="10">
        <v>0</v>
      </c>
      <c r="H107" s="10">
        <v>0</v>
      </c>
      <c r="I107" s="10">
        <v>0</v>
      </c>
      <c r="K107" s="10">
        <v>0</v>
      </c>
      <c r="L107" s="10">
        <v>1.25E-3</v>
      </c>
      <c r="M107" s="10">
        <v>0</v>
      </c>
      <c r="N107" s="10">
        <v>0</v>
      </c>
      <c r="O107" s="10">
        <v>0</v>
      </c>
      <c r="P107" s="10">
        <v>0</v>
      </c>
      <c r="Q107" s="10">
        <v>0</v>
      </c>
      <c r="R107" s="10">
        <v>0</v>
      </c>
      <c r="S107" s="94">
        <f t="shared" si="0"/>
        <v>4050</v>
      </c>
      <c r="T107" s="93">
        <v>0</v>
      </c>
    </row>
    <row r="108" spans="1:20" x14ac:dyDescent="0.25">
      <c r="A108" s="8">
        <v>2050</v>
      </c>
      <c r="B108" s="10"/>
      <c r="C108" s="10">
        <v>0</v>
      </c>
      <c r="D108" s="8"/>
      <c r="E108" s="10">
        <v>0</v>
      </c>
      <c r="F108" s="8"/>
      <c r="G108" s="10">
        <v>0</v>
      </c>
      <c r="H108" s="10">
        <v>0</v>
      </c>
      <c r="I108" s="10">
        <v>0</v>
      </c>
      <c r="K108" s="10">
        <v>0</v>
      </c>
      <c r="L108" s="10">
        <v>1.25E-3</v>
      </c>
      <c r="M108" s="10">
        <v>0</v>
      </c>
      <c r="N108" s="10">
        <v>0</v>
      </c>
      <c r="O108" s="10">
        <v>0</v>
      </c>
      <c r="P108" s="10">
        <v>0</v>
      </c>
      <c r="Q108" s="10">
        <v>0</v>
      </c>
      <c r="R108" s="10">
        <v>0</v>
      </c>
      <c r="S108" s="94">
        <f t="shared" si="0"/>
        <v>4150</v>
      </c>
      <c r="T108" s="93">
        <v>0</v>
      </c>
    </row>
    <row r="109" spans="1:20" x14ac:dyDescent="0.25">
      <c r="A109" s="8">
        <v>2100</v>
      </c>
      <c r="B109" s="10"/>
      <c r="C109" s="10">
        <v>0</v>
      </c>
      <c r="D109" s="8"/>
      <c r="E109" s="10">
        <v>0</v>
      </c>
      <c r="F109" s="8"/>
      <c r="G109" s="10">
        <v>0</v>
      </c>
      <c r="H109" s="10">
        <v>0</v>
      </c>
      <c r="I109" s="10">
        <v>0</v>
      </c>
      <c r="K109" s="10">
        <v>0</v>
      </c>
      <c r="L109" s="10">
        <v>1.25E-3</v>
      </c>
      <c r="M109" s="10">
        <v>0</v>
      </c>
      <c r="N109" s="10">
        <v>0</v>
      </c>
      <c r="O109" s="10">
        <v>0</v>
      </c>
      <c r="P109" s="10">
        <v>0</v>
      </c>
      <c r="Q109" s="10">
        <v>0</v>
      </c>
      <c r="R109" s="10">
        <v>0</v>
      </c>
      <c r="S109" s="94">
        <f>S108+100</f>
        <v>4250</v>
      </c>
      <c r="T109" s="93">
        <v>0</v>
      </c>
    </row>
    <row r="110" spans="1:20" x14ac:dyDescent="0.25">
      <c r="A110" s="8">
        <v>2150</v>
      </c>
      <c r="B110" s="10"/>
      <c r="C110" s="10">
        <v>0</v>
      </c>
      <c r="D110" s="8"/>
      <c r="E110" s="10">
        <v>0</v>
      </c>
      <c r="F110" s="8"/>
      <c r="G110" s="10">
        <v>0</v>
      </c>
      <c r="H110" s="10">
        <v>0</v>
      </c>
      <c r="I110" s="10">
        <v>0</v>
      </c>
      <c r="K110" s="10">
        <v>0</v>
      </c>
      <c r="L110" s="10">
        <v>1.25E-3</v>
      </c>
      <c r="M110" s="10">
        <v>0</v>
      </c>
      <c r="N110" s="10">
        <v>0</v>
      </c>
      <c r="O110" s="10">
        <v>0</v>
      </c>
      <c r="P110" s="10">
        <v>0</v>
      </c>
      <c r="Q110" s="10">
        <v>0</v>
      </c>
      <c r="R110" s="10">
        <v>0</v>
      </c>
      <c r="S110" s="94">
        <f t="shared" si="0"/>
        <v>4350</v>
      </c>
      <c r="T110" s="93">
        <v>0</v>
      </c>
    </row>
    <row r="111" spans="1:20" x14ac:dyDescent="0.25">
      <c r="A111" s="8">
        <v>2200</v>
      </c>
      <c r="B111" s="10"/>
      <c r="C111" s="10">
        <v>0</v>
      </c>
      <c r="D111" s="8"/>
      <c r="E111" s="10">
        <v>0</v>
      </c>
      <c r="F111" s="8"/>
      <c r="G111" s="10">
        <v>0</v>
      </c>
      <c r="H111" s="10">
        <v>0</v>
      </c>
      <c r="I111" s="10">
        <v>0</v>
      </c>
      <c r="K111" s="10">
        <v>0</v>
      </c>
      <c r="L111" s="10">
        <v>1.25E-3</v>
      </c>
      <c r="M111" s="10">
        <v>0</v>
      </c>
      <c r="N111" s="10">
        <v>0</v>
      </c>
      <c r="O111" s="10">
        <v>0</v>
      </c>
      <c r="P111" s="10">
        <v>0</v>
      </c>
      <c r="Q111" s="10">
        <v>0</v>
      </c>
      <c r="R111" s="10">
        <v>0</v>
      </c>
      <c r="S111" s="94">
        <f t="shared" si="0"/>
        <v>4450</v>
      </c>
      <c r="T111" s="93">
        <v>0</v>
      </c>
    </row>
    <row r="112" spans="1:20" x14ac:dyDescent="0.25">
      <c r="A112" s="8">
        <v>2250</v>
      </c>
      <c r="B112" s="10"/>
      <c r="C112" s="10">
        <v>0</v>
      </c>
      <c r="D112" s="8"/>
      <c r="E112" s="10">
        <v>0</v>
      </c>
      <c r="F112" s="8"/>
      <c r="G112" s="10">
        <v>0</v>
      </c>
      <c r="H112" s="10">
        <v>0</v>
      </c>
      <c r="I112" s="10">
        <v>0</v>
      </c>
      <c r="K112" s="10">
        <v>0</v>
      </c>
      <c r="L112" s="10">
        <v>1.25E-3</v>
      </c>
      <c r="M112" s="10">
        <v>0</v>
      </c>
      <c r="N112" s="10">
        <v>0</v>
      </c>
      <c r="O112" s="10">
        <v>0</v>
      </c>
      <c r="P112" s="10">
        <v>0</v>
      </c>
      <c r="Q112" s="10">
        <v>0</v>
      </c>
      <c r="R112" s="10">
        <v>0</v>
      </c>
      <c r="S112" s="94">
        <f t="shared" si="0"/>
        <v>4550</v>
      </c>
      <c r="T112" s="93">
        <v>0</v>
      </c>
    </row>
    <row r="113" spans="1:20" x14ac:dyDescent="0.25">
      <c r="A113" s="8">
        <v>2300</v>
      </c>
      <c r="B113" s="10"/>
      <c r="C113" s="10">
        <v>0</v>
      </c>
      <c r="D113" s="8"/>
      <c r="E113" s="10">
        <v>0</v>
      </c>
      <c r="F113" s="8"/>
      <c r="G113" s="10">
        <v>0</v>
      </c>
      <c r="H113" s="10">
        <v>0</v>
      </c>
      <c r="I113" s="10">
        <v>0</v>
      </c>
      <c r="K113" s="10">
        <v>0</v>
      </c>
      <c r="L113" s="10">
        <v>1.25E-3</v>
      </c>
      <c r="M113" s="10">
        <v>0</v>
      </c>
      <c r="N113" s="10">
        <v>0</v>
      </c>
      <c r="O113" s="10">
        <v>0</v>
      </c>
      <c r="P113" s="10">
        <v>0</v>
      </c>
      <c r="Q113" s="10">
        <v>0</v>
      </c>
      <c r="R113" s="10">
        <v>0</v>
      </c>
      <c r="S113" s="94">
        <f t="shared" si="0"/>
        <v>4650</v>
      </c>
      <c r="T113" s="93">
        <v>0</v>
      </c>
    </row>
    <row r="114" spans="1:20" x14ac:dyDescent="0.25">
      <c r="A114" s="8">
        <v>2350</v>
      </c>
      <c r="B114" s="10"/>
      <c r="C114" s="10">
        <v>0</v>
      </c>
      <c r="D114" s="8"/>
      <c r="E114" s="10">
        <v>0</v>
      </c>
      <c r="F114" s="8"/>
      <c r="G114" s="10">
        <v>0</v>
      </c>
      <c r="H114" s="10">
        <v>0</v>
      </c>
      <c r="I114" s="10">
        <v>0</v>
      </c>
      <c r="K114" s="10">
        <v>0</v>
      </c>
      <c r="L114" s="10">
        <v>1.25E-3</v>
      </c>
      <c r="M114" s="10">
        <v>0</v>
      </c>
      <c r="N114" s="10">
        <v>0</v>
      </c>
      <c r="O114" s="10">
        <v>0</v>
      </c>
      <c r="P114" s="10">
        <v>0</v>
      </c>
      <c r="Q114" s="10">
        <v>0</v>
      </c>
      <c r="R114" s="10">
        <v>0</v>
      </c>
      <c r="S114" s="94">
        <f t="shared" si="0"/>
        <v>4750</v>
      </c>
      <c r="T114" s="93">
        <v>1.25E-3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K92"/>
  <sheetViews>
    <sheetView topLeftCell="A54" zoomScale="80" zoomScaleNormal="80" workbookViewId="0">
      <selection activeCell="Q73" sqref="Q73:Q92"/>
    </sheetView>
  </sheetViews>
  <sheetFormatPr defaultRowHeight="13.2" x14ac:dyDescent="0.25"/>
  <cols>
    <col min="2" max="2" width="8.88671875" customWidth="1"/>
    <col min="8" max="8" width="10.6640625" customWidth="1"/>
    <col min="9" max="9" width="11.77734375" customWidth="1"/>
    <col min="10" max="10" width="11.6640625" customWidth="1"/>
    <col min="11" max="12" width="10.33203125" customWidth="1"/>
    <col min="13" max="13" width="14.88671875" customWidth="1"/>
    <col min="14" max="14" width="14.109375" customWidth="1"/>
    <col min="15" max="15" width="13.6640625" customWidth="1"/>
    <col min="16" max="16" width="12.109375" customWidth="1"/>
    <col min="17" max="17" width="12.77734375" customWidth="1"/>
    <col min="18" max="18" width="11.6640625" customWidth="1"/>
    <col min="27" max="37" width="16.5546875" customWidth="1"/>
  </cols>
  <sheetData>
    <row r="3" spans="1:37" x14ac:dyDescent="0.25">
      <c r="A3" t="s">
        <v>27</v>
      </c>
      <c r="T3" t="s">
        <v>322</v>
      </c>
    </row>
    <row r="4" spans="1:37" ht="66" x14ac:dyDescent="0.25">
      <c r="A4" s="8" t="s">
        <v>30</v>
      </c>
      <c r="B4" s="16" t="s">
        <v>21</v>
      </c>
      <c r="C4" s="16" t="s">
        <v>22</v>
      </c>
      <c r="D4" s="16" t="s">
        <v>23</v>
      </c>
      <c r="E4" s="16" t="s">
        <v>24</v>
      </c>
      <c r="F4" s="16" t="s">
        <v>25</v>
      </c>
      <c r="G4" s="16" t="s">
        <v>26</v>
      </c>
      <c r="H4" s="16" t="s">
        <v>69</v>
      </c>
      <c r="I4" s="16" t="s">
        <v>98</v>
      </c>
      <c r="J4" s="58" t="s">
        <v>99</v>
      </c>
      <c r="K4" s="16" t="s">
        <v>124</v>
      </c>
      <c r="L4" s="16" t="s">
        <v>125</v>
      </c>
      <c r="M4" s="16" t="s">
        <v>284</v>
      </c>
      <c r="N4" s="16" t="s">
        <v>285</v>
      </c>
      <c r="O4" s="58" t="s">
        <v>323</v>
      </c>
      <c r="P4" s="58" t="s">
        <v>324</v>
      </c>
      <c r="Q4" s="58" t="s">
        <v>325</v>
      </c>
      <c r="R4" s="58" t="s">
        <v>326</v>
      </c>
      <c r="T4" s="8" t="s">
        <v>334</v>
      </c>
      <c r="U4" s="16" t="s">
        <v>21</v>
      </c>
      <c r="V4" s="16" t="s">
        <v>22</v>
      </c>
      <c r="W4" s="16" t="s">
        <v>23</v>
      </c>
      <c r="X4" s="16" t="s">
        <v>24</v>
      </c>
      <c r="Y4" s="16" t="s">
        <v>25</v>
      </c>
      <c r="Z4" s="16" t="s">
        <v>26</v>
      </c>
      <c r="AA4" s="16" t="s">
        <v>69</v>
      </c>
      <c r="AB4" s="16" t="s">
        <v>98</v>
      </c>
      <c r="AC4" s="58" t="s">
        <v>99</v>
      </c>
      <c r="AD4" s="16" t="s">
        <v>124</v>
      </c>
      <c r="AE4" s="16" t="s">
        <v>125</v>
      </c>
      <c r="AF4" s="16" t="s">
        <v>284</v>
      </c>
      <c r="AG4" s="16" t="s">
        <v>285</v>
      </c>
      <c r="AH4" s="58" t="s">
        <v>323</v>
      </c>
      <c r="AI4" s="58" t="s">
        <v>324</v>
      </c>
      <c r="AJ4" s="58" t="s">
        <v>325</v>
      </c>
      <c r="AK4" s="58" t="s">
        <v>326</v>
      </c>
    </row>
    <row r="5" spans="1:37" x14ac:dyDescent="0.25">
      <c r="A5" s="8">
        <v>0</v>
      </c>
      <c r="B5" s="9">
        <v>0.98</v>
      </c>
      <c r="C5" s="10">
        <v>0.97499999999999998</v>
      </c>
      <c r="D5" s="10">
        <v>0.94374999999999998</v>
      </c>
      <c r="E5" s="10">
        <v>1</v>
      </c>
      <c r="F5" s="10">
        <v>0.98</v>
      </c>
      <c r="G5" s="10">
        <v>0.96499999999999997</v>
      </c>
      <c r="H5" s="10">
        <v>0.62124999999999997</v>
      </c>
      <c r="I5" s="10">
        <v>0.54874999999999996</v>
      </c>
      <c r="J5" s="10">
        <v>0</v>
      </c>
      <c r="K5" s="10">
        <v>0.995</v>
      </c>
      <c r="L5" s="10">
        <v>0.97875000000000001</v>
      </c>
      <c r="M5" s="10">
        <v>0.54</v>
      </c>
      <c r="N5" s="10">
        <v>0.11749999999999999</v>
      </c>
      <c r="O5" s="10">
        <v>0.97750000000000004</v>
      </c>
      <c r="P5" s="10">
        <v>0.96750000000000003</v>
      </c>
      <c r="Q5" s="10">
        <v>0.77124999999999999</v>
      </c>
      <c r="R5" s="10">
        <v>0.59875</v>
      </c>
      <c r="T5" s="8">
        <v>2021</v>
      </c>
      <c r="U5" s="10">
        <f>SUM(B6:B30)</f>
        <v>0.02</v>
      </c>
      <c r="V5" s="10">
        <f t="shared" ref="V5:AK5" si="0">SUM(C6:C30)</f>
        <v>2.5000000000000001E-2</v>
      </c>
      <c r="W5" s="10">
        <f t="shared" si="0"/>
        <v>8.0000000000000016E-2</v>
      </c>
      <c r="X5" s="10">
        <f t="shared" si="0"/>
        <v>0</v>
      </c>
      <c r="Y5" s="10">
        <f t="shared" si="0"/>
        <v>2.0000000000000004E-2</v>
      </c>
      <c r="Z5" s="10">
        <f t="shared" si="0"/>
        <v>3.3750000000000002E-2</v>
      </c>
      <c r="AA5" s="10">
        <f t="shared" si="0"/>
        <v>0.37874999999999998</v>
      </c>
      <c r="AB5" s="10">
        <f t="shared" si="0"/>
        <v>0.44999999999999996</v>
      </c>
      <c r="AC5" s="10">
        <f t="shared" si="0"/>
        <v>0</v>
      </c>
      <c r="AD5" s="10">
        <f t="shared" si="0"/>
        <v>5.0000000000000001E-3</v>
      </c>
      <c r="AE5" s="10">
        <f t="shared" si="0"/>
        <v>2.1250000000000002E-2</v>
      </c>
      <c r="AF5" s="10">
        <f t="shared" si="0"/>
        <v>0.46</v>
      </c>
      <c r="AG5" s="10">
        <f t="shared" si="0"/>
        <v>0.88249999999999995</v>
      </c>
      <c r="AH5" s="10">
        <f t="shared" si="0"/>
        <v>2.2500000000000003E-2</v>
      </c>
      <c r="AI5" s="10">
        <f t="shared" si="0"/>
        <v>3.2500000000000001E-2</v>
      </c>
      <c r="AJ5" s="10">
        <f t="shared" si="0"/>
        <v>0.22625000000000003</v>
      </c>
      <c r="AK5" s="10">
        <f t="shared" si="0"/>
        <v>0.39999999999999986</v>
      </c>
    </row>
    <row r="6" spans="1:37" x14ac:dyDescent="0.25">
      <c r="A6" s="8">
        <v>175</v>
      </c>
      <c r="B6" s="9">
        <v>0</v>
      </c>
      <c r="C6" s="10">
        <v>0</v>
      </c>
      <c r="D6" s="10">
        <v>0</v>
      </c>
      <c r="E6" s="10">
        <v>0</v>
      </c>
      <c r="F6" s="10">
        <v>0</v>
      </c>
      <c r="G6" s="10">
        <v>0</v>
      </c>
      <c r="H6" s="10">
        <v>0</v>
      </c>
      <c r="I6" s="10">
        <v>0</v>
      </c>
      <c r="J6" s="10">
        <v>0</v>
      </c>
      <c r="K6" s="10">
        <v>0</v>
      </c>
      <c r="L6" s="10">
        <v>0</v>
      </c>
      <c r="M6" s="10">
        <v>0</v>
      </c>
      <c r="N6" s="10">
        <v>0</v>
      </c>
      <c r="O6" s="10">
        <v>0</v>
      </c>
      <c r="P6" s="10">
        <v>0</v>
      </c>
      <c r="Q6" s="10">
        <v>0</v>
      </c>
      <c r="R6" s="10">
        <v>0</v>
      </c>
      <c r="T6" s="8">
        <v>2026</v>
      </c>
      <c r="U6" s="10">
        <f>SUM(B37:B92)</f>
        <v>6.2500000000000028E-2</v>
      </c>
      <c r="V6" s="10">
        <f t="shared" ref="V6:AK6" si="1">SUM(C37:C92)</f>
        <v>8.2500000000000004E-2</v>
      </c>
      <c r="W6" s="10">
        <f t="shared" si="1"/>
        <v>0.11500000000000003</v>
      </c>
      <c r="X6" s="10">
        <f t="shared" si="1"/>
        <v>0.25749999999999984</v>
      </c>
      <c r="Y6" s="10">
        <f t="shared" si="1"/>
        <v>0.87749999999999984</v>
      </c>
      <c r="Z6" s="10">
        <f t="shared" si="1"/>
        <v>0.91374999999999984</v>
      </c>
      <c r="AA6" s="10">
        <f t="shared" si="1"/>
        <v>0.94999999999999973</v>
      </c>
      <c r="AB6" s="10">
        <f t="shared" si="1"/>
        <v>0.95999999999999963</v>
      </c>
      <c r="AC6" s="10">
        <f t="shared" si="1"/>
        <v>0</v>
      </c>
      <c r="AD6" s="10">
        <f t="shared" si="1"/>
        <v>2.5000000000000001E-2</v>
      </c>
      <c r="AE6" s="10">
        <f t="shared" si="1"/>
        <v>0.08</v>
      </c>
      <c r="AF6" s="10">
        <f t="shared" si="1"/>
        <v>0.45999999999999996</v>
      </c>
      <c r="AG6" s="10">
        <f t="shared" si="1"/>
        <v>0.88249999999999962</v>
      </c>
      <c r="AH6" s="10">
        <f t="shared" si="1"/>
        <v>2.5000000000000001E-2</v>
      </c>
      <c r="AI6" s="10">
        <f t="shared" si="1"/>
        <v>3.2500000000000001E-2</v>
      </c>
      <c r="AJ6" s="10">
        <f t="shared" si="1"/>
        <v>0.65499999999999958</v>
      </c>
      <c r="AK6" s="10">
        <f t="shared" si="1"/>
        <v>0.68249999999999955</v>
      </c>
    </row>
    <row r="7" spans="1:37" x14ac:dyDescent="0.25">
      <c r="A7" s="8">
        <v>350</v>
      </c>
      <c r="B7" s="9">
        <v>6.2500000000000003E-3</v>
      </c>
      <c r="C7" s="10">
        <v>0</v>
      </c>
      <c r="D7" s="10">
        <v>2.5000000000000001E-3</v>
      </c>
      <c r="E7" s="10">
        <v>0</v>
      </c>
      <c r="F7" s="10">
        <v>5.0000000000000001E-3</v>
      </c>
      <c r="G7" s="10">
        <v>0</v>
      </c>
      <c r="H7" s="10">
        <v>0.30375000000000002</v>
      </c>
      <c r="I7" s="10">
        <v>0.20125000000000001</v>
      </c>
      <c r="J7" s="10">
        <v>0</v>
      </c>
      <c r="K7" s="10">
        <v>0</v>
      </c>
      <c r="L7" s="10">
        <v>0</v>
      </c>
      <c r="M7" s="10">
        <v>7.6249999999999998E-2</v>
      </c>
      <c r="N7" s="10">
        <v>6.7500000000000004E-2</v>
      </c>
      <c r="O7" s="10">
        <v>8.7500000000000008E-3</v>
      </c>
      <c r="P7" s="10">
        <v>0</v>
      </c>
      <c r="Q7" s="10">
        <v>0</v>
      </c>
      <c r="R7" s="10">
        <v>0.14249999999999999</v>
      </c>
    </row>
    <row r="8" spans="1:37" x14ac:dyDescent="0.25">
      <c r="A8" s="8">
        <v>525</v>
      </c>
      <c r="B8" s="9">
        <v>7.4999999999999997E-3</v>
      </c>
      <c r="C8" s="10">
        <v>0</v>
      </c>
      <c r="D8" s="10">
        <v>4.6249999999999999E-2</v>
      </c>
      <c r="E8" s="10">
        <v>0</v>
      </c>
      <c r="F8" s="10">
        <v>8.7500000000000008E-3</v>
      </c>
      <c r="G8" s="10">
        <v>2.1250000000000002E-2</v>
      </c>
      <c r="H8" s="10">
        <v>5.0000000000000001E-3</v>
      </c>
      <c r="I8" s="10">
        <v>6.1249999999999999E-2</v>
      </c>
      <c r="J8" s="10">
        <v>0</v>
      </c>
      <c r="K8" s="10">
        <v>5.0000000000000001E-3</v>
      </c>
      <c r="L8" s="10">
        <v>0</v>
      </c>
      <c r="M8" s="10">
        <v>7.2499999999999995E-2</v>
      </c>
      <c r="N8" s="10">
        <v>8.7499999999999994E-2</v>
      </c>
      <c r="O8" s="10">
        <v>8.7500000000000008E-3</v>
      </c>
      <c r="P8" s="10">
        <v>0</v>
      </c>
      <c r="Q8" s="10">
        <v>0.08</v>
      </c>
      <c r="R8" s="10">
        <v>5.3749999999999999E-2</v>
      </c>
    </row>
    <row r="9" spans="1:37" x14ac:dyDescent="0.25">
      <c r="A9" s="8">
        <v>700</v>
      </c>
      <c r="B9" s="9">
        <v>6.2500000000000003E-3</v>
      </c>
      <c r="C9" s="10">
        <v>2.5000000000000001E-2</v>
      </c>
      <c r="D9" s="10">
        <v>6.2500000000000003E-3</v>
      </c>
      <c r="E9" s="10">
        <v>0</v>
      </c>
      <c r="F9" s="10">
        <v>6.2500000000000003E-3</v>
      </c>
      <c r="G9" s="10">
        <v>0</v>
      </c>
      <c r="H9" s="10">
        <v>1.25E-3</v>
      </c>
      <c r="I9" s="10">
        <v>1.25E-3</v>
      </c>
      <c r="J9" s="10">
        <v>0</v>
      </c>
      <c r="K9" s="10">
        <v>0</v>
      </c>
      <c r="L9" s="10">
        <v>2.1250000000000002E-2</v>
      </c>
      <c r="M9" s="10">
        <v>5.6250000000000001E-2</v>
      </c>
      <c r="N9" s="10">
        <v>0.12125</v>
      </c>
      <c r="O9" s="10">
        <v>0</v>
      </c>
      <c r="P9" s="10">
        <v>3.2500000000000001E-2</v>
      </c>
      <c r="Q9" s="10">
        <v>3.6249999999999998E-2</v>
      </c>
      <c r="R9" s="10">
        <v>1.8749999999999999E-2</v>
      </c>
    </row>
    <row r="10" spans="1:37" x14ac:dyDescent="0.25">
      <c r="A10" s="8">
        <v>875</v>
      </c>
      <c r="B10" s="9">
        <v>0</v>
      </c>
      <c r="C10" s="10">
        <v>0</v>
      </c>
      <c r="D10" s="10">
        <v>0</v>
      </c>
      <c r="E10" s="10">
        <v>0</v>
      </c>
      <c r="F10" s="10">
        <v>0</v>
      </c>
      <c r="G10" s="10">
        <v>0</v>
      </c>
      <c r="H10" s="10">
        <v>4.8750000000000002E-2</v>
      </c>
      <c r="I10" s="10">
        <v>3.2500000000000001E-2</v>
      </c>
      <c r="J10" s="10">
        <v>0</v>
      </c>
      <c r="K10" s="10">
        <v>0</v>
      </c>
      <c r="L10" s="10">
        <v>0</v>
      </c>
      <c r="M10" s="10">
        <v>5.3749999999999999E-2</v>
      </c>
      <c r="N10" s="10">
        <v>0</v>
      </c>
      <c r="O10" s="10">
        <v>5.0000000000000001E-3</v>
      </c>
      <c r="P10" s="10">
        <v>0</v>
      </c>
      <c r="Q10" s="10">
        <v>2.6249999999999999E-2</v>
      </c>
      <c r="R10" s="10">
        <v>3.2500000000000001E-2</v>
      </c>
      <c r="U10" t="s">
        <v>322</v>
      </c>
    </row>
    <row r="11" spans="1:37" x14ac:dyDescent="0.25">
      <c r="A11" s="8">
        <v>1050</v>
      </c>
      <c r="B11" s="9">
        <v>0</v>
      </c>
      <c r="C11" s="10">
        <v>0</v>
      </c>
      <c r="D11" s="10">
        <v>1.25E-3</v>
      </c>
      <c r="E11" s="10">
        <v>0</v>
      </c>
      <c r="F11" s="10">
        <v>0</v>
      </c>
      <c r="G11" s="10">
        <v>1.2500000000000001E-2</v>
      </c>
      <c r="H11" s="10">
        <v>2.5000000000000001E-3</v>
      </c>
      <c r="I11" s="10">
        <v>0.03</v>
      </c>
      <c r="J11" s="10">
        <v>0</v>
      </c>
      <c r="K11" s="10">
        <v>0</v>
      </c>
      <c r="L11" s="10">
        <v>0</v>
      </c>
      <c r="M11" s="10">
        <v>5.8749999999999997E-2</v>
      </c>
      <c r="N11" s="10">
        <v>0.10125000000000001</v>
      </c>
      <c r="O11" s="10">
        <v>0</v>
      </c>
      <c r="P11" s="10">
        <v>0</v>
      </c>
      <c r="Q11" s="10">
        <v>2.375E-2</v>
      </c>
      <c r="R11" s="10">
        <v>0.06</v>
      </c>
      <c r="V11">
        <v>2021</v>
      </c>
      <c r="W11">
        <v>2026</v>
      </c>
    </row>
    <row r="12" spans="1:37" x14ac:dyDescent="0.25">
      <c r="A12" s="8">
        <v>1225</v>
      </c>
      <c r="B12" s="9">
        <v>0</v>
      </c>
      <c r="C12" s="10">
        <v>0</v>
      </c>
      <c r="D12" s="10">
        <v>1.25E-3</v>
      </c>
      <c r="E12" s="10">
        <v>0</v>
      </c>
      <c r="F12" s="10">
        <v>0</v>
      </c>
      <c r="G12" s="10">
        <v>0</v>
      </c>
      <c r="H12" s="10">
        <v>8.7500000000000008E-3</v>
      </c>
      <c r="I12" s="10">
        <v>5.0000000000000001E-3</v>
      </c>
      <c r="J12" s="10">
        <v>0</v>
      </c>
      <c r="K12" s="10">
        <v>0</v>
      </c>
      <c r="L12" s="10">
        <v>0</v>
      </c>
      <c r="M12" s="10">
        <v>0.03</v>
      </c>
      <c r="N12" s="10">
        <v>0.09</v>
      </c>
      <c r="O12" s="10">
        <v>0</v>
      </c>
      <c r="P12" s="10">
        <v>0</v>
      </c>
      <c r="Q12" s="10">
        <v>7.4999999999999997E-3</v>
      </c>
      <c r="R12" s="10">
        <v>3.2500000000000001E-2</v>
      </c>
      <c r="U12" t="s">
        <v>22</v>
      </c>
      <c r="V12" s="6">
        <v>2.5000000000000001E-2</v>
      </c>
      <c r="W12" s="6">
        <v>8.2500000000000004E-2</v>
      </c>
    </row>
    <row r="13" spans="1:37" x14ac:dyDescent="0.25">
      <c r="A13" s="8">
        <v>1400</v>
      </c>
      <c r="B13" s="9">
        <v>0</v>
      </c>
      <c r="C13" s="10">
        <v>0</v>
      </c>
      <c r="D13" s="10">
        <v>1.25E-3</v>
      </c>
      <c r="E13" s="10">
        <v>0</v>
      </c>
      <c r="F13" s="10">
        <v>0</v>
      </c>
      <c r="G13" s="10">
        <v>0</v>
      </c>
      <c r="H13" s="10">
        <v>0</v>
      </c>
      <c r="I13" s="10">
        <v>1.25E-3</v>
      </c>
      <c r="J13" s="10">
        <v>0</v>
      </c>
      <c r="K13" s="10">
        <v>0</v>
      </c>
      <c r="L13" s="10">
        <v>0</v>
      </c>
      <c r="M13" s="10">
        <v>4.1250000000000002E-2</v>
      </c>
      <c r="N13" s="10">
        <v>0.09</v>
      </c>
      <c r="O13" s="10">
        <v>0</v>
      </c>
      <c r="P13" s="10">
        <v>0</v>
      </c>
      <c r="Q13" s="10">
        <v>1.125E-2</v>
      </c>
      <c r="R13" s="10">
        <v>1.6250000000000001E-2</v>
      </c>
      <c r="U13" t="s">
        <v>33</v>
      </c>
      <c r="V13" s="6">
        <v>0.88249999999999995</v>
      </c>
      <c r="W13" s="6">
        <v>0.88249999999999962</v>
      </c>
    </row>
    <row r="14" spans="1:37" x14ac:dyDescent="0.25">
      <c r="A14" s="8">
        <v>1575</v>
      </c>
      <c r="B14" s="9">
        <v>0</v>
      </c>
      <c r="C14" s="10">
        <v>0</v>
      </c>
      <c r="D14" s="10">
        <v>1.25E-3</v>
      </c>
      <c r="E14" s="10">
        <v>0</v>
      </c>
      <c r="F14" s="10">
        <v>0</v>
      </c>
      <c r="G14" s="10">
        <v>0</v>
      </c>
      <c r="H14" s="10">
        <v>6.2500000000000003E-3</v>
      </c>
      <c r="I14" s="10">
        <v>2.2499999999999999E-2</v>
      </c>
      <c r="J14" s="10">
        <v>0</v>
      </c>
      <c r="K14" s="10">
        <v>0</v>
      </c>
      <c r="L14" s="10">
        <v>0</v>
      </c>
      <c r="M14" s="10">
        <v>0.02</v>
      </c>
      <c r="N14" s="10">
        <v>0</v>
      </c>
      <c r="O14" s="10">
        <v>0</v>
      </c>
      <c r="P14" s="10">
        <v>0</v>
      </c>
      <c r="Q14" s="10">
        <v>1.125E-2</v>
      </c>
      <c r="R14" s="10">
        <v>2.5000000000000001E-3</v>
      </c>
      <c r="U14" t="s">
        <v>71</v>
      </c>
      <c r="V14" s="6">
        <v>5.0000000000000001E-3</v>
      </c>
      <c r="W14" s="6">
        <v>2.5000000000000001E-2</v>
      </c>
    </row>
    <row r="15" spans="1:37" x14ac:dyDescent="0.25">
      <c r="A15" s="8">
        <v>1750</v>
      </c>
      <c r="B15" s="9">
        <v>0</v>
      </c>
      <c r="C15" s="10">
        <v>0</v>
      </c>
      <c r="D15" s="10">
        <v>1.25E-3</v>
      </c>
      <c r="E15" s="10">
        <v>0</v>
      </c>
      <c r="F15" s="10">
        <v>0</v>
      </c>
      <c r="G15" s="10">
        <v>0</v>
      </c>
      <c r="H15" s="10">
        <v>2.5000000000000001E-3</v>
      </c>
      <c r="I15" s="10">
        <v>2.5000000000000001E-3</v>
      </c>
      <c r="J15" s="10">
        <v>0</v>
      </c>
      <c r="K15" s="10">
        <v>0</v>
      </c>
      <c r="L15" s="10">
        <v>0</v>
      </c>
      <c r="M15" s="10">
        <v>1.6250000000000001E-2</v>
      </c>
      <c r="N15" s="10">
        <v>7.6249999999999998E-2</v>
      </c>
      <c r="O15" s="10">
        <v>0</v>
      </c>
      <c r="P15" s="10">
        <v>0</v>
      </c>
      <c r="Q15" s="10">
        <v>5.0000000000000001E-3</v>
      </c>
      <c r="R15" s="10">
        <v>1.2500000000000001E-2</v>
      </c>
      <c r="U15" t="s">
        <v>72</v>
      </c>
      <c r="V15" s="6">
        <v>2.1250000000000002E-2</v>
      </c>
      <c r="W15" s="6">
        <v>0.08</v>
      </c>
    </row>
    <row r="16" spans="1:37" x14ac:dyDescent="0.25">
      <c r="A16" s="8">
        <v>1925</v>
      </c>
      <c r="B16" s="9">
        <v>0</v>
      </c>
      <c r="C16" s="10">
        <v>0</v>
      </c>
      <c r="D16" s="10">
        <v>1.25E-3</v>
      </c>
      <c r="E16" s="10">
        <v>0</v>
      </c>
      <c r="F16" s="10">
        <v>0</v>
      </c>
      <c r="G16" s="10">
        <v>0</v>
      </c>
      <c r="H16" s="10">
        <v>0</v>
      </c>
      <c r="I16" s="10">
        <v>1.4999999999999999E-2</v>
      </c>
      <c r="J16" s="10">
        <v>0</v>
      </c>
      <c r="K16" s="10">
        <v>0</v>
      </c>
      <c r="L16" s="10">
        <v>0</v>
      </c>
      <c r="M16" s="10">
        <v>0.01</v>
      </c>
      <c r="N16" s="10">
        <v>6.3750000000000001E-2</v>
      </c>
      <c r="O16" s="10">
        <v>0</v>
      </c>
      <c r="P16" s="10">
        <v>0</v>
      </c>
      <c r="Q16" s="10">
        <v>5.0000000000000001E-3</v>
      </c>
      <c r="R16" s="10">
        <v>5.0000000000000001E-3</v>
      </c>
      <c r="U16" t="s">
        <v>24</v>
      </c>
      <c r="V16" s="6">
        <v>0</v>
      </c>
      <c r="W16" s="6">
        <v>0.25749999999999984</v>
      </c>
    </row>
    <row r="17" spans="1:23" x14ac:dyDescent="0.25">
      <c r="A17" s="8">
        <v>2100</v>
      </c>
      <c r="B17" s="9">
        <v>0</v>
      </c>
      <c r="C17" s="10">
        <v>0</v>
      </c>
      <c r="D17" s="10">
        <v>1.25E-3</v>
      </c>
      <c r="E17" s="10">
        <v>0</v>
      </c>
      <c r="F17" s="10">
        <v>0</v>
      </c>
      <c r="G17" s="10">
        <v>0</v>
      </c>
      <c r="H17" s="10">
        <v>0</v>
      </c>
      <c r="I17" s="10">
        <v>2.5000000000000001E-3</v>
      </c>
      <c r="J17" s="10">
        <v>0</v>
      </c>
      <c r="K17" s="10">
        <v>0</v>
      </c>
      <c r="L17" s="10">
        <v>0</v>
      </c>
      <c r="M17" s="10">
        <v>6.2500000000000003E-3</v>
      </c>
      <c r="N17" s="10">
        <v>4.7500000000000001E-2</v>
      </c>
      <c r="O17" s="10">
        <v>0</v>
      </c>
      <c r="P17" s="10">
        <v>0</v>
      </c>
      <c r="Q17" s="10">
        <v>1.25E-3</v>
      </c>
      <c r="R17" s="10">
        <v>2.5000000000000001E-3</v>
      </c>
      <c r="U17" t="s">
        <v>26</v>
      </c>
      <c r="V17" s="6">
        <v>3.3750000000000002E-2</v>
      </c>
      <c r="W17" s="6">
        <v>0.91374999999999984</v>
      </c>
    </row>
    <row r="18" spans="1:23" x14ac:dyDescent="0.25">
      <c r="A18" s="8">
        <v>2275</v>
      </c>
      <c r="B18" s="9">
        <v>0</v>
      </c>
      <c r="C18" s="10">
        <v>0</v>
      </c>
      <c r="D18" s="10">
        <v>1.25E-3</v>
      </c>
      <c r="E18" s="10">
        <v>0</v>
      </c>
      <c r="F18" s="10">
        <v>0</v>
      </c>
      <c r="G18" s="10">
        <v>0</v>
      </c>
      <c r="H18" s="10">
        <v>0</v>
      </c>
      <c r="I18" s="10">
        <v>7.4999999999999997E-3</v>
      </c>
      <c r="J18" s="10">
        <v>0</v>
      </c>
      <c r="K18" s="10">
        <v>0</v>
      </c>
      <c r="L18" s="10">
        <v>0</v>
      </c>
      <c r="M18" s="10">
        <v>8.7500000000000008E-3</v>
      </c>
      <c r="N18" s="10">
        <v>1.25E-3</v>
      </c>
      <c r="O18" s="10">
        <v>0</v>
      </c>
      <c r="P18" s="10">
        <v>0</v>
      </c>
      <c r="Q18" s="10">
        <v>3.7499999999999999E-3</v>
      </c>
      <c r="R18" s="10">
        <v>0</v>
      </c>
      <c r="U18" t="s">
        <v>69</v>
      </c>
      <c r="V18" s="6">
        <v>0.37874999999999998</v>
      </c>
      <c r="W18" s="6">
        <v>0.94999999999999973</v>
      </c>
    </row>
    <row r="19" spans="1:23" x14ac:dyDescent="0.25">
      <c r="A19" s="8">
        <v>2450</v>
      </c>
      <c r="B19" s="9">
        <v>0</v>
      </c>
      <c r="C19" s="10">
        <v>0</v>
      </c>
      <c r="D19" s="10">
        <v>1.25E-3</v>
      </c>
      <c r="E19" s="10">
        <v>0</v>
      </c>
      <c r="F19" s="10">
        <v>0</v>
      </c>
      <c r="G19" s="10">
        <v>0</v>
      </c>
      <c r="H19" s="10">
        <v>0</v>
      </c>
      <c r="I19" s="10">
        <v>5.0000000000000001E-3</v>
      </c>
      <c r="J19" s="10">
        <v>0</v>
      </c>
      <c r="K19" s="10">
        <v>0</v>
      </c>
      <c r="L19" s="10">
        <v>0</v>
      </c>
      <c r="M19" s="10">
        <v>0</v>
      </c>
      <c r="N19" s="10">
        <v>0.03</v>
      </c>
      <c r="O19" s="10">
        <v>0</v>
      </c>
      <c r="P19" s="10">
        <v>0</v>
      </c>
      <c r="Q19" s="10">
        <v>3.7499999999999999E-3</v>
      </c>
      <c r="R19" s="10">
        <v>6.2500000000000003E-3</v>
      </c>
      <c r="U19" t="s">
        <v>98</v>
      </c>
      <c r="V19" s="6">
        <v>0.44999999999999996</v>
      </c>
      <c r="W19" s="6">
        <v>0.95999999999999963</v>
      </c>
    </row>
    <row r="20" spans="1:23" x14ac:dyDescent="0.25">
      <c r="A20" s="8">
        <v>2625</v>
      </c>
      <c r="B20" s="9">
        <v>0</v>
      </c>
      <c r="C20" s="10">
        <v>0</v>
      </c>
      <c r="D20" s="10">
        <v>1.25E-3</v>
      </c>
      <c r="E20" s="10">
        <v>0</v>
      </c>
      <c r="F20" s="10">
        <v>0</v>
      </c>
      <c r="G20" s="10">
        <v>0</v>
      </c>
      <c r="H20" s="10">
        <v>0</v>
      </c>
      <c r="I20" s="10">
        <v>1.125E-2</v>
      </c>
      <c r="J20" s="10">
        <v>0</v>
      </c>
      <c r="K20" s="10">
        <v>0</v>
      </c>
      <c r="L20" s="10">
        <v>0</v>
      </c>
      <c r="M20" s="10">
        <v>7.4999999999999997E-3</v>
      </c>
      <c r="N20" s="10">
        <v>3.125E-2</v>
      </c>
      <c r="O20" s="10">
        <v>0</v>
      </c>
      <c r="P20" s="10">
        <v>0</v>
      </c>
      <c r="Q20" s="10">
        <v>2.5000000000000001E-3</v>
      </c>
      <c r="R20" s="10">
        <v>5.0000000000000001E-3</v>
      </c>
      <c r="U20" t="s">
        <v>99</v>
      </c>
      <c r="V20" s="6">
        <v>0</v>
      </c>
      <c r="W20" s="6">
        <v>0</v>
      </c>
    </row>
    <row r="21" spans="1:23" x14ac:dyDescent="0.25">
      <c r="A21" s="8">
        <v>2800</v>
      </c>
      <c r="B21" s="9">
        <v>0</v>
      </c>
      <c r="C21" s="10">
        <v>0</v>
      </c>
      <c r="D21" s="10">
        <v>1.25E-3</v>
      </c>
      <c r="E21" s="10">
        <v>0</v>
      </c>
      <c r="F21" s="10">
        <v>0</v>
      </c>
      <c r="G21" s="10">
        <v>0</v>
      </c>
      <c r="H21" s="10">
        <v>0</v>
      </c>
      <c r="I21" s="10">
        <v>3.7499999999999999E-3</v>
      </c>
      <c r="J21" s="10">
        <v>0</v>
      </c>
      <c r="K21" s="10">
        <v>0</v>
      </c>
      <c r="L21" s="10">
        <v>0</v>
      </c>
      <c r="M21" s="10">
        <v>2.5000000000000001E-3</v>
      </c>
      <c r="N21" s="10">
        <v>2.5000000000000001E-2</v>
      </c>
      <c r="O21" s="10">
        <v>0</v>
      </c>
      <c r="P21" s="10">
        <v>0</v>
      </c>
      <c r="Q21" s="10">
        <v>3.7499999999999999E-3</v>
      </c>
      <c r="R21" s="10">
        <v>6.2500000000000003E-3</v>
      </c>
      <c r="U21" t="s">
        <v>123</v>
      </c>
      <c r="V21" s="6">
        <v>0.39999999999999986</v>
      </c>
      <c r="W21" s="6">
        <v>0.68249999999999955</v>
      </c>
    </row>
    <row r="22" spans="1:23" x14ac:dyDescent="0.25">
      <c r="A22" s="8">
        <v>2975</v>
      </c>
      <c r="B22" s="9">
        <v>0</v>
      </c>
      <c r="C22" s="10">
        <v>0</v>
      </c>
      <c r="D22" s="10">
        <v>1.25E-3</v>
      </c>
      <c r="E22" s="10">
        <v>0</v>
      </c>
      <c r="F22" s="10">
        <v>0</v>
      </c>
      <c r="G22" s="10">
        <v>0</v>
      </c>
      <c r="H22" s="10">
        <v>0</v>
      </c>
      <c r="I22" s="10">
        <v>0</v>
      </c>
      <c r="J22" s="10">
        <v>0</v>
      </c>
      <c r="K22" s="10">
        <v>0</v>
      </c>
      <c r="L22" s="10">
        <v>0</v>
      </c>
      <c r="M22" s="10">
        <v>0</v>
      </c>
      <c r="N22" s="10">
        <v>2.5000000000000001E-3</v>
      </c>
      <c r="O22" s="10">
        <v>0</v>
      </c>
      <c r="P22" s="10">
        <v>0</v>
      </c>
      <c r="Q22" s="10">
        <v>0</v>
      </c>
      <c r="R22" s="10">
        <v>1.25E-3</v>
      </c>
      <c r="U22" t="s">
        <v>144</v>
      </c>
      <c r="V22" s="6">
        <v>3.2500000000000001E-2</v>
      </c>
      <c r="W22" s="6">
        <v>3.2500000000000001E-2</v>
      </c>
    </row>
    <row r="23" spans="1:23" x14ac:dyDescent="0.25">
      <c r="A23" s="8">
        <v>3150</v>
      </c>
      <c r="B23" s="9">
        <v>0</v>
      </c>
      <c r="C23" s="10">
        <v>0</v>
      </c>
      <c r="D23" s="10">
        <v>1.25E-3</v>
      </c>
      <c r="E23" s="10">
        <v>0</v>
      </c>
      <c r="F23" s="10">
        <v>0</v>
      </c>
      <c r="G23" s="10">
        <v>0</v>
      </c>
      <c r="H23" s="10">
        <v>0</v>
      </c>
      <c r="I23" s="10">
        <v>8.7500000000000008E-3</v>
      </c>
      <c r="J23" s="10">
        <v>0</v>
      </c>
      <c r="K23" s="10">
        <v>0</v>
      </c>
      <c r="L23" s="10">
        <v>0</v>
      </c>
      <c r="M23" s="10">
        <v>0</v>
      </c>
      <c r="N23" s="10">
        <v>1.4999999999999999E-2</v>
      </c>
      <c r="O23" s="10">
        <v>0</v>
      </c>
      <c r="P23" s="10">
        <v>0</v>
      </c>
      <c r="Q23" s="10">
        <v>2.5000000000000001E-3</v>
      </c>
      <c r="R23" s="10">
        <v>1.25E-3</v>
      </c>
    </row>
    <row r="24" spans="1:23" x14ac:dyDescent="0.25">
      <c r="A24" s="8">
        <v>3325</v>
      </c>
      <c r="B24" s="9">
        <v>0</v>
      </c>
      <c r="C24" s="10">
        <v>0</v>
      </c>
      <c r="D24" s="10">
        <v>1.25E-3</v>
      </c>
      <c r="E24" s="10">
        <v>0</v>
      </c>
      <c r="F24" s="10">
        <v>0</v>
      </c>
      <c r="G24" s="10">
        <v>0</v>
      </c>
      <c r="H24" s="10">
        <v>0</v>
      </c>
      <c r="I24" s="10">
        <v>3.7499999999999999E-3</v>
      </c>
      <c r="J24" s="10">
        <v>0</v>
      </c>
      <c r="K24" s="10">
        <v>0</v>
      </c>
      <c r="L24" s="10">
        <v>0</v>
      </c>
      <c r="M24" s="10">
        <v>0</v>
      </c>
      <c r="N24" s="10">
        <v>8.7500000000000008E-3</v>
      </c>
      <c r="O24" s="10">
        <v>0</v>
      </c>
      <c r="P24" s="10">
        <v>0</v>
      </c>
      <c r="Q24" s="10">
        <v>1.25E-3</v>
      </c>
      <c r="R24" s="10">
        <v>0</v>
      </c>
    </row>
    <row r="25" spans="1:23" x14ac:dyDescent="0.25">
      <c r="A25" s="8">
        <v>3500</v>
      </c>
      <c r="B25" s="9">
        <v>0</v>
      </c>
      <c r="C25" s="10">
        <v>0</v>
      </c>
      <c r="D25" s="10">
        <v>1.25E-3</v>
      </c>
      <c r="E25" s="10">
        <v>0</v>
      </c>
      <c r="F25" s="10">
        <v>0</v>
      </c>
      <c r="G25" s="10">
        <v>0</v>
      </c>
      <c r="H25" s="10">
        <v>0</v>
      </c>
      <c r="I25" s="10">
        <v>0.02</v>
      </c>
      <c r="J25" s="10">
        <v>0</v>
      </c>
      <c r="K25" s="10">
        <v>0</v>
      </c>
      <c r="L25" s="10">
        <v>0</v>
      </c>
      <c r="M25" s="10">
        <v>0</v>
      </c>
      <c r="N25" s="10">
        <v>1.2500000000000001E-2</v>
      </c>
      <c r="O25" s="10">
        <v>0</v>
      </c>
      <c r="P25" s="10">
        <v>0</v>
      </c>
      <c r="Q25" s="10">
        <v>0</v>
      </c>
      <c r="R25" s="10">
        <v>1.25E-3</v>
      </c>
    </row>
    <row r="26" spans="1:23" x14ac:dyDescent="0.25">
      <c r="A26" s="8">
        <v>3675</v>
      </c>
      <c r="B26" s="9">
        <v>0</v>
      </c>
      <c r="C26" s="10">
        <v>0</v>
      </c>
      <c r="D26" s="10">
        <v>1.25E-3</v>
      </c>
      <c r="E26" s="10">
        <v>0</v>
      </c>
      <c r="F26" s="10">
        <v>0</v>
      </c>
      <c r="G26" s="10">
        <v>0</v>
      </c>
      <c r="H26" s="10">
        <v>0</v>
      </c>
      <c r="I26" s="10">
        <v>0</v>
      </c>
      <c r="J26" s="10">
        <v>0</v>
      </c>
      <c r="K26" s="10">
        <v>0</v>
      </c>
      <c r="L26" s="10">
        <v>0</v>
      </c>
      <c r="M26" s="10">
        <v>0</v>
      </c>
      <c r="N26" s="10">
        <v>3.7499999999999999E-3</v>
      </c>
      <c r="O26" s="10">
        <v>0</v>
      </c>
      <c r="P26" s="10">
        <v>0</v>
      </c>
      <c r="Q26" s="10">
        <v>1.25E-3</v>
      </c>
      <c r="R26" s="10">
        <v>0</v>
      </c>
    </row>
    <row r="27" spans="1:23" x14ac:dyDescent="0.25">
      <c r="A27" s="8">
        <v>3850</v>
      </c>
      <c r="B27" s="9">
        <v>0</v>
      </c>
      <c r="C27" s="10">
        <v>0</v>
      </c>
      <c r="D27" s="10">
        <v>1.25E-3</v>
      </c>
      <c r="E27" s="10">
        <v>0</v>
      </c>
      <c r="F27" s="10">
        <v>0</v>
      </c>
      <c r="G27" s="10">
        <v>0</v>
      </c>
      <c r="H27" s="10">
        <v>0</v>
      </c>
      <c r="I27" s="10">
        <v>2.5000000000000001E-3</v>
      </c>
      <c r="J27" s="10">
        <v>0</v>
      </c>
      <c r="K27" s="10">
        <v>0</v>
      </c>
      <c r="L27" s="10">
        <v>0</v>
      </c>
      <c r="M27" s="10">
        <v>0</v>
      </c>
      <c r="N27" s="10">
        <v>0</v>
      </c>
      <c r="O27" s="10">
        <v>0</v>
      </c>
      <c r="P27" s="10">
        <v>0</v>
      </c>
      <c r="Q27" s="10">
        <v>0</v>
      </c>
      <c r="R27" s="10">
        <v>0</v>
      </c>
    </row>
    <row r="28" spans="1:23" x14ac:dyDescent="0.25">
      <c r="A28" s="8">
        <v>4025</v>
      </c>
      <c r="B28" s="9">
        <v>0</v>
      </c>
      <c r="C28" s="10">
        <v>0</v>
      </c>
      <c r="D28" s="10">
        <v>1.25E-3</v>
      </c>
      <c r="E28" s="10">
        <v>0</v>
      </c>
      <c r="F28" s="10">
        <v>0</v>
      </c>
      <c r="G28" s="10">
        <v>0</v>
      </c>
      <c r="H28" s="10">
        <v>0</v>
      </c>
      <c r="I28" s="10">
        <v>8.7500000000000008E-3</v>
      </c>
      <c r="J28" s="10">
        <v>0</v>
      </c>
      <c r="K28" s="10">
        <v>0</v>
      </c>
      <c r="L28" s="10">
        <v>0</v>
      </c>
      <c r="M28" s="10">
        <v>0</v>
      </c>
      <c r="N28" s="10">
        <v>7.4999999999999997E-3</v>
      </c>
      <c r="O28" s="10">
        <v>0</v>
      </c>
      <c r="P28" s="10">
        <v>0</v>
      </c>
      <c r="Q28" s="10">
        <v>0</v>
      </c>
      <c r="R28" s="10">
        <v>0</v>
      </c>
    </row>
    <row r="29" spans="1:23" x14ac:dyDescent="0.25">
      <c r="A29" s="8">
        <v>4200</v>
      </c>
      <c r="B29" s="9">
        <v>0</v>
      </c>
      <c r="C29" s="10">
        <v>0</v>
      </c>
      <c r="D29" s="10">
        <v>1.25E-3</v>
      </c>
      <c r="E29" s="10">
        <v>0</v>
      </c>
      <c r="F29" s="10">
        <v>0</v>
      </c>
      <c r="G29" s="10">
        <v>0</v>
      </c>
      <c r="H29" s="10">
        <v>0</v>
      </c>
      <c r="I29" s="10">
        <v>1.25E-3</v>
      </c>
      <c r="J29" s="10">
        <v>0</v>
      </c>
      <c r="K29" s="10">
        <v>0</v>
      </c>
      <c r="L29" s="10">
        <v>0</v>
      </c>
      <c r="M29" s="10">
        <v>0</v>
      </c>
      <c r="N29" s="10">
        <v>0</v>
      </c>
      <c r="O29" s="10">
        <v>0</v>
      </c>
      <c r="P29" s="10">
        <v>0</v>
      </c>
      <c r="Q29" s="10">
        <v>0</v>
      </c>
      <c r="R29" s="10">
        <v>0</v>
      </c>
    </row>
    <row r="30" spans="1:23" x14ac:dyDescent="0.25">
      <c r="A30" s="8">
        <v>4375</v>
      </c>
      <c r="B30" s="9">
        <v>0</v>
      </c>
      <c r="C30" s="10">
        <v>0</v>
      </c>
      <c r="D30" s="10">
        <v>1.25E-3</v>
      </c>
      <c r="E30" s="10">
        <v>0</v>
      </c>
      <c r="F30" s="10">
        <v>0</v>
      </c>
      <c r="G30" s="10">
        <v>0</v>
      </c>
      <c r="H30" s="10">
        <v>0</v>
      </c>
      <c r="I30" s="10">
        <v>2.5000000000000001E-3</v>
      </c>
      <c r="J30" s="10">
        <v>0</v>
      </c>
      <c r="K30" s="10">
        <v>0</v>
      </c>
      <c r="L30" s="10">
        <v>0</v>
      </c>
      <c r="M30" s="10">
        <v>0</v>
      </c>
      <c r="N30" s="10">
        <v>0</v>
      </c>
      <c r="O30" s="10">
        <v>0</v>
      </c>
      <c r="P30" s="10">
        <v>0</v>
      </c>
      <c r="Q30" s="10">
        <v>0</v>
      </c>
      <c r="R30" s="10">
        <v>0</v>
      </c>
    </row>
    <row r="34" spans="1:18" x14ac:dyDescent="0.25">
      <c r="A34" t="s">
        <v>28</v>
      </c>
    </row>
    <row r="35" spans="1:18" ht="66" x14ac:dyDescent="0.25">
      <c r="A35" s="8" t="s">
        <v>30</v>
      </c>
      <c r="B35" s="16" t="s">
        <v>21</v>
      </c>
      <c r="C35" s="16" t="s">
        <v>22</v>
      </c>
      <c r="D35" s="16" t="s">
        <v>23</v>
      </c>
      <c r="E35" s="16" t="s">
        <v>24</v>
      </c>
      <c r="F35" s="16" t="s">
        <v>25</v>
      </c>
      <c r="G35" s="16" t="s">
        <v>26</v>
      </c>
      <c r="H35" s="16" t="s">
        <v>69</v>
      </c>
      <c r="I35" s="16" t="s">
        <v>98</v>
      </c>
      <c r="J35" s="58" t="s">
        <v>99</v>
      </c>
      <c r="K35" s="16" t="s">
        <v>124</v>
      </c>
      <c r="L35" s="16" t="s">
        <v>125</v>
      </c>
      <c r="M35" s="16" t="s">
        <v>284</v>
      </c>
      <c r="N35" s="16" t="s">
        <v>285</v>
      </c>
      <c r="O35" s="58" t="s">
        <v>323</v>
      </c>
      <c r="P35" s="58" t="s">
        <v>324</v>
      </c>
      <c r="Q35" s="58" t="s">
        <v>325</v>
      </c>
      <c r="R35" s="58" t="s">
        <v>326</v>
      </c>
    </row>
    <row r="36" spans="1:18" x14ac:dyDescent="0.25">
      <c r="A36" s="8">
        <v>0</v>
      </c>
      <c r="B36" s="9">
        <v>0.97124999999999995</v>
      </c>
      <c r="C36" s="10">
        <v>0.91749999999999998</v>
      </c>
      <c r="D36" s="10">
        <v>0.92374999999999996</v>
      </c>
      <c r="E36" s="10">
        <v>0.78249999999999997</v>
      </c>
      <c r="F36" s="10">
        <v>0.1225</v>
      </c>
      <c r="G36" s="10">
        <v>8.6249999999999993E-2</v>
      </c>
      <c r="H36" s="10">
        <v>0.05</v>
      </c>
      <c r="I36" s="10">
        <v>0.04</v>
      </c>
      <c r="J36" s="91">
        <v>0</v>
      </c>
      <c r="K36" s="10">
        <v>0.97499999999999998</v>
      </c>
      <c r="L36" s="10">
        <v>0.92</v>
      </c>
      <c r="M36" s="10">
        <v>0.54</v>
      </c>
      <c r="N36" s="10">
        <v>0.11749999999999999</v>
      </c>
      <c r="O36" s="10">
        <v>0.97499999999999998</v>
      </c>
      <c r="P36" s="10">
        <v>0.96750000000000003</v>
      </c>
      <c r="Q36" s="10">
        <v>0.33624999999999999</v>
      </c>
      <c r="R36" s="104">
        <v>0.315</v>
      </c>
    </row>
    <row r="37" spans="1:18" x14ac:dyDescent="0.25">
      <c r="A37" s="8">
        <v>175</v>
      </c>
      <c r="B37" s="9">
        <v>0</v>
      </c>
      <c r="C37" s="10">
        <v>0</v>
      </c>
      <c r="D37" s="10">
        <v>0</v>
      </c>
      <c r="E37" s="10">
        <v>0</v>
      </c>
      <c r="F37" s="10">
        <v>0</v>
      </c>
      <c r="G37" s="10">
        <v>0</v>
      </c>
      <c r="H37" s="10">
        <v>0</v>
      </c>
      <c r="I37" s="10">
        <v>0</v>
      </c>
      <c r="J37" s="91">
        <v>0</v>
      </c>
      <c r="K37" s="10">
        <v>0</v>
      </c>
      <c r="L37" s="10">
        <v>0</v>
      </c>
      <c r="M37" s="10">
        <v>0</v>
      </c>
      <c r="N37" s="10">
        <v>0</v>
      </c>
      <c r="O37" s="10">
        <v>0</v>
      </c>
      <c r="P37" s="10">
        <v>0</v>
      </c>
      <c r="Q37" s="10">
        <v>0</v>
      </c>
      <c r="R37" s="10">
        <v>0</v>
      </c>
    </row>
    <row r="38" spans="1:18" x14ac:dyDescent="0.25">
      <c r="A38" s="8">
        <v>350</v>
      </c>
      <c r="B38" s="9">
        <v>5.0000000000000001E-3</v>
      </c>
      <c r="C38" s="10">
        <v>3.125E-2</v>
      </c>
      <c r="D38" s="10">
        <v>2.5000000000000001E-3</v>
      </c>
      <c r="E38" s="10">
        <v>1.2500000000000001E-2</v>
      </c>
      <c r="F38" s="10">
        <v>1.375E-2</v>
      </c>
      <c r="G38" s="10">
        <v>2.75E-2</v>
      </c>
      <c r="H38" s="10">
        <v>2.8750000000000001E-2</v>
      </c>
      <c r="I38" s="10">
        <v>0.02</v>
      </c>
      <c r="J38" s="91">
        <v>0</v>
      </c>
      <c r="K38" s="10">
        <v>0</v>
      </c>
      <c r="L38" s="10">
        <v>0</v>
      </c>
      <c r="M38" s="10">
        <v>7.6249999999999998E-2</v>
      </c>
      <c r="N38" s="10">
        <v>6.7500000000000004E-2</v>
      </c>
      <c r="O38" s="10">
        <v>6.2500000000000003E-3</v>
      </c>
      <c r="P38" s="10">
        <v>0</v>
      </c>
      <c r="Q38" s="10">
        <v>0</v>
      </c>
      <c r="R38" s="10">
        <v>8.3750000000000005E-2</v>
      </c>
    </row>
    <row r="39" spans="1:18" x14ac:dyDescent="0.25">
      <c r="A39" s="8">
        <v>525</v>
      </c>
      <c r="B39" s="9">
        <v>5.0000000000000001E-3</v>
      </c>
      <c r="C39" s="10">
        <v>1.6250000000000001E-2</v>
      </c>
      <c r="D39" s="10">
        <v>2.75E-2</v>
      </c>
      <c r="E39" s="10">
        <v>0.17499999999999999</v>
      </c>
      <c r="F39" s="10">
        <v>8.6249999999999993E-2</v>
      </c>
      <c r="G39" s="10">
        <v>0.03</v>
      </c>
      <c r="H39" s="10">
        <v>2.8750000000000001E-2</v>
      </c>
      <c r="I39" s="10">
        <v>2.2499999999999999E-2</v>
      </c>
      <c r="J39" s="91">
        <v>0</v>
      </c>
      <c r="K39" s="10">
        <v>3.7499999999999999E-3</v>
      </c>
      <c r="L39" s="10">
        <v>5.8749999999999997E-2</v>
      </c>
      <c r="M39" s="10">
        <v>7.1249999999999994E-2</v>
      </c>
      <c r="N39" s="10">
        <v>8.7499999999999994E-2</v>
      </c>
      <c r="O39" s="10">
        <v>8.7500000000000008E-3</v>
      </c>
      <c r="P39" s="10">
        <v>0</v>
      </c>
      <c r="Q39" s="10">
        <v>0.26624999999999999</v>
      </c>
      <c r="R39" s="10">
        <v>9.7500000000000003E-2</v>
      </c>
    </row>
    <row r="40" spans="1:18" x14ac:dyDescent="0.25">
      <c r="A40" s="8">
        <v>700</v>
      </c>
      <c r="B40" s="9">
        <v>6.2500000000000003E-3</v>
      </c>
      <c r="C40" s="10">
        <v>2.5000000000000001E-3</v>
      </c>
      <c r="D40" s="10">
        <v>2.375E-2</v>
      </c>
      <c r="E40" s="10">
        <v>0</v>
      </c>
      <c r="F40" s="10">
        <v>1.7500000000000002E-2</v>
      </c>
      <c r="G40" s="10">
        <v>2.5000000000000001E-2</v>
      </c>
      <c r="H40" s="10">
        <v>4.1250000000000002E-2</v>
      </c>
      <c r="I40" s="10">
        <v>2.1250000000000002E-2</v>
      </c>
      <c r="J40" s="91">
        <v>0</v>
      </c>
      <c r="K40" s="10">
        <v>1.4999999999999999E-2</v>
      </c>
      <c r="L40" s="10">
        <v>0</v>
      </c>
      <c r="M40" s="10">
        <v>5.6250000000000001E-2</v>
      </c>
      <c r="N40" s="10">
        <v>0.11874999999999999</v>
      </c>
      <c r="O40" s="10">
        <v>2.5000000000000001E-3</v>
      </c>
      <c r="P40" s="10">
        <v>3.2500000000000001E-2</v>
      </c>
      <c r="Q40" s="10">
        <v>0</v>
      </c>
      <c r="R40" s="10">
        <v>1.6250000000000001E-2</v>
      </c>
    </row>
    <row r="41" spans="1:18" x14ac:dyDescent="0.25">
      <c r="A41" s="8">
        <v>875</v>
      </c>
      <c r="B41" s="9">
        <v>1.25E-3</v>
      </c>
      <c r="C41" s="10">
        <v>1.125E-2</v>
      </c>
      <c r="D41" s="10">
        <v>0</v>
      </c>
      <c r="E41" s="10">
        <v>0.03</v>
      </c>
      <c r="F41" s="10">
        <v>8.7500000000000008E-3</v>
      </c>
      <c r="G41" s="10">
        <v>7.4999999999999997E-3</v>
      </c>
      <c r="H41" s="10">
        <v>2.5000000000000001E-3</v>
      </c>
      <c r="I41" s="10">
        <v>0.02</v>
      </c>
      <c r="J41" s="91">
        <v>0</v>
      </c>
      <c r="K41" s="10">
        <v>0</v>
      </c>
      <c r="L41" s="10">
        <v>0</v>
      </c>
      <c r="M41" s="10">
        <v>5.3749999999999999E-2</v>
      </c>
      <c r="N41" s="10">
        <v>0</v>
      </c>
      <c r="O41" s="10">
        <v>7.4999999999999997E-3</v>
      </c>
      <c r="P41" s="10">
        <v>0</v>
      </c>
      <c r="Q41" s="10">
        <v>0</v>
      </c>
      <c r="R41" s="10">
        <v>6.25E-2</v>
      </c>
    </row>
    <row r="42" spans="1:18" x14ac:dyDescent="0.25">
      <c r="A42" s="8">
        <v>1050</v>
      </c>
      <c r="B42" s="9">
        <v>1.25E-3</v>
      </c>
      <c r="C42" s="10">
        <v>6.2500000000000003E-3</v>
      </c>
      <c r="D42" s="10">
        <v>1.8749999999999999E-2</v>
      </c>
      <c r="E42" s="10">
        <v>0</v>
      </c>
      <c r="F42" s="10">
        <v>0.13750000000000001</v>
      </c>
      <c r="G42" s="10">
        <v>5.5E-2</v>
      </c>
      <c r="H42" s="10">
        <v>0.03</v>
      </c>
      <c r="I42" s="10">
        <v>1.7500000000000002E-2</v>
      </c>
      <c r="J42" s="91">
        <v>0</v>
      </c>
      <c r="K42" s="10">
        <v>0</v>
      </c>
      <c r="L42" s="10">
        <v>2.1250000000000002E-2</v>
      </c>
      <c r="M42" s="10">
        <v>0.06</v>
      </c>
      <c r="N42" s="10">
        <v>0.10249999999999999</v>
      </c>
      <c r="O42" s="10">
        <v>0</v>
      </c>
      <c r="P42" s="10">
        <v>0</v>
      </c>
      <c r="Q42" s="10">
        <v>0.14124999999999999</v>
      </c>
      <c r="R42" s="10">
        <v>0.08</v>
      </c>
    </row>
    <row r="43" spans="1:18" x14ac:dyDescent="0.25">
      <c r="A43" s="8">
        <v>1225</v>
      </c>
      <c r="B43" s="9">
        <v>7.4999999999999997E-3</v>
      </c>
      <c r="C43" s="10">
        <v>0</v>
      </c>
      <c r="D43" s="10">
        <v>2.5000000000000001E-3</v>
      </c>
      <c r="E43" s="10">
        <v>0</v>
      </c>
      <c r="F43" s="10">
        <v>1.7500000000000002E-2</v>
      </c>
      <c r="G43" s="10">
        <v>4.8750000000000002E-2</v>
      </c>
      <c r="H43" s="10">
        <v>6.2500000000000003E-3</v>
      </c>
      <c r="I43" s="10">
        <v>3.3750000000000002E-2</v>
      </c>
      <c r="J43" s="91">
        <v>0</v>
      </c>
      <c r="K43" s="10">
        <v>5.0000000000000001E-3</v>
      </c>
      <c r="L43" s="10">
        <v>0</v>
      </c>
      <c r="M43" s="10">
        <v>0.03</v>
      </c>
      <c r="N43" s="10">
        <v>8.7499999999999994E-2</v>
      </c>
      <c r="O43" s="10">
        <v>0</v>
      </c>
      <c r="P43" s="10">
        <v>0</v>
      </c>
      <c r="Q43" s="10">
        <v>0.01</v>
      </c>
      <c r="R43" s="10">
        <v>6.25E-2</v>
      </c>
    </row>
    <row r="44" spans="1:18" x14ac:dyDescent="0.25">
      <c r="A44" s="8">
        <v>1400</v>
      </c>
      <c r="B44" s="10">
        <v>0</v>
      </c>
      <c r="C44" s="10">
        <v>1.4999999999999999E-2</v>
      </c>
      <c r="D44" s="10">
        <v>0</v>
      </c>
      <c r="E44" s="10">
        <v>0</v>
      </c>
      <c r="F44" s="10">
        <v>2.5000000000000001E-3</v>
      </c>
      <c r="G44" s="10">
        <v>3.3750000000000002E-2</v>
      </c>
      <c r="H44" s="10">
        <v>8.5000000000000006E-2</v>
      </c>
      <c r="I44" s="10">
        <v>3.5000000000000003E-2</v>
      </c>
      <c r="J44" s="91">
        <v>0</v>
      </c>
      <c r="K44" s="10">
        <v>0</v>
      </c>
      <c r="L44" s="10">
        <v>0</v>
      </c>
      <c r="M44" s="10">
        <v>4.1250000000000002E-2</v>
      </c>
      <c r="N44" s="10">
        <v>8.3750000000000005E-2</v>
      </c>
      <c r="O44" s="10">
        <v>0</v>
      </c>
      <c r="P44" s="10">
        <v>0</v>
      </c>
      <c r="Q44" s="10">
        <v>8.7500000000000008E-3</v>
      </c>
      <c r="R44" s="10">
        <v>2.75E-2</v>
      </c>
    </row>
    <row r="45" spans="1:18" x14ac:dyDescent="0.25">
      <c r="A45" s="8">
        <v>1575</v>
      </c>
      <c r="B45" s="10">
        <v>0</v>
      </c>
      <c r="C45" s="10">
        <v>0</v>
      </c>
      <c r="D45" s="10">
        <v>1.25E-3</v>
      </c>
      <c r="E45" s="10">
        <v>1.25E-3</v>
      </c>
      <c r="F45" s="10">
        <v>0.14249999999999999</v>
      </c>
      <c r="G45" s="10">
        <v>1.4999999999999999E-2</v>
      </c>
      <c r="H45" s="10">
        <v>2.75E-2</v>
      </c>
      <c r="I45" s="10">
        <v>3.3750000000000002E-2</v>
      </c>
      <c r="J45" s="91">
        <v>0</v>
      </c>
      <c r="K45" s="10">
        <v>1.25E-3</v>
      </c>
      <c r="L45" s="10">
        <v>0</v>
      </c>
      <c r="M45" s="10">
        <v>1.8749999999999999E-2</v>
      </c>
      <c r="N45" s="10">
        <v>0</v>
      </c>
      <c r="O45" s="10">
        <v>0</v>
      </c>
      <c r="P45" s="10">
        <v>0</v>
      </c>
      <c r="Q45" s="10">
        <v>7.8750000000000001E-2</v>
      </c>
      <c r="R45" s="10">
        <v>0.03</v>
      </c>
    </row>
    <row r="46" spans="1:18" x14ac:dyDescent="0.25">
      <c r="A46" s="8">
        <v>1750</v>
      </c>
      <c r="B46" s="10">
        <v>1.25E-3</v>
      </c>
      <c r="C46" s="10">
        <v>0</v>
      </c>
      <c r="D46" s="10">
        <v>1.25E-3</v>
      </c>
      <c r="E46" s="10">
        <v>1.25E-3</v>
      </c>
      <c r="F46" s="10">
        <v>1.4999999999999999E-2</v>
      </c>
      <c r="G46" s="10">
        <v>5.6250000000000001E-2</v>
      </c>
      <c r="H46" s="10">
        <v>2.5000000000000001E-3</v>
      </c>
      <c r="I46" s="10">
        <v>3.3750000000000002E-2</v>
      </c>
      <c r="J46" s="91">
        <v>0</v>
      </c>
      <c r="K46" s="10">
        <v>0</v>
      </c>
      <c r="L46" s="10">
        <v>0</v>
      </c>
      <c r="M46" s="10">
        <v>1.375E-2</v>
      </c>
      <c r="N46" s="10">
        <v>6.3750000000000001E-2</v>
      </c>
      <c r="O46" s="10">
        <v>0</v>
      </c>
      <c r="P46" s="10">
        <v>0</v>
      </c>
      <c r="Q46" s="10">
        <v>1.375E-2</v>
      </c>
      <c r="R46" s="10">
        <v>4.1250000000000002E-2</v>
      </c>
    </row>
    <row r="47" spans="1:18" x14ac:dyDescent="0.25">
      <c r="A47" s="8">
        <v>1925</v>
      </c>
      <c r="B47" s="10">
        <v>0</v>
      </c>
      <c r="C47" s="10">
        <v>0</v>
      </c>
      <c r="D47" s="10">
        <v>1.25E-3</v>
      </c>
      <c r="E47" s="10">
        <v>1.25E-3</v>
      </c>
      <c r="F47" s="10">
        <v>5.0000000000000001E-3</v>
      </c>
      <c r="G47" s="10">
        <v>5.2499999999999998E-2</v>
      </c>
      <c r="H47" s="10">
        <v>9.7500000000000003E-2</v>
      </c>
      <c r="I47" s="10">
        <v>2.1250000000000002E-2</v>
      </c>
      <c r="J47" s="91">
        <v>0</v>
      </c>
      <c r="K47" s="10">
        <v>0</v>
      </c>
      <c r="L47" s="10">
        <v>0</v>
      </c>
      <c r="M47" s="10">
        <v>0.01</v>
      </c>
      <c r="N47" s="10">
        <v>5.1249999999999997E-2</v>
      </c>
      <c r="O47" s="10">
        <v>0</v>
      </c>
      <c r="P47" s="10">
        <v>0</v>
      </c>
      <c r="Q47" s="10">
        <v>0.01</v>
      </c>
      <c r="R47" s="10">
        <v>3.125E-2</v>
      </c>
    </row>
    <row r="48" spans="1:18" x14ac:dyDescent="0.25">
      <c r="A48" s="8">
        <v>2100</v>
      </c>
      <c r="B48" s="10">
        <v>0</v>
      </c>
      <c r="C48" s="10">
        <v>0</v>
      </c>
      <c r="D48" s="10">
        <v>1.25E-3</v>
      </c>
      <c r="E48" s="10">
        <v>1.25E-3</v>
      </c>
      <c r="F48" s="10">
        <v>6.2500000000000003E-3</v>
      </c>
      <c r="G48" s="10">
        <v>0.04</v>
      </c>
      <c r="H48" s="10">
        <v>2.375E-2</v>
      </c>
      <c r="I48" s="10">
        <v>2.8750000000000001E-2</v>
      </c>
      <c r="J48" s="91">
        <v>0</v>
      </c>
      <c r="K48" s="10">
        <v>0</v>
      </c>
      <c r="L48" s="10">
        <v>0</v>
      </c>
      <c r="M48" s="10">
        <v>3.7499999999999999E-3</v>
      </c>
      <c r="N48" s="10">
        <v>3.6249999999999998E-2</v>
      </c>
      <c r="O48" s="10">
        <v>0</v>
      </c>
      <c r="P48" s="10">
        <v>0</v>
      </c>
      <c r="Q48" s="10">
        <v>3.2500000000000001E-2</v>
      </c>
      <c r="R48" s="10">
        <v>1.6250000000000001E-2</v>
      </c>
    </row>
    <row r="49" spans="1:18" x14ac:dyDescent="0.25">
      <c r="A49" s="8">
        <v>2275</v>
      </c>
      <c r="B49" s="10">
        <v>1.25E-3</v>
      </c>
      <c r="C49" s="10">
        <v>0</v>
      </c>
      <c r="D49" s="10">
        <v>1.25E-3</v>
      </c>
      <c r="E49" s="10">
        <v>1.25E-3</v>
      </c>
      <c r="F49" s="10">
        <v>0.11874999999999999</v>
      </c>
      <c r="G49" s="10">
        <v>3.875E-2</v>
      </c>
      <c r="H49" s="10">
        <v>3.7499999999999999E-3</v>
      </c>
      <c r="I49" s="10">
        <v>5.8749999999999997E-2</v>
      </c>
      <c r="J49" s="91">
        <v>0</v>
      </c>
      <c r="K49" s="10">
        <v>0</v>
      </c>
      <c r="L49" s="10">
        <v>0</v>
      </c>
      <c r="M49" s="10">
        <v>0.01</v>
      </c>
      <c r="N49" s="10">
        <v>6.2500000000000003E-3</v>
      </c>
      <c r="O49" s="10">
        <v>0</v>
      </c>
      <c r="P49" s="10">
        <v>0</v>
      </c>
      <c r="Q49" s="10">
        <v>1.2500000000000001E-2</v>
      </c>
      <c r="R49" s="10">
        <v>1.7500000000000002E-2</v>
      </c>
    </row>
    <row r="50" spans="1:18" x14ac:dyDescent="0.25">
      <c r="A50" s="8">
        <v>2450</v>
      </c>
      <c r="B50" s="10">
        <v>1.25E-3</v>
      </c>
      <c r="C50" s="10">
        <v>0</v>
      </c>
      <c r="D50" s="10">
        <v>1.25E-3</v>
      </c>
      <c r="E50" s="10">
        <v>1.25E-3</v>
      </c>
      <c r="F50" s="10">
        <v>1.4999999999999999E-2</v>
      </c>
      <c r="G50" s="10">
        <v>5.6250000000000001E-2</v>
      </c>
      <c r="H50" s="10">
        <v>0.1125</v>
      </c>
      <c r="I50" s="10">
        <v>4.7500000000000001E-2</v>
      </c>
      <c r="J50" s="91">
        <v>0</v>
      </c>
      <c r="K50" s="10">
        <v>0</v>
      </c>
      <c r="L50" s="10">
        <v>0</v>
      </c>
      <c r="M50" s="10">
        <v>0</v>
      </c>
      <c r="N50" s="10">
        <v>4.1250000000000002E-2</v>
      </c>
      <c r="O50" s="10">
        <v>0</v>
      </c>
      <c r="P50" s="10">
        <v>0</v>
      </c>
      <c r="Q50" s="10">
        <v>1.2500000000000001E-2</v>
      </c>
      <c r="R50" s="10">
        <v>1.125E-2</v>
      </c>
    </row>
    <row r="51" spans="1:18" x14ac:dyDescent="0.25">
      <c r="A51" s="8">
        <v>2625</v>
      </c>
      <c r="B51" s="10">
        <v>1.25E-3</v>
      </c>
      <c r="C51" s="10">
        <v>0</v>
      </c>
      <c r="D51" s="10">
        <v>1.25E-3</v>
      </c>
      <c r="E51" s="10">
        <v>1.25E-3</v>
      </c>
      <c r="F51" s="10">
        <v>6.2500000000000003E-3</v>
      </c>
      <c r="G51" s="10">
        <v>2.375E-2</v>
      </c>
      <c r="H51" s="10">
        <v>2.5000000000000001E-3</v>
      </c>
      <c r="I51" s="10">
        <v>0.01</v>
      </c>
      <c r="J51" s="91">
        <v>0</v>
      </c>
      <c r="K51" s="10">
        <v>0</v>
      </c>
      <c r="L51" s="10">
        <v>0</v>
      </c>
      <c r="M51" s="10">
        <v>5.0000000000000001E-3</v>
      </c>
      <c r="N51" s="10">
        <v>3.2500000000000001E-2</v>
      </c>
      <c r="O51" s="10">
        <v>0</v>
      </c>
      <c r="P51" s="10">
        <v>0</v>
      </c>
      <c r="Q51" s="10">
        <v>1.375E-2</v>
      </c>
      <c r="R51" s="10">
        <v>2.5000000000000001E-2</v>
      </c>
    </row>
    <row r="52" spans="1:18" x14ac:dyDescent="0.25">
      <c r="A52" s="8">
        <v>2800</v>
      </c>
      <c r="B52" s="10">
        <v>1.25E-3</v>
      </c>
      <c r="C52" s="10">
        <v>0</v>
      </c>
      <c r="D52" s="10">
        <v>1.25E-3</v>
      </c>
      <c r="E52" s="10">
        <v>1.25E-3</v>
      </c>
      <c r="F52" s="10">
        <v>0.115</v>
      </c>
      <c r="G52" s="10">
        <v>0.06</v>
      </c>
      <c r="H52" s="10">
        <v>2.375E-2</v>
      </c>
      <c r="I52" s="10">
        <v>8.5000000000000006E-2</v>
      </c>
      <c r="J52" s="91">
        <v>0</v>
      </c>
      <c r="K52" s="10">
        <v>0</v>
      </c>
      <c r="L52" s="10">
        <v>0</v>
      </c>
      <c r="M52" s="10">
        <v>1.25E-3</v>
      </c>
      <c r="N52" s="10">
        <v>1.7500000000000002E-2</v>
      </c>
      <c r="O52" s="10">
        <v>0</v>
      </c>
      <c r="P52" s="10">
        <v>0</v>
      </c>
      <c r="Q52" s="10">
        <v>1.375E-2</v>
      </c>
      <c r="R52" s="10">
        <v>1.4999999999999999E-2</v>
      </c>
    </row>
    <row r="53" spans="1:18" x14ac:dyDescent="0.25">
      <c r="A53" s="8">
        <v>2975</v>
      </c>
      <c r="B53" s="10">
        <v>1.25E-3</v>
      </c>
      <c r="C53" s="10">
        <v>0</v>
      </c>
      <c r="D53" s="10">
        <v>1.25E-3</v>
      </c>
      <c r="E53" s="10">
        <v>1.25E-3</v>
      </c>
      <c r="F53" s="10">
        <v>2.6249999999999999E-2</v>
      </c>
      <c r="G53" s="10">
        <v>4.8750000000000002E-2</v>
      </c>
      <c r="H53" s="10">
        <v>0.11625000000000001</v>
      </c>
      <c r="I53" s="10">
        <v>0.04</v>
      </c>
      <c r="J53" s="91">
        <v>0</v>
      </c>
      <c r="K53" s="10">
        <v>0</v>
      </c>
      <c r="L53" s="10">
        <v>0</v>
      </c>
      <c r="M53" s="10">
        <v>0</v>
      </c>
      <c r="N53" s="10">
        <v>7.4999999999999997E-3</v>
      </c>
      <c r="O53" s="10">
        <v>0</v>
      </c>
      <c r="P53" s="10">
        <v>0</v>
      </c>
      <c r="Q53" s="10">
        <v>7.4999999999999997E-3</v>
      </c>
      <c r="R53" s="10">
        <v>3.7499999999999999E-3</v>
      </c>
    </row>
    <row r="54" spans="1:18" x14ac:dyDescent="0.25">
      <c r="A54" s="8">
        <v>3150</v>
      </c>
      <c r="B54" s="10">
        <v>1.25E-3</v>
      </c>
      <c r="C54" s="10">
        <v>0</v>
      </c>
      <c r="D54" s="10">
        <v>1.25E-3</v>
      </c>
      <c r="E54" s="10">
        <v>1.25E-3</v>
      </c>
      <c r="F54" s="10">
        <v>0.01</v>
      </c>
      <c r="G54" s="10">
        <v>1.4999999999999999E-2</v>
      </c>
      <c r="H54" s="10">
        <v>2.5000000000000001E-3</v>
      </c>
      <c r="I54" s="10">
        <v>1.4999999999999999E-2</v>
      </c>
      <c r="J54" s="91">
        <v>0</v>
      </c>
      <c r="K54" s="10">
        <v>0</v>
      </c>
      <c r="L54" s="10">
        <v>0</v>
      </c>
      <c r="M54" s="10">
        <v>5.0000000000000001E-3</v>
      </c>
      <c r="N54" s="10">
        <v>1.7500000000000002E-2</v>
      </c>
      <c r="O54" s="10">
        <v>0</v>
      </c>
      <c r="P54" s="10">
        <v>0</v>
      </c>
      <c r="Q54" s="10">
        <v>7.4999999999999997E-3</v>
      </c>
      <c r="R54" s="10">
        <v>1.125E-2</v>
      </c>
    </row>
    <row r="55" spans="1:18" x14ac:dyDescent="0.25">
      <c r="A55" s="8">
        <v>3325</v>
      </c>
      <c r="B55" s="10">
        <v>1.25E-3</v>
      </c>
      <c r="C55" s="10">
        <v>0</v>
      </c>
      <c r="D55" s="10">
        <v>1.25E-3</v>
      </c>
      <c r="E55" s="10">
        <v>1.25E-3</v>
      </c>
      <c r="F55" s="10">
        <v>4.4999999999999998E-2</v>
      </c>
      <c r="G55" s="10">
        <v>4.1250000000000002E-2</v>
      </c>
      <c r="H55" s="10">
        <v>1.375E-2</v>
      </c>
      <c r="I55" s="10">
        <v>0.08</v>
      </c>
      <c r="J55" s="91">
        <v>0</v>
      </c>
      <c r="K55" s="10">
        <v>0</v>
      </c>
      <c r="L55" s="10">
        <v>0</v>
      </c>
      <c r="M55" s="10">
        <v>2.5000000000000001E-3</v>
      </c>
      <c r="N55" s="10">
        <v>1.4999999999999999E-2</v>
      </c>
      <c r="O55" s="10">
        <v>0</v>
      </c>
      <c r="P55" s="10">
        <v>0</v>
      </c>
      <c r="Q55" s="10">
        <v>3.7499999999999999E-3</v>
      </c>
      <c r="R55" s="10">
        <v>6.2500000000000003E-3</v>
      </c>
    </row>
    <row r="56" spans="1:18" x14ac:dyDescent="0.25">
      <c r="A56" s="8">
        <v>3500</v>
      </c>
      <c r="B56" s="10">
        <v>1.25E-3</v>
      </c>
      <c r="C56" s="10">
        <v>0</v>
      </c>
      <c r="D56" s="10">
        <v>1.25E-3</v>
      </c>
      <c r="E56" s="10">
        <v>1.25E-3</v>
      </c>
      <c r="F56" s="10">
        <v>2.5000000000000001E-2</v>
      </c>
      <c r="G56" s="10">
        <v>5.1249999999999997E-2</v>
      </c>
      <c r="H56" s="10">
        <v>0.12125</v>
      </c>
      <c r="I56" s="10">
        <v>4.2500000000000003E-2</v>
      </c>
      <c r="J56" s="91">
        <v>0</v>
      </c>
      <c r="K56" s="10">
        <v>0</v>
      </c>
      <c r="L56" s="10">
        <v>0</v>
      </c>
      <c r="M56" s="10">
        <v>0</v>
      </c>
      <c r="N56" s="10">
        <v>0.01</v>
      </c>
      <c r="O56" s="10">
        <v>0</v>
      </c>
      <c r="P56" s="10">
        <v>0</v>
      </c>
      <c r="Q56" s="10">
        <v>6.2500000000000003E-3</v>
      </c>
      <c r="R56" s="10">
        <v>8.7500000000000008E-3</v>
      </c>
    </row>
    <row r="57" spans="1:18" x14ac:dyDescent="0.25">
      <c r="A57" s="8">
        <v>3675</v>
      </c>
      <c r="B57" s="10">
        <v>1.25E-3</v>
      </c>
      <c r="C57" s="10">
        <v>0</v>
      </c>
      <c r="D57" s="10">
        <v>1.25E-3</v>
      </c>
      <c r="E57" s="10">
        <v>1.25E-3</v>
      </c>
      <c r="F57" s="10">
        <v>1.7500000000000002E-2</v>
      </c>
      <c r="G57" s="10">
        <v>5.0000000000000001E-3</v>
      </c>
      <c r="H57" s="10">
        <v>1.25E-3</v>
      </c>
      <c r="I57" s="10">
        <v>5.5E-2</v>
      </c>
      <c r="J57" s="91">
        <v>0</v>
      </c>
      <c r="K57" s="10">
        <v>0</v>
      </c>
      <c r="L57" s="10">
        <v>0</v>
      </c>
      <c r="M57" s="10">
        <v>0</v>
      </c>
      <c r="N57" s="10">
        <v>7.4999999999999997E-3</v>
      </c>
      <c r="O57" s="10">
        <v>0</v>
      </c>
      <c r="P57" s="10">
        <v>0</v>
      </c>
      <c r="Q57" s="10">
        <v>0</v>
      </c>
      <c r="R57" s="10">
        <v>6.2500000000000003E-3</v>
      </c>
    </row>
    <row r="58" spans="1:18" x14ac:dyDescent="0.25">
      <c r="A58" s="8">
        <v>3850</v>
      </c>
      <c r="B58" s="10">
        <v>1.25E-3</v>
      </c>
      <c r="C58" s="10">
        <v>0</v>
      </c>
      <c r="D58" s="10">
        <v>1.25E-3</v>
      </c>
      <c r="E58" s="10">
        <v>1.25E-3</v>
      </c>
      <c r="F58" s="10">
        <v>0.01</v>
      </c>
      <c r="G58" s="10">
        <v>4.4999999999999998E-2</v>
      </c>
      <c r="H58" s="10">
        <v>1.125E-2</v>
      </c>
      <c r="I58" s="10">
        <v>6.2500000000000003E-3</v>
      </c>
      <c r="J58" s="91">
        <v>0</v>
      </c>
      <c r="K58" s="10">
        <v>0</v>
      </c>
      <c r="L58" s="10">
        <v>0</v>
      </c>
      <c r="M58" s="10">
        <v>1.25E-3</v>
      </c>
      <c r="N58" s="10">
        <v>3.7499999999999999E-3</v>
      </c>
      <c r="O58" s="10">
        <v>0</v>
      </c>
      <c r="P58" s="10">
        <v>0</v>
      </c>
      <c r="Q58" s="10">
        <v>2.5000000000000001E-3</v>
      </c>
      <c r="R58" s="10">
        <v>5.0000000000000001E-3</v>
      </c>
    </row>
    <row r="59" spans="1:18" x14ac:dyDescent="0.25">
      <c r="A59" s="8">
        <v>4025</v>
      </c>
      <c r="B59" s="10">
        <v>1.25E-3</v>
      </c>
      <c r="C59" s="10">
        <v>0</v>
      </c>
      <c r="D59" s="10">
        <v>1.25E-3</v>
      </c>
      <c r="E59" s="10">
        <v>1.25E-3</v>
      </c>
      <c r="F59" s="10">
        <v>1.125E-2</v>
      </c>
      <c r="G59" s="10">
        <v>2.375E-2</v>
      </c>
      <c r="H59" s="10">
        <v>7.3749999999999996E-2</v>
      </c>
      <c r="I59" s="10">
        <v>3.6249999999999998E-2</v>
      </c>
      <c r="J59" s="91">
        <v>0</v>
      </c>
      <c r="K59" s="10">
        <v>0</v>
      </c>
      <c r="L59" s="10">
        <v>0</v>
      </c>
      <c r="M59" s="10">
        <v>0</v>
      </c>
      <c r="N59" s="10">
        <v>1.25E-3</v>
      </c>
      <c r="O59" s="10">
        <v>0</v>
      </c>
      <c r="P59" s="10">
        <v>0</v>
      </c>
      <c r="Q59" s="10">
        <v>1.25E-3</v>
      </c>
      <c r="R59" s="10">
        <v>2.5000000000000001E-3</v>
      </c>
    </row>
    <row r="60" spans="1:18" x14ac:dyDescent="0.25">
      <c r="A60" s="8">
        <v>4200</v>
      </c>
      <c r="B60" s="10">
        <v>1.25E-3</v>
      </c>
      <c r="C60" s="10">
        <v>0</v>
      </c>
      <c r="D60" s="10">
        <v>1.25E-3</v>
      </c>
      <c r="E60" s="10">
        <v>1.25E-3</v>
      </c>
      <c r="F60" s="10">
        <v>6.2500000000000003E-3</v>
      </c>
      <c r="G60" s="10">
        <v>1.7500000000000002E-2</v>
      </c>
      <c r="H60" s="10">
        <v>6.2500000000000003E-3</v>
      </c>
      <c r="I60" s="10">
        <v>2.75E-2</v>
      </c>
      <c r="J60" s="91">
        <v>0</v>
      </c>
      <c r="K60" s="10">
        <v>0</v>
      </c>
      <c r="L60" s="10">
        <v>0</v>
      </c>
      <c r="M60" s="10">
        <v>0</v>
      </c>
      <c r="N60" s="10">
        <v>1.25E-3</v>
      </c>
      <c r="O60" s="10">
        <v>0</v>
      </c>
      <c r="P60" s="10">
        <v>0</v>
      </c>
      <c r="Q60" s="10">
        <v>2.5000000000000001E-3</v>
      </c>
      <c r="R60" s="10">
        <v>2.5000000000000001E-3</v>
      </c>
    </row>
    <row r="61" spans="1:18" x14ac:dyDescent="0.25">
      <c r="A61" s="8">
        <v>4375</v>
      </c>
      <c r="B61" s="10">
        <v>1.25E-3</v>
      </c>
      <c r="C61" s="10">
        <v>0</v>
      </c>
      <c r="D61" s="10">
        <v>1.25E-3</v>
      </c>
      <c r="E61" s="10">
        <v>1.25E-3</v>
      </c>
      <c r="F61" s="10">
        <v>6.2500000000000003E-3</v>
      </c>
      <c r="G61" s="10">
        <v>0.03</v>
      </c>
      <c r="H61" s="10">
        <v>1.125E-2</v>
      </c>
      <c r="I61" s="10">
        <v>3.125E-2</v>
      </c>
      <c r="J61" s="91">
        <v>0</v>
      </c>
      <c r="K61" s="10">
        <v>0</v>
      </c>
      <c r="L61" s="10">
        <v>0</v>
      </c>
      <c r="M61" s="10">
        <v>0</v>
      </c>
      <c r="N61" s="10">
        <v>3.7499999999999999E-3</v>
      </c>
      <c r="O61" s="10">
        <v>0</v>
      </c>
      <c r="P61" s="10">
        <v>0</v>
      </c>
      <c r="Q61" s="10">
        <v>1.25E-3</v>
      </c>
      <c r="R61" s="10">
        <v>0</v>
      </c>
    </row>
    <row r="62" spans="1:18" x14ac:dyDescent="0.25">
      <c r="A62" s="8">
        <v>4550</v>
      </c>
      <c r="B62" s="10">
        <v>1.25E-3</v>
      </c>
      <c r="C62" s="10">
        <v>0</v>
      </c>
      <c r="D62" s="10">
        <v>1.25E-3</v>
      </c>
      <c r="E62" s="10">
        <v>1.25E-3</v>
      </c>
      <c r="F62" s="10">
        <v>1.25E-3</v>
      </c>
      <c r="G62" s="10">
        <v>1.125E-2</v>
      </c>
      <c r="H62" s="10">
        <v>2.75E-2</v>
      </c>
      <c r="I62" s="10">
        <v>1.125E-2</v>
      </c>
      <c r="J62" s="91">
        <v>0</v>
      </c>
      <c r="K62" s="10">
        <v>0</v>
      </c>
      <c r="L62" s="10">
        <v>0</v>
      </c>
      <c r="M62" s="10">
        <v>0</v>
      </c>
      <c r="N62" s="10">
        <v>1.25E-3</v>
      </c>
      <c r="O62" s="10">
        <v>0</v>
      </c>
      <c r="P62" s="10">
        <v>0</v>
      </c>
      <c r="Q62" s="10">
        <v>0</v>
      </c>
      <c r="R62" s="10">
        <v>2.5000000000000001E-3</v>
      </c>
    </row>
    <row r="63" spans="1:18" x14ac:dyDescent="0.25">
      <c r="A63" s="8">
        <v>4725</v>
      </c>
      <c r="B63" s="10">
        <v>1.25E-3</v>
      </c>
      <c r="C63" s="10">
        <v>0</v>
      </c>
      <c r="D63" s="10">
        <v>1.25E-3</v>
      </c>
      <c r="E63" s="10">
        <v>1.25E-3</v>
      </c>
      <c r="F63" s="10">
        <v>3.7499999999999999E-3</v>
      </c>
      <c r="G63" s="10">
        <v>8.7500000000000008E-3</v>
      </c>
      <c r="H63" s="10">
        <v>1.25E-3</v>
      </c>
      <c r="I63" s="10">
        <v>1.7500000000000002E-2</v>
      </c>
      <c r="J63" s="91">
        <v>0</v>
      </c>
      <c r="K63" s="10">
        <v>0</v>
      </c>
      <c r="L63" s="10">
        <v>0</v>
      </c>
      <c r="M63" s="10">
        <v>0</v>
      </c>
      <c r="N63" s="10">
        <v>0</v>
      </c>
      <c r="O63" s="10">
        <v>0</v>
      </c>
      <c r="P63" s="10">
        <v>0</v>
      </c>
      <c r="Q63" s="10">
        <v>2.5000000000000001E-3</v>
      </c>
      <c r="R63" s="10">
        <v>2.5000000000000001E-3</v>
      </c>
    </row>
    <row r="64" spans="1:18" x14ac:dyDescent="0.25">
      <c r="A64" s="8">
        <v>4900</v>
      </c>
      <c r="B64" s="10">
        <v>1.25E-3</v>
      </c>
      <c r="C64" s="10">
        <v>0</v>
      </c>
      <c r="D64" s="10">
        <v>1.25E-3</v>
      </c>
      <c r="E64" s="10">
        <v>1.25E-3</v>
      </c>
      <c r="F64" s="10">
        <v>2.5000000000000001E-3</v>
      </c>
      <c r="G64" s="10">
        <v>1.6250000000000001E-2</v>
      </c>
      <c r="H64" s="10">
        <v>8.7500000000000008E-3</v>
      </c>
      <c r="I64" s="10">
        <v>1.375E-2</v>
      </c>
      <c r="J64" s="91">
        <v>0</v>
      </c>
      <c r="K64" s="10">
        <v>0</v>
      </c>
      <c r="L64" s="10">
        <v>0</v>
      </c>
      <c r="M64" s="10">
        <v>0</v>
      </c>
      <c r="N64" s="10">
        <v>3.7499999999999999E-3</v>
      </c>
      <c r="O64" s="10">
        <v>0</v>
      </c>
      <c r="P64" s="10">
        <v>0</v>
      </c>
      <c r="Q64" s="10">
        <v>2.5000000000000001E-3</v>
      </c>
      <c r="R64" s="10">
        <v>1.25E-3</v>
      </c>
    </row>
    <row r="65" spans="1:18" x14ac:dyDescent="0.25">
      <c r="A65" s="8">
        <v>5075</v>
      </c>
      <c r="B65" s="10">
        <v>1.25E-3</v>
      </c>
      <c r="C65" s="10">
        <v>0</v>
      </c>
      <c r="D65" s="10">
        <v>1.25E-3</v>
      </c>
      <c r="E65" s="10">
        <v>1.25E-3</v>
      </c>
      <c r="F65" s="10">
        <v>1.25E-3</v>
      </c>
      <c r="G65" s="10">
        <v>6.2500000000000003E-3</v>
      </c>
      <c r="H65" s="10">
        <v>1.375E-2</v>
      </c>
      <c r="I65" s="10">
        <v>6.2500000000000003E-3</v>
      </c>
      <c r="J65" s="91">
        <v>0</v>
      </c>
      <c r="K65" s="10">
        <v>0</v>
      </c>
      <c r="L65" s="10">
        <v>0</v>
      </c>
      <c r="M65" s="10">
        <v>0</v>
      </c>
      <c r="N65" s="10">
        <v>2.5000000000000001E-3</v>
      </c>
      <c r="O65" s="10">
        <v>0</v>
      </c>
      <c r="P65" s="10">
        <v>0</v>
      </c>
      <c r="Q65" s="10">
        <v>0</v>
      </c>
      <c r="R65" s="10">
        <v>2.5000000000000001E-3</v>
      </c>
    </row>
    <row r="66" spans="1:18" x14ac:dyDescent="0.25">
      <c r="A66" s="8">
        <v>5250</v>
      </c>
      <c r="B66" s="10">
        <v>1.25E-3</v>
      </c>
      <c r="C66" s="10">
        <v>0</v>
      </c>
      <c r="D66" s="10">
        <v>1.25E-3</v>
      </c>
      <c r="E66" s="10">
        <v>1.25E-3</v>
      </c>
      <c r="F66" s="10">
        <v>2.5000000000000001E-3</v>
      </c>
      <c r="G66" s="10">
        <v>1.25E-3</v>
      </c>
      <c r="H66" s="10">
        <v>3.7499999999999999E-3</v>
      </c>
      <c r="I66" s="10">
        <v>1.6250000000000001E-2</v>
      </c>
      <c r="J66" s="91">
        <v>0</v>
      </c>
      <c r="K66" s="10">
        <v>0</v>
      </c>
      <c r="L66" s="10">
        <v>0</v>
      </c>
      <c r="M66" s="10">
        <v>0</v>
      </c>
      <c r="N66" s="10">
        <v>0</v>
      </c>
      <c r="O66" s="10">
        <v>0</v>
      </c>
      <c r="P66" s="10">
        <v>0</v>
      </c>
      <c r="Q66" s="10">
        <v>1.25E-3</v>
      </c>
      <c r="R66" s="10">
        <v>0</v>
      </c>
    </row>
    <row r="67" spans="1:18" x14ac:dyDescent="0.25">
      <c r="A67" s="8">
        <v>5425</v>
      </c>
      <c r="B67" s="10">
        <v>1.25E-3</v>
      </c>
      <c r="C67" s="10">
        <v>0</v>
      </c>
      <c r="D67" s="10">
        <v>1.25E-3</v>
      </c>
      <c r="E67" s="10">
        <v>1.25E-3</v>
      </c>
      <c r="F67" s="10">
        <v>1.25E-3</v>
      </c>
      <c r="G67" s="10">
        <v>5.0000000000000001E-3</v>
      </c>
      <c r="H67" s="10">
        <v>0</v>
      </c>
      <c r="I67" s="10">
        <v>5.0000000000000001E-3</v>
      </c>
      <c r="J67" s="91">
        <v>0</v>
      </c>
      <c r="K67" s="10">
        <v>0</v>
      </c>
      <c r="L67" s="10">
        <v>0</v>
      </c>
      <c r="M67" s="10">
        <v>0</v>
      </c>
      <c r="N67" s="10">
        <v>2.5000000000000001E-3</v>
      </c>
      <c r="O67" s="10">
        <v>0</v>
      </c>
      <c r="P67" s="10">
        <v>0</v>
      </c>
      <c r="Q67" s="10">
        <v>0</v>
      </c>
      <c r="R67" s="10">
        <v>2.5000000000000001E-3</v>
      </c>
    </row>
    <row r="68" spans="1:18" x14ac:dyDescent="0.25">
      <c r="A68" s="8">
        <v>5600</v>
      </c>
      <c r="B68" s="10">
        <v>1.25E-3</v>
      </c>
      <c r="C68" s="10">
        <v>0</v>
      </c>
      <c r="D68" s="10">
        <v>1.25E-3</v>
      </c>
      <c r="E68" s="10">
        <v>1.25E-3</v>
      </c>
      <c r="F68" s="10">
        <v>0</v>
      </c>
      <c r="G68" s="10">
        <v>2.5000000000000001E-3</v>
      </c>
      <c r="H68" s="10">
        <v>1.25E-3</v>
      </c>
      <c r="I68" s="10">
        <v>3.7499999999999999E-3</v>
      </c>
      <c r="J68" s="91">
        <v>0</v>
      </c>
      <c r="K68" s="10">
        <v>0</v>
      </c>
      <c r="L68" s="10">
        <v>0</v>
      </c>
      <c r="M68" s="10">
        <v>0</v>
      </c>
      <c r="N68" s="10">
        <v>1.25E-3</v>
      </c>
      <c r="O68" s="10">
        <v>0</v>
      </c>
      <c r="P68" s="10">
        <v>0</v>
      </c>
      <c r="Q68" s="10">
        <v>1.25E-3</v>
      </c>
      <c r="R68" s="10">
        <v>1.25E-3</v>
      </c>
    </row>
    <row r="69" spans="1:18" x14ac:dyDescent="0.25">
      <c r="A69" s="8">
        <v>5775</v>
      </c>
      <c r="B69" s="10">
        <v>1.25E-3</v>
      </c>
      <c r="C69" s="10">
        <v>0</v>
      </c>
      <c r="D69" s="10">
        <v>1.25E-3</v>
      </c>
      <c r="E69" s="10">
        <v>1.25E-3</v>
      </c>
      <c r="F69" s="10">
        <v>0</v>
      </c>
      <c r="G69" s="10">
        <v>2.5000000000000001E-3</v>
      </c>
      <c r="H69" s="10">
        <v>2.5000000000000001E-3</v>
      </c>
      <c r="I69" s="10">
        <v>7.4999999999999997E-3</v>
      </c>
      <c r="J69" s="91">
        <v>0</v>
      </c>
      <c r="K69" s="10">
        <v>0</v>
      </c>
      <c r="L69" s="10">
        <v>0</v>
      </c>
      <c r="M69" s="10">
        <v>0</v>
      </c>
      <c r="N69" s="10">
        <v>3.7499999999999999E-3</v>
      </c>
      <c r="O69" s="10">
        <v>0</v>
      </c>
      <c r="P69" s="10">
        <v>0</v>
      </c>
      <c r="Q69" s="10">
        <v>1.25E-3</v>
      </c>
      <c r="R69" s="10">
        <v>1.25E-3</v>
      </c>
    </row>
    <row r="70" spans="1:18" x14ac:dyDescent="0.25">
      <c r="A70" s="8">
        <v>5950</v>
      </c>
      <c r="B70" s="10">
        <v>1.25E-3</v>
      </c>
      <c r="C70" s="10">
        <v>0</v>
      </c>
      <c r="D70" s="10">
        <v>1.25E-3</v>
      </c>
      <c r="E70" s="10">
        <v>1.25E-3</v>
      </c>
      <c r="F70" s="10">
        <v>0</v>
      </c>
      <c r="G70" s="10">
        <v>1.25E-3</v>
      </c>
      <c r="H70" s="10">
        <v>2.5000000000000001E-3</v>
      </c>
      <c r="I70" s="10">
        <v>1.25E-3</v>
      </c>
      <c r="J70" s="91">
        <v>0</v>
      </c>
      <c r="K70" s="10">
        <v>0</v>
      </c>
      <c r="L70" s="10">
        <v>0</v>
      </c>
      <c r="M70" s="10">
        <v>0</v>
      </c>
      <c r="N70" s="10">
        <v>2.5000000000000001E-3</v>
      </c>
      <c r="O70" s="10">
        <v>0</v>
      </c>
      <c r="P70" s="10">
        <v>0</v>
      </c>
      <c r="Q70" s="10">
        <v>0</v>
      </c>
      <c r="R70" s="10">
        <v>1.25E-3</v>
      </c>
    </row>
    <row r="71" spans="1:18" x14ac:dyDescent="0.25">
      <c r="A71" s="8">
        <v>6125</v>
      </c>
      <c r="B71" s="10">
        <v>1.25E-3</v>
      </c>
      <c r="C71" s="10">
        <v>0</v>
      </c>
      <c r="D71" s="10">
        <v>1.25E-3</v>
      </c>
      <c r="E71" s="10">
        <v>1.25E-3</v>
      </c>
      <c r="F71" s="10">
        <v>0</v>
      </c>
      <c r="G71" s="10">
        <v>6.2500000000000003E-3</v>
      </c>
      <c r="H71" s="10">
        <v>2.5000000000000001E-3</v>
      </c>
      <c r="I71" s="10">
        <v>2.5000000000000001E-3</v>
      </c>
      <c r="J71" s="91">
        <v>0</v>
      </c>
      <c r="K71" s="10">
        <v>0</v>
      </c>
      <c r="L71" s="10">
        <v>0</v>
      </c>
      <c r="M71" s="10">
        <v>0</v>
      </c>
      <c r="N71" s="10">
        <v>1.25E-3</v>
      </c>
      <c r="O71" s="10">
        <v>0</v>
      </c>
      <c r="P71" s="10">
        <v>0</v>
      </c>
      <c r="Q71" s="10">
        <v>0</v>
      </c>
      <c r="R71" s="10">
        <v>0</v>
      </c>
    </row>
    <row r="72" spans="1:18" x14ac:dyDescent="0.25">
      <c r="A72" s="8">
        <v>6300</v>
      </c>
      <c r="B72" s="10">
        <v>1.25E-3</v>
      </c>
      <c r="C72" s="10">
        <v>0</v>
      </c>
      <c r="D72" s="10">
        <v>1.25E-3</v>
      </c>
      <c r="E72" s="10">
        <v>1.25E-3</v>
      </c>
      <c r="F72" s="10">
        <v>0</v>
      </c>
      <c r="G72" s="10">
        <v>1.25E-3</v>
      </c>
      <c r="H72" s="10">
        <v>5.0000000000000001E-3</v>
      </c>
      <c r="I72" s="10">
        <v>1.375E-2</v>
      </c>
      <c r="J72" s="91">
        <v>0</v>
      </c>
      <c r="K72" s="10">
        <v>0</v>
      </c>
      <c r="L72" s="10">
        <v>0</v>
      </c>
      <c r="M72" s="10">
        <v>0</v>
      </c>
      <c r="N72" s="10">
        <v>0</v>
      </c>
      <c r="O72" s="10">
        <v>0</v>
      </c>
      <c r="P72" s="10">
        <v>0</v>
      </c>
      <c r="Q72" s="10">
        <v>0</v>
      </c>
      <c r="R72" s="10">
        <v>0</v>
      </c>
    </row>
    <row r="73" spans="1:18" x14ac:dyDescent="0.25">
      <c r="A73" s="8">
        <v>6475</v>
      </c>
      <c r="B73" s="10">
        <v>1.25E-3</v>
      </c>
      <c r="C73" s="10">
        <v>0</v>
      </c>
      <c r="D73" s="10">
        <v>1.25E-3</v>
      </c>
      <c r="E73" s="10">
        <v>1.25E-3</v>
      </c>
      <c r="F73" s="10">
        <v>0</v>
      </c>
      <c r="G73" s="10">
        <v>1.25E-3</v>
      </c>
      <c r="H73" s="10">
        <v>3.7499999999999999E-3</v>
      </c>
      <c r="I73" s="10">
        <v>7.4999999999999997E-3</v>
      </c>
      <c r="J73" s="91">
        <v>0</v>
      </c>
      <c r="K73" s="10">
        <v>0</v>
      </c>
      <c r="L73" s="10">
        <v>0</v>
      </c>
      <c r="M73" s="10">
        <v>0</v>
      </c>
      <c r="N73" s="10">
        <v>0</v>
      </c>
      <c r="O73" s="10">
        <v>0</v>
      </c>
      <c r="P73" s="10">
        <v>0</v>
      </c>
      <c r="Q73" s="10">
        <v>0</v>
      </c>
      <c r="R73" s="10">
        <v>0</v>
      </c>
    </row>
    <row r="74" spans="1:18" x14ac:dyDescent="0.25">
      <c r="A74" s="8">
        <v>6650</v>
      </c>
      <c r="B74" s="10">
        <v>1.25E-3</v>
      </c>
      <c r="C74" s="10">
        <v>0</v>
      </c>
      <c r="D74" s="10">
        <v>1.25E-3</v>
      </c>
      <c r="E74" s="10">
        <v>1.25E-3</v>
      </c>
      <c r="F74" s="10">
        <v>0</v>
      </c>
      <c r="G74" s="10">
        <v>0</v>
      </c>
      <c r="H74" s="10">
        <v>0</v>
      </c>
      <c r="I74" s="10">
        <v>1.25E-3</v>
      </c>
      <c r="J74" s="91">
        <v>0</v>
      </c>
      <c r="K74" s="10">
        <v>0</v>
      </c>
      <c r="L74" s="10">
        <v>0</v>
      </c>
      <c r="M74" s="10">
        <v>0</v>
      </c>
      <c r="N74" s="10">
        <v>0</v>
      </c>
      <c r="O74" s="10">
        <v>0</v>
      </c>
      <c r="P74" s="10">
        <v>0</v>
      </c>
      <c r="Q74" s="10">
        <v>0</v>
      </c>
      <c r="R74" s="10">
        <v>0</v>
      </c>
    </row>
    <row r="75" spans="1:18" x14ac:dyDescent="0.25">
      <c r="A75" s="8">
        <v>6825</v>
      </c>
      <c r="B75" s="10">
        <v>1.25E-3</v>
      </c>
      <c r="C75" s="10">
        <v>0</v>
      </c>
      <c r="D75" s="10">
        <v>1.25E-3</v>
      </c>
      <c r="E75" s="10">
        <v>1.25E-3</v>
      </c>
      <c r="F75" s="10">
        <v>0</v>
      </c>
      <c r="G75" s="10">
        <v>1.25E-3</v>
      </c>
      <c r="H75" s="10">
        <v>0</v>
      </c>
      <c r="I75" s="10">
        <v>6.2500000000000003E-3</v>
      </c>
      <c r="J75" s="91">
        <v>0</v>
      </c>
      <c r="K75" s="10">
        <v>0</v>
      </c>
      <c r="L75" s="10">
        <v>0</v>
      </c>
      <c r="M75" s="10">
        <v>0</v>
      </c>
      <c r="N75" s="10">
        <v>0</v>
      </c>
      <c r="O75" s="10">
        <v>0</v>
      </c>
      <c r="P75" s="10">
        <v>0</v>
      </c>
      <c r="Q75" s="10">
        <v>0</v>
      </c>
      <c r="R75" s="10">
        <v>0</v>
      </c>
    </row>
    <row r="76" spans="1:18" x14ac:dyDescent="0.25">
      <c r="A76" s="8">
        <v>7000</v>
      </c>
      <c r="B76" s="10">
        <v>1.25E-3</v>
      </c>
      <c r="C76" s="10">
        <v>0</v>
      </c>
      <c r="D76" s="10">
        <v>1.25E-3</v>
      </c>
      <c r="E76" s="10">
        <v>1.25E-3</v>
      </c>
      <c r="F76" s="10">
        <v>0</v>
      </c>
      <c r="G76" s="10">
        <v>1.25E-3</v>
      </c>
      <c r="H76" s="10">
        <v>0</v>
      </c>
      <c r="I76" s="10">
        <v>3.7499999999999999E-3</v>
      </c>
      <c r="J76" s="91">
        <v>0</v>
      </c>
      <c r="K76" s="10">
        <v>0</v>
      </c>
      <c r="L76" s="10">
        <v>0</v>
      </c>
      <c r="M76" s="10">
        <v>0</v>
      </c>
      <c r="N76" s="10">
        <v>0</v>
      </c>
      <c r="O76" s="10">
        <v>0</v>
      </c>
      <c r="P76" s="10">
        <v>0</v>
      </c>
      <c r="Q76" s="10">
        <v>0</v>
      </c>
      <c r="R76" s="10">
        <v>0</v>
      </c>
    </row>
    <row r="77" spans="1:18" x14ac:dyDescent="0.25">
      <c r="A77" s="8">
        <v>7175</v>
      </c>
      <c r="B77" s="10">
        <v>0</v>
      </c>
      <c r="C77" s="10">
        <v>0</v>
      </c>
      <c r="D77" s="10">
        <v>0</v>
      </c>
      <c r="E77" s="10">
        <v>0</v>
      </c>
      <c r="F77" s="10">
        <v>0</v>
      </c>
      <c r="G77" s="10">
        <v>0</v>
      </c>
      <c r="H77" s="10">
        <v>2.5000000000000001E-3</v>
      </c>
      <c r="I77" s="10">
        <v>2.5000000000000001E-3</v>
      </c>
      <c r="J77" s="91">
        <v>0</v>
      </c>
      <c r="K77" s="10">
        <v>0</v>
      </c>
      <c r="L77" s="10">
        <v>0</v>
      </c>
      <c r="M77" s="10">
        <v>0</v>
      </c>
      <c r="N77" s="10">
        <v>0</v>
      </c>
      <c r="O77" s="10">
        <v>0</v>
      </c>
      <c r="P77" s="10">
        <v>0</v>
      </c>
      <c r="Q77" s="10">
        <v>0</v>
      </c>
      <c r="R77" s="10">
        <v>0</v>
      </c>
    </row>
    <row r="78" spans="1:18" x14ac:dyDescent="0.25">
      <c r="A78" s="8">
        <v>7350</v>
      </c>
      <c r="B78" s="10">
        <v>0</v>
      </c>
      <c r="C78" s="10">
        <v>0</v>
      </c>
      <c r="D78" s="10">
        <v>0</v>
      </c>
      <c r="E78" s="10">
        <v>0</v>
      </c>
      <c r="F78" s="10">
        <v>0</v>
      </c>
      <c r="G78" s="10">
        <v>0</v>
      </c>
      <c r="H78" s="10">
        <v>0</v>
      </c>
      <c r="I78" s="10">
        <v>7.4999999999999997E-3</v>
      </c>
      <c r="J78" s="91">
        <v>0</v>
      </c>
      <c r="K78" s="10">
        <v>0</v>
      </c>
      <c r="L78" s="10">
        <v>0</v>
      </c>
      <c r="M78" s="10">
        <v>0</v>
      </c>
      <c r="N78" s="10">
        <v>0</v>
      </c>
      <c r="O78" s="10">
        <v>0</v>
      </c>
      <c r="P78" s="10">
        <v>0</v>
      </c>
      <c r="Q78" s="10">
        <v>0</v>
      </c>
      <c r="R78" s="10">
        <v>0</v>
      </c>
    </row>
    <row r="79" spans="1:18" x14ac:dyDescent="0.25">
      <c r="A79" s="8">
        <v>7525</v>
      </c>
      <c r="B79" s="10">
        <v>0</v>
      </c>
      <c r="C79" s="10">
        <v>0</v>
      </c>
      <c r="D79" s="10">
        <v>0</v>
      </c>
      <c r="E79" s="10">
        <v>0</v>
      </c>
      <c r="F79" s="10">
        <v>0</v>
      </c>
      <c r="G79" s="10">
        <v>0</v>
      </c>
      <c r="H79" s="10">
        <v>1.25E-3</v>
      </c>
      <c r="I79" s="10">
        <v>1.25E-3</v>
      </c>
      <c r="J79" s="91">
        <v>0</v>
      </c>
      <c r="K79" s="10">
        <v>0</v>
      </c>
      <c r="L79" s="10">
        <v>0</v>
      </c>
      <c r="M79" s="10">
        <v>0</v>
      </c>
      <c r="N79" s="10">
        <v>0</v>
      </c>
      <c r="O79" s="10">
        <v>0</v>
      </c>
      <c r="P79" s="10">
        <v>0</v>
      </c>
      <c r="Q79" s="10">
        <v>0</v>
      </c>
      <c r="R79" s="10">
        <v>0</v>
      </c>
    </row>
    <row r="80" spans="1:18" x14ac:dyDescent="0.25">
      <c r="A80" s="8">
        <v>7700</v>
      </c>
      <c r="B80" s="10">
        <v>0</v>
      </c>
      <c r="C80" s="10">
        <v>0</v>
      </c>
      <c r="D80" s="10">
        <v>0</v>
      </c>
      <c r="E80" s="10">
        <v>0</v>
      </c>
      <c r="F80" s="10">
        <v>0</v>
      </c>
      <c r="G80" s="10">
        <v>0</v>
      </c>
      <c r="H80" s="10">
        <v>0</v>
      </c>
      <c r="I80" s="10">
        <v>1.25E-3</v>
      </c>
      <c r="J80" s="91">
        <v>0</v>
      </c>
      <c r="K80" s="10">
        <v>0</v>
      </c>
      <c r="L80" s="10">
        <v>0</v>
      </c>
      <c r="M80" s="10">
        <v>0</v>
      </c>
      <c r="N80" s="10">
        <v>0</v>
      </c>
      <c r="O80" s="10">
        <v>0</v>
      </c>
      <c r="P80" s="10">
        <v>0</v>
      </c>
      <c r="Q80" s="10">
        <v>0</v>
      </c>
      <c r="R80" s="10">
        <v>0</v>
      </c>
    </row>
    <row r="81" spans="1:18" x14ac:dyDescent="0.25">
      <c r="A81" s="8">
        <v>7875</v>
      </c>
      <c r="B81" s="10">
        <v>0</v>
      </c>
      <c r="C81" s="10">
        <v>0</v>
      </c>
      <c r="D81" s="10">
        <v>0</v>
      </c>
      <c r="E81" s="10">
        <v>0</v>
      </c>
      <c r="F81" s="10">
        <v>0</v>
      </c>
      <c r="G81" s="10">
        <v>0</v>
      </c>
      <c r="H81" s="10">
        <v>0</v>
      </c>
      <c r="I81" s="10">
        <v>5.0000000000000001E-3</v>
      </c>
      <c r="J81" s="91">
        <v>0</v>
      </c>
      <c r="K81" s="10">
        <v>0</v>
      </c>
      <c r="L81" s="10">
        <v>0</v>
      </c>
      <c r="M81" s="10">
        <v>0</v>
      </c>
      <c r="N81" s="10">
        <v>0</v>
      </c>
      <c r="O81" s="10">
        <v>0</v>
      </c>
      <c r="P81" s="10">
        <v>0</v>
      </c>
      <c r="Q81" s="10">
        <v>0</v>
      </c>
      <c r="R81" s="10">
        <v>0</v>
      </c>
    </row>
    <row r="82" spans="1:18" x14ac:dyDescent="0.25">
      <c r="A82" s="8">
        <v>8050</v>
      </c>
      <c r="B82" s="10">
        <v>0</v>
      </c>
      <c r="C82" s="10">
        <v>0</v>
      </c>
      <c r="D82" s="10">
        <v>0</v>
      </c>
      <c r="E82" s="10">
        <v>0</v>
      </c>
      <c r="F82" s="10">
        <v>0</v>
      </c>
      <c r="G82" s="10">
        <v>0</v>
      </c>
      <c r="H82" s="10">
        <v>0</v>
      </c>
      <c r="I82" s="10">
        <v>1.25E-3</v>
      </c>
      <c r="J82" s="91">
        <v>0</v>
      </c>
      <c r="K82" s="10">
        <v>0</v>
      </c>
      <c r="L82" s="10">
        <v>0</v>
      </c>
      <c r="M82" s="10">
        <v>0</v>
      </c>
      <c r="N82" s="10">
        <v>0</v>
      </c>
      <c r="O82" s="10">
        <v>0</v>
      </c>
      <c r="P82" s="10">
        <v>0</v>
      </c>
      <c r="Q82" s="10">
        <v>0</v>
      </c>
      <c r="R82" s="10">
        <v>0</v>
      </c>
    </row>
    <row r="83" spans="1:18" x14ac:dyDescent="0.25">
      <c r="A83" s="8">
        <v>8225</v>
      </c>
      <c r="B83" s="10">
        <v>0</v>
      </c>
      <c r="C83" s="10">
        <v>0</v>
      </c>
      <c r="D83" s="10">
        <v>0</v>
      </c>
      <c r="E83" s="10">
        <v>0</v>
      </c>
      <c r="F83" s="10">
        <v>0</v>
      </c>
      <c r="G83" s="10">
        <v>0</v>
      </c>
      <c r="H83" s="10">
        <v>0</v>
      </c>
      <c r="I83" s="10">
        <v>0</v>
      </c>
      <c r="J83" s="91">
        <v>0</v>
      </c>
      <c r="K83" s="10">
        <v>0</v>
      </c>
      <c r="L83" s="10">
        <v>0</v>
      </c>
      <c r="M83" s="10">
        <v>0</v>
      </c>
      <c r="N83" s="10">
        <v>0</v>
      </c>
      <c r="O83" s="10">
        <v>0</v>
      </c>
      <c r="P83" s="10">
        <v>0</v>
      </c>
      <c r="Q83" s="10">
        <v>0</v>
      </c>
      <c r="R83" s="10">
        <v>1.25E-3</v>
      </c>
    </row>
    <row r="84" spans="1:18" x14ac:dyDescent="0.25">
      <c r="A84" s="8">
        <v>8400</v>
      </c>
      <c r="B84" s="10">
        <v>0</v>
      </c>
      <c r="C84" s="10">
        <v>0</v>
      </c>
      <c r="D84" s="10">
        <v>0</v>
      </c>
      <c r="E84" s="10">
        <v>0</v>
      </c>
      <c r="F84" s="10">
        <v>0</v>
      </c>
      <c r="G84" s="10">
        <v>0</v>
      </c>
      <c r="H84" s="10">
        <v>0</v>
      </c>
      <c r="I84" s="10">
        <v>0</v>
      </c>
      <c r="J84" s="91">
        <v>0</v>
      </c>
      <c r="K84" s="10">
        <v>0</v>
      </c>
      <c r="L84" s="10">
        <v>0</v>
      </c>
      <c r="M84" s="10">
        <v>0</v>
      </c>
      <c r="N84" s="10">
        <v>0</v>
      </c>
      <c r="O84" s="10">
        <v>0</v>
      </c>
      <c r="P84" s="10">
        <v>0</v>
      </c>
      <c r="Q84" s="10">
        <v>0</v>
      </c>
      <c r="R84" s="10">
        <v>0</v>
      </c>
    </row>
    <row r="85" spans="1:18" x14ac:dyDescent="0.25">
      <c r="A85" s="8">
        <v>8575</v>
      </c>
      <c r="B85" s="10">
        <v>0</v>
      </c>
      <c r="C85" s="10">
        <v>0</v>
      </c>
      <c r="D85" s="10">
        <v>0</v>
      </c>
      <c r="E85" s="10">
        <v>0</v>
      </c>
      <c r="F85" s="10">
        <v>0</v>
      </c>
      <c r="G85" s="10">
        <v>0</v>
      </c>
      <c r="H85" s="10">
        <v>0</v>
      </c>
      <c r="I85" s="10">
        <v>1.25E-3</v>
      </c>
      <c r="J85" s="91">
        <v>0</v>
      </c>
      <c r="K85" s="10">
        <v>0</v>
      </c>
      <c r="L85" s="10">
        <v>0</v>
      </c>
      <c r="M85" s="10">
        <v>0</v>
      </c>
      <c r="N85" s="10">
        <v>0</v>
      </c>
      <c r="O85" s="10">
        <v>0</v>
      </c>
      <c r="P85" s="10">
        <v>0</v>
      </c>
      <c r="Q85" s="10">
        <v>0</v>
      </c>
      <c r="R85" s="10">
        <v>0</v>
      </c>
    </row>
    <row r="86" spans="1:18" x14ac:dyDescent="0.25">
      <c r="A86" s="8">
        <v>8750</v>
      </c>
      <c r="B86" s="10">
        <v>0</v>
      </c>
      <c r="C86" s="10">
        <v>0</v>
      </c>
      <c r="D86" s="10">
        <v>0</v>
      </c>
      <c r="E86" s="10">
        <v>0</v>
      </c>
      <c r="F86" s="10">
        <v>0</v>
      </c>
      <c r="G86" s="10">
        <v>0</v>
      </c>
      <c r="H86" s="10">
        <v>0</v>
      </c>
      <c r="I86" s="10">
        <v>0</v>
      </c>
      <c r="J86" s="91">
        <v>0</v>
      </c>
      <c r="K86" s="10">
        <v>0</v>
      </c>
      <c r="L86" s="10">
        <v>0</v>
      </c>
      <c r="M86" s="10">
        <v>0</v>
      </c>
      <c r="N86" s="10">
        <v>0</v>
      </c>
      <c r="O86" s="10">
        <v>0</v>
      </c>
      <c r="P86" s="10">
        <v>0</v>
      </c>
      <c r="Q86" s="10">
        <v>0</v>
      </c>
      <c r="R86" s="10">
        <v>0</v>
      </c>
    </row>
    <row r="87" spans="1:18" x14ac:dyDescent="0.25">
      <c r="A87" s="8">
        <v>8925</v>
      </c>
      <c r="B87" s="10">
        <v>0</v>
      </c>
      <c r="C87" s="10">
        <v>0</v>
      </c>
      <c r="D87" s="10">
        <v>0</v>
      </c>
      <c r="E87" s="10">
        <v>0</v>
      </c>
      <c r="F87" s="10">
        <v>0</v>
      </c>
      <c r="G87" s="10">
        <v>0</v>
      </c>
      <c r="H87" s="10">
        <v>0</v>
      </c>
      <c r="I87" s="10">
        <v>0</v>
      </c>
      <c r="J87" s="91">
        <v>0</v>
      </c>
      <c r="K87" s="10">
        <v>0</v>
      </c>
      <c r="L87" s="10">
        <v>0</v>
      </c>
      <c r="M87" s="10">
        <v>0</v>
      </c>
      <c r="N87" s="10">
        <v>0</v>
      </c>
      <c r="O87" s="10">
        <v>0</v>
      </c>
      <c r="P87" s="10">
        <v>0</v>
      </c>
      <c r="Q87" s="10">
        <v>0</v>
      </c>
      <c r="R87" s="10">
        <v>0</v>
      </c>
    </row>
    <row r="88" spans="1:18" x14ac:dyDescent="0.25">
      <c r="A88" s="8">
        <v>9100</v>
      </c>
      <c r="B88" s="10">
        <v>0</v>
      </c>
      <c r="C88" s="10">
        <v>0</v>
      </c>
      <c r="D88" s="10">
        <v>0</v>
      </c>
      <c r="E88" s="10">
        <v>0</v>
      </c>
      <c r="F88" s="10">
        <v>0</v>
      </c>
      <c r="G88" s="10">
        <v>0</v>
      </c>
      <c r="H88" s="10">
        <v>0</v>
      </c>
      <c r="I88" s="10">
        <v>0</v>
      </c>
      <c r="J88" s="91">
        <v>0</v>
      </c>
      <c r="K88" s="10">
        <v>0</v>
      </c>
      <c r="L88" s="10">
        <v>0</v>
      </c>
      <c r="M88" s="10">
        <v>0</v>
      </c>
      <c r="N88" s="10">
        <v>0</v>
      </c>
      <c r="O88" s="10">
        <v>0</v>
      </c>
      <c r="P88" s="10">
        <v>0</v>
      </c>
      <c r="Q88" s="10">
        <v>0</v>
      </c>
      <c r="R88" s="10">
        <v>0</v>
      </c>
    </row>
    <row r="89" spans="1:18" x14ac:dyDescent="0.25">
      <c r="A89" s="8">
        <v>9275</v>
      </c>
      <c r="B89" s="10">
        <v>0</v>
      </c>
      <c r="C89" s="10">
        <v>0</v>
      </c>
      <c r="D89" s="10">
        <v>0</v>
      </c>
      <c r="E89" s="10">
        <v>0</v>
      </c>
      <c r="F89" s="10">
        <v>0</v>
      </c>
      <c r="G89" s="10">
        <v>0</v>
      </c>
      <c r="H89" s="10">
        <v>0</v>
      </c>
      <c r="I89" s="10">
        <v>0</v>
      </c>
      <c r="J89" s="91">
        <v>0</v>
      </c>
      <c r="K89" s="10">
        <v>0</v>
      </c>
      <c r="L89" s="10">
        <v>0</v>
      </c>
      <c r="M89" s="10">
        <v>0</v>
      </c>
      <c r="N89" s="10">
        <v>0</v>
      </c>
      <c r="O89" s="10">
        <v>0</v>
      </c>
      <c r="P89" s="10">
        <v>0</v>
      </c>
      <c r="Q89" s="10">
        <v>0</v>
      </c>
      <c r="R89" s="10">
        <v>2.5000000000000001E-3</v>
      </c>
    </row>
    <row r="90" spans="1:18" x14ac:dyDescent="0.25">
      <c r="A90" s="8">
        <v>9450</v>
      </c>
      <c r="B90" s="10">
        <v>0</v>
      </c>
      <c r="C90" s="10">
        <v>0</v>
      </c>
      <c r="D90" s="10">
        <v>0</v>
      </c>
      <c r="E90" s="10">
        <v>0</v>
      </c>
      <c r="F90" s="10">
        <v>0</v>
      </c>
      <c r="G90" s="10">
        <v>0</v>
      </c>
      <c r="H90" s="10">
        <v>0</v>
      </c>
      <c r="I90" s="10">
        <v>0</v>
      </c>
      <c r="J90" s="91">
        <v>0</v>
      </c>
      <c r="K90" s="10">
        <v>0</v>
      </c>
      <c r="L90" s="10">
        <v>0</v>
      </c>
      <c r="M90" s="10">
        <v>0</v>
      </c>
      <c r="N90" s="10">
        <v>0</v>
      </c>
      <c r="O90" s="10">
        <v>0</v>
      </c>
      <c r="P90" s="10">
        <v>0</v>
      </c>
      <c r="Q90" s="10">
        <v>0</v>
      </c>
      <c r="R90" s="10">
        <v>0</v>
      </c>
    </row>
    <row r="91" spans="1:18" x14ac:dyDescent="0.25">
      <c r="A91" s="8">
        <v>9625</v>
      </c>
      <c r="B91" s="10">
        <v>0</v>
      </c>
      <c r="C91" s="10">
        <v>0</v>
      </c>
      <c r="D91" s="10">
        <v>0</v>
      </c>
      <c r="E91" s="10">
        <v>0</v>
      </c>
      <c r="F91" s="10">
        <v>0</v>
      </c>
      <c r="G91" s="10">
        <v>0</v>
      </c>
      <c r="H91" s="10">
        <v>0</v>
      </c>
      <c r="I91" s="10">
        <v>0</v>
      </c>
      <c r="J91" s="91">
        <v>0</v>
      </c>
      <c r="K91" s="10">
        <v>0</v>
      </c>
      <c r="L91" s="10">
        <v>0</v>
      </c>
      <c r="M91" s="10">
        <v>0</v>
      </c>
      <c r="N91" s="10">
        <v>0</v>
      </c>
      <c r="O91" s="10">
        <v>0</v>
      </c>
      <c r="P91" s="10">
        <v>0</v>
      </c>
      <c r="Q91" s="10">
        <v>0</v>
      </c>
      <c r="R91" s="10">
        <v>0</v>
      </c>
    </row>
    <row r="92" spans="1:18" x14ac:dyDescent="0.25">
      <c r="A92" s="8">
        <v>9800</v>
      </c>
      <c r="B92" s="10">
        <v>0</v>
      </c>
      <c r="C92" s="10">
        <v>0</v>
      </c>
      <c r="D92" s="10">
        <v>0</v>
      </c>
      <c r="E92" s="10">
        <v>0</v>
      </c>
      <c r="F92" s="10">
        <v>0</v>
      </c>
      <c r="G92" s="10">
        <v>0</v>
      </c>
      <c r="H92" s="10">
        <v>0</v>
      </c>
      <c r="I92" s="10">
        <v>0</v>
      </c>
      <c r="J92" s="91">
        <v>0</v>
      </c>
      <c r="K92" s="10">
        <v>0</v>
      </c>
      <c r="L92" s="10">
        <v>0</v>
      </c>
      <c r="M92" s="10">
        <v>0</v>
      </c>
      <c r="N92" s="10">
        <v>0</v>
      </c>
      <c r="O92" s="10">
        <v>0</v>
      </c>
      <c r="P92" s="10">
        <v>0</v>
      </c>
      <c r="Q92" s="10">
        <v>0</v>
      </c>
      <c r="R92" s="10">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73"/>
  <sheetViews>
    <sheetView topLeftCell="J34" zoomScale="80" zoomScaleNormal="80" workbookViewId="0">
      <selection activeCell="P64" sqref="P64"/>
    </sheetView>
  </sheetViews>
  <sheetFormatPr defaultRowHeight="13.2" x14ac:dyDescent="0.25"/>
  <cols>
    <col min="8" max="8" width="11.5546875" customWidth="1"/>
    <col min="9" max="18" width="17.21875" customWidth="1"/>
  </cols>
  <sheetData>
    <row r="2" spans="1:18" x14ac:dyDescent="0.25">
      <c r="A2" t="s">
        <v>100</v>
      </c>
    </row>
    <row r="3" spans="1:18" ht="52.8" x14ac:dyDescent="0.25">
      <c r="A3" s="16" t="s">
        <v>335</v>
      </c>
      <c r="B3" s="16" t="s">
        <v>21</v>
      </c>
      <c r="C3" s="16" t="s">
        <v>22</v>
      </c>
      <c r="D3" s="16" t="s">
        <v>23</v>
      </c>
      <c r="E3" s="16" t="s">
        <v>24</v>
      </c>
      <c r="F3" s="16" t="s">
        <v>25</v>
      </c>
      <c r="G3" s="16" t="s">
        <v>26</v>
      </c>
      <c r="H3" s="16" t="s">
        <v>69</v>
      </c>
      <c r="I3" s="16" t="s">
        <v>98</v>
      </c>
      <c r="J3" s="58" t="s">
        <v>99</v>
      </c>
      <c r="K3" s="16" t="s">
        <v>124</v>
      </c>
      <c r="L3" s="16" t="s">
        <v>125</v>
      </c>
      <c r="M3" s="16" t="s">
        <v>284</v>
      </c>
      <c r="N3" s="16" t="s">
        <v>285</v>
      </c>
      <c r="O3" s="58" t="s">
        <v>323</v>
      </c>
      <c r="P3" s="58" t="s">
        <v>324</v>
      </c>
      <c r="Q3" s="58" t="s">
        <v>325</v>
      </c>
      <c r="R3" s="58" t="s">
        <v>326</v>
      </c>
    </row>
    <row r="4" spans="1:18" x14ac:dyDescent="0.25">
      <c r="A4" s="103">
        <v>0</v>
      </c>
      <c r="B4" s="104">
        <v>3.7499999999999999E-3</v>
      </c>
      <c r="C4" s="104">
        <v>8.7500000000000008E-3</v>
      </c>
      <c r="D4" s="104">
        <v>2.5000000000000001E-3</v>
      </c>
      <c r="E4" s="104">
        <v>0</v>
      </c>
      <c r="F4" s="104">
        <v>1.8749999999999999E-2</v>
      </c>
      <c r="G4" s="104">
        <v>2.1250000000000002E-2</v>
      </c>
      <c r="H4" s="104">
        <v>2.1250000000000002E-2</v>
      </c>
      <c r="I4" s="104">
        <v>0</v>
      </c>
      <c r="J4" s="104">
        <v>0</v>
      </c>
      <c r="K4" s="104">
        <v>2.5000000000000001E-3</v>
      </c>
      <c r="L4" s="104">
        <v>7.4999999999999997E-3</v>
      </c>
      <c r="M4" s="104">
        <v>5.0000000000000001E-3</v>
      </c>
      <c r="N4" s="104">
        <v>1.125E-2</v>
      </c>
      <c r="O4" s="10">
        <v>8.7500000000000008E-3</v>
      </c>
      <c r="P4" s="10">
        <v>1.4999999999999999E-2</v>
      </c>
      <c r="Q4" s="10">
        <v>0</v>
      </c>
      <c r="R4" s="104">
        <v>6.2500000000000003E-3</v>
      </c>
    </row>
    <row r="5" spans="1:18" x14ac:dyDescent="0.25">
      <c r="A5" s="8">
        <v>2</v>
      </c>
      <c r="B5" s="10">
        <v>8.7500000000000008E-3</v>
      </c>
      <c r="C5" s="10">
        <v>0.01</v>
      </c>
      <c r="D5" s="10">
        <v>2.1250000000000002E-2</v>
      </c>
      <c r="E5" s="10">
        <v>2.2499999999999999E-2</v>
      </c>
      <c r="F5" s="10">
        <v>8.8749999999999996E-2</v>
      </c>
      <c r="G5" s="10">
        <v>2.8750000000000001E-2</v>
      </c>
      <c r="H5" s="10">
        <v>2.6249999999999999E-2</v>
      </c>
      <c r="I5" s="10">
        <v>1.7500000000000002E-2</v>
      </c>
      <c r="J5" s="10">
        <v>2.6249999999999999E-2</v>
      </c>
      <c r="K5" s="10">
        <v>0.01</v>
      </c>
      <c r="L5" s="10">
        <v>8.7500000000000008E-3</v>
      </c>
      <c r="M5" s="10">
        <v>8.7500000000000008E-3</v>
      </c>
      <c r="N5" s="10">
        <v>7.4999999999999997E-3</v>
      </c>
      <c r="O5" s="10">
        <v>0.01</v>
      </c>
      <c r="P5" s="10">
        <v>1.7500000000000002E-2</v>
      </c>
      <c r="Q5" s="10">
        <v>0.01</v>
      </c>
      <c r="R5" s="10">
        <v>5.0000000000000001E-3</v>
      </c>
    </row>
    <row r="6" spans="1:18" x14ac:dyDescent="0.25">
      <c r="A6" s="8">
        <v>4</v>
      </c>
      <c r="B6" s="10">
        <v>8.7500000000000008E-3</v>
      </c>
      <c r="C6" s="10">
        <v>1.6250000000000001E-2</v>
      </c>
      <c r="D6" s="10">
        <v>2.2499999999999999E-2</v>
      </c>
      <c r="E6" s="10">
        <v>1.4999999999999999E-2</v>
      </c>
      <c r="F6" s="10">
        <v>0.13625000000000001</v>
      </c>
      <c r="G6" s="10">
        <v>6.8750000000000006E-2</v>
      </c>
      <c r="H6" s="10">
        <v>6.5000000000000002E-2</v>
      </c>
      <c r="I6" s="10">
        <v>1.375E-2</v>
      </c>
      <c r="J6" s="10">
        <v>2.1250000000000002E-2</v>
      </c>
      <c r="K6" s="10">
        <v>7.4999999999999997E-3</v>
      </c>
      <c r="L6" s="10">
        <v>1.8749999999999999E-2</v>
      </c>
      <c r="M6" s="10">
        <v>8.7500000000000008E-3</v>
      </c>
      <c r="N6" s="10">
        <v>1.7500000000000002E-2</v>
      </c>
      <c r="O6" s="10">
        <v>1.4999999999999999E-2</v>
      </c>
      <c r="P6" s="10">
        <v>0.02</v>
      </c>
      <c r="Q6" s="10">
        <v>0.01</v>
      </c>
      <c r="R6" s="10">
        <v>1.7500000000000002E-2</v>
      </c>
    </row>
    <row r="7" spans="1:18" x14ac:dyDescent="0.25">
      <c r="A7" s="8">
        <v>6</v>
      </c>
      <c r="B7" s="10">
        <v>1.2500000000000001E-2</v>
      </c>
      <c r="C7" s="10">
        <v>8.7500000000000008E-3</v>
      </c>
      <c r="D7" s="10">
        <v>6.25E-2</v>
      </c>
      <c r="E7" s="10">
        <v>3.7499999999999999E-2</v>
      </c>
      <c r="F7" s="10">
        <v>0.14499999999999999</v>
      </c>
      <c r="G7" s="10">
        <v>0.10625</v>
      </c>
      <c r="H7" s="10">
        <v>8.8749999999999996E-2</v>
      </c>
      <c r="I7" s="10">
        <v>4.8750000000000002E-2</v>
      </c>
      <c r="J7" s="10">
        <v>8.3750000000000005E-2</v>
      </c>
      <c r="K7" s="10">
        <v>1.2500000000000001E-2</v>
      </c>
      <c r="L7" s="10">
        <v>8.7500000000000008E-3</v>
      </c>
      <c r="M7" s="10">
        <v>1.125E-2</v>
      </c>
      <c r="N7" s="10">
        <v>8.7500000000000008E-3</v>
      </c>
      <c r="O7" s="10">
        <v>1.375E-2</v>
      </c>
      <c r="P7" s="10">
        <v>0.05</v>
      </c>
      <c r="Q7" s="10">
        <v>1.125E-2</v>
      </c>
      <c r="R7" s="10">
        <v>5.0000000000000001E-3</v>
      </c>
    </row>
    <row r="8" spans="1:18" x14ac:dyDescent="0.25">
      <c r="A8" s="8">
        <v>8</v>
      </c>
      <c r="B8" s="10">
        <v>8.7500000000000008E-3</v>
      </c>
      <c r="C8" s="10">
        <v>3.7499999999999999E-3</v>
      </c>
      <c r="D8" s="10">
        <v>0.12125</v>
      </c>
      <c r="E8" s="10">
        <v>5.7500000000000002E-2</v>
      </c>
      <c r="F8" s="10">
        <v>0.15875</v>
      </c>
      <c r="G8" s="10">
        <v>0.125</v>
      </c>
      <c r="H8" s="10">
        <v>0.1225</v>
      </c>
      <c r="I8" s="10">
        <v>6.25E-2</v>
      </c>
      <c r="J8" s="10">
        <v>0.26124999999999998</v>
      </c>
      <c r="K8" s="10">
        <v>0.01</v>
      </c>
      <c r="L8" s="10">
        <v>2.5000000000000001E-3</v>
      </c>
      <c r="M8" s="10">
        <v>8.7500000000000008E-3</v>
      </c>
      <c r="N8" s="10">
        <v>5.0000000000000001E-3</v>
      </c>
      <c r="O8" s="10">
        <v>3.875E-2</v>
      </c>
      <c r="P8" s="10">
        <v>9.5000000000000001E-2</v>
      </c>
      <c r="Q8" s="10">
        <v>3.7499999999999999E-3</v>
      </c>
      <c r="R8" s="10">
        <v>1.125E-2</v>
      </c>
    </row>
    <row r="9" spans="1:18" x14ac:dyDescent="0.25">
      <c r="A9" s="8">
        <v>10</v>
      </c>
      <c r="B9" s="10">
        <v>1.7500000000000002E-2</v>
      </c>
      <c r="C9" s="10">
        <v>1.8749999999999999E-2</v>
      </c>
      <c r="D9" s="10">
        <v>0.13250000000000001</v>
      </c>
      <c r="E9" s="10">
        <v>0.1275</v>
      </c>
      <c r="F9" s="10">
        <v>0.12625</v>
      </c>
      <c r="G9" s="10">
        <v>0.15</v>
      </c>
      <c r="H9" s="10">
        <v>0.14749999999999999</v>
      </c>
      <c r="I9" s="10">
        <v>0.12625</v>
      </c>
      <c r="J9" s="10">
        <v>0.3</v>
      </c>
      <c r="K9" s="10">
        <v>1.2500000000000001E-2</v>
      </c>
      <c r="L9" s="10">
        <v>1.2500000000000001E-2</v>
      </c>
      <c r="M9" s="10">
        <v>0.02</v>
      </c>
      <c r="N9" s="10">
        <v>1.8749999999999999E-2</v>
      </c>
      <c r="O9" s="10">
        <v>7.0000000000000007E-2</v>
      </c>
      <c r="P9" s="10">
        <v>0.11625000000000001</v>
      </c>
      <c r="Q9" s="10">
        <v>1.4999999999999999E-2</v>
      </c>
      <c r="R9" s="10">
        <v>3.7499999999999999E-3</v>
      </c>
    </row>
    <row r="10" spans="1:18" x14ac:dyDescent="0.25">
      <c r="A10" s="8">
        <v>12</v>
      </c>
      <c r="B10" s="10">
        <v>2.2499999999999999E-2</v>
      </c>
      <c r="C10" s="10">
        <v>2.6249999999999999E-2</v>
      </c>
      <c r="D10" s="10">
        <v>0.1575</v>
      </c>
      <c r="E10" s="10">
        <v>0.16125</v>
      </c>
      <c r="F10" s="10">
        <v>0.12125</v>
      </c>
      <c r="G10" s="10">
        <v>0.14249999999999999</v>
      </c>
      <c r="H10" s="10">
        <v>0.13750000000000001</v>
      </c>
      <c r="I10" s="10">
        <v>0.15625</v>
      </c>
      <c r="J10" s="10">
        <v>0.20624999999999999</v>
      </c>
      <c r="K10" s="10">
        <v>2.1250000000000002E-2</v>
      </c>
      <c r="L10" s="10">
        <v>2.8750000000000001E-2</v>
      </c>
      <c r="M10" s="10">
        <v>2.1250000000000002E-2</v>
      </c>
      <c r="N10" s="10">
        <v>2.75E-2</v>
      </c>
      <c r="O10" s="10">
        <v>0.10249999999999999</v>
      </c>
      <c r="P10" s="10">
        <v>0.13625000000000001</v>
      </c>
      <c r="Q10" s="10">
        <v>0.01</v>
      </c>
      <c r="R10" s="10">
        <v>1.375E-2</v>
      </c>
    </row>
    <row r="11" spans="1:18" x14ac:dyDescent="0.25">
      <c r="A11" s="8">
        <v>14</v>
      </c>
      <c r="B11" s="10">
        <v>6.1249999999999999E-2</v>
      </c>
      <c r="C11" s="10">
        <v>3.3750000000000002E-2</v>
      </c>
      <c r="D11" s="10">
        <v>0.12125</v>
      </c>
      <c r="E11" s="10">
        <v>0.15375</v>
      </c>
      <c r="F11" s="10">
        <v>0.1</v>
      </c>
      <c r="G11" s="10">
        <v>0.115</v>
      </c>
      <c r="H11" s="10">
        <v>0.12625</v>
      </c>
      <c r="I11" s="10">
        <v>0.16875000000000001</v>
      </c>
      <c r="J11" s="10">
        <v>8.8749999999999996E-2</v>
      </c>
      <c r="K11" s="10">
        <v>0.06</v>
      </c>
      <c r="L11" s="10">
        <v>2.2499999999999999E-2</v>
      </c>
      <c r="M11" s="10">
        <v>6.7500000000000004E-2</v>
      </c>
      <c r="N11" s="10">
        <v>3.875E-2</v>
      </c>
      <c r="O11" s="10">
        <v>0.13750000000000001</v>
      </c>
      <c r="P11" s="10">
        <v>0.12375</v>
      </c>
      <c r="Q11" s="10">
        <v>2.8750000000000001E-2</v>
      </c>
      <c r="R11" s="10">
        <v>1.8749999999999999E-2</v>
      </c>
    </row>
    <row r="12" spans="1:18" x14ac:dyDescent="0.25">
      <c r="A12" s="8">
        <v>16</v>
      </c>
      <c r="B12" s="10">
        <v>7.8750000000000001E-2</v>
      </c>
      <c r="C12" s="10">
        <v>0.06</v>
      </c>
      <c r="D12" s="10">
        <v>0.13375000000000001</v>
      </c>
      <c r="E12" s="10">
        <v>0.13875000000000001</v>
      </c>
      <c r="F12" s="10">
        <v>4.6249999999999999E-2</v>
      </c>
      <c r="G12" s="10">
        <v>0.10375</v>
      </c>
      <c r="H12" s="10">
        <v>0.10875</v>
      </c>
      <c r="I12" s="10">
        <v>0.12125</v>
      </c>
      <c r="J12" s="10">
        <v>1.125E-2</v>
      </c>
      <c r="K12" s="10">
        <v>7.4999999999999997E-2</v>
      </c>
      <c r="L12" s="10">
        <v>5.1249999999999997E-2</v>
      </c>
      <c r="M12" s="10">
        <v>7.7499999999999999E-2</v>
      </c>
      <c r="N12" s="10">
        <v>6.3750000000000001E-2</v>
      </c>
      <c r="O12" s="10">
        <v>0.13125000000000001</v>
      </c>
      <c r="P12" s="10">
        <v>0.11375</v>
      </c>
      <c r="Q12" s="10">
        <v>5.8749999999999997E-2</v>
      </c>
      <c r="R12" s="10">
        <v>3.125E-2</v>
      </c>
    </row>
    <row r="13" spans="1:18" x14ac:dyDescent="0.25">
      <c r="A13" s="8">
        <v>18</v>
      </c>
      <c r="B13" s="10">
        <v>9.5000000000000001E-2</v>
      </c>
      <c r="C13" s="10">
        <v>7.3749999999999996E-2</v>
      </c>
      <c r="D13" s="10">
        <v>8.3750000000000005E-2</v>
      </c>
      <c r="E13" s="10">
        <v>0.1225</v>
      </c>
      <c r="F13" s="10">
        <v>0.04</v>
      </c>
      <c r="G13" s="10">
        <v>6.1249999999999999E-2</v>
      </c>
      <c r="H13" s="10">
        <v>7.2499999999999995E-2</v>
      </c>
      <c r="I13" s="10">
        <v>0.125</v>
      </c>
      <c r="J13" s="10">
        <v>1.25E-3</v>
      </c>
      <c r="K13" s="10">
        <v>9.8750000000000004E-2</v>
      </c>
      <c r="L13" s="10">
        <v>6.7500000000000004E-2</v>
      </c>
      <c r="M13" s="10">
        <v>0.10375</v>
      </c>
      <c r="N13" s="10">
        <v>0.08</v>
      </c>
      <c r="O13" s="10">
        <v>0.1125</v>
      </c>
      <c r="P13" s="10">
        <v>0.09</v>
      </c>
      <c r="Q13" s="10">
        <v>8.5000000000000006E-2</v>
      </c>
      <c r="R13" s="10">
        <v>3.7499999999999999E-2</v>
      </c>
    </row>
    <row r="14" spans="1:18" x14ac:dyDescent="0.25">
      <c r="A14" s="8">
        <v>20</v>
      </c>
      <c r="B14" s="10">
        <v>0.14499999999999999</v>
      </c>
      <c r="C14" s="10">
        <v>0.10875</v>
      </c>
      <c r="D14" s="10">
        <v>6.1249999999999999E-2</v>
      </c>
      <c r="E14" s="10">
        <v>6.1249999999999999E-2</v>
      </c>
      <c r="F14" s="10">
        <v>1.7500000000000002E-2</v>
      </c>
      <c r="G14" s="10">
        <v>3.7499999999999999E-2</v>
      </c>
      <c r="H14" s="10">
        <v>4.3749999999999997E-2</v>
      </c>
      <c r="I14" s="10">
        <v>7.4999999999999997E-2</v>
      </c>
      <c r="J14" s="10">
        <v>0</v>
      </c>
      <c r="K14" s="10">
        <v>0.13375000000000001</v>
      </c>
      <c r="L14" s="10">
        <v>0.1</v>
      </c>
      <c r="M14" s="10">
        <v>0.15</v>
      </c>
      <c r="N14" s="10">
        <v>0.115</v>
      </c>
      <c r="O14" s="10">
        <v>0.12625</v>
      </c>
      <c r="P14" s="10">
        <v>8.6249999999999993E-2</v>
      </c>
      <c r="Q14" s="10">
        <v>0.11749999999999999</v>
      </c>
      <c r="R14" s="10">
        <v>7.1249999999999994E-2</v>
      </c>
    </row>
    <row r="15" spans="1:18" x14ac:dyDescent="0.25">
      <c r="A15" s="8">
        <v>22</v>
      </c>
      <c r="B15" s="10">
        <v>0.11625000000000001</v>
      </c>
      <c r="C15" s="10">
        <v>0.11749999999999999</v>
      </c>
      <c r="D15" s="10">
        <v>3.6249999999999998E-2</v>
      </c>
      <c r="E15" s="10">
        <v>5.1249999999999997E-2</v>
      </c>
      <c r="F15" s="10">
        <v>1.25E-3</v>
      </c>
      <c r="G15" s="10">
        <v>1.8749999999999999E-2</v>
      </c>
      <c r="H15" s="10">
        <v>2.5000000000000001E-2</v>
      </c>
      <c r="I15" s="10">
        <v>3.7499999999999999E-2</v>
      </c>
      <c r="J15" s="10">
        <v>0</v>
      </c>
      <c r="K15" s="10">
        <v>0.12375</v>
      </c>
      <c r="L15" s="10">
        <v>0.11375</v>
      </c>
      <c r="M15" s="10">
        <v>0.12375</v>
      </c>
      <c r="N15" s="10">
        <v>0.13</v>
      </c>
      <c r="O15" s="10">
        <v>9.375E-2</v>
      </c>
      <c r="P15" s="10">
        <v>5.1249999999999997E-2</v>
      </c>
      <c r="Q15" s="10">
        <v>0.15375</v>
      </c>
      <c r="R15" s="10">
        <v>9.375E-2</v>
      </c>
    </row>
    <row r="16" spans="1:18" x14ac:dyDescent="0.25">
      <c r="A16" s="8">
        <v>24</v>
      </c>
      <c r="B16" s="10">
        <v>0.14374999999999999</v>
      </c>
      <c r="C16" s="10">
        <v>0.13</v>
      </c>
      <c r="D16" s="10">
        <v>2.2499999999999999E-2</v>
      </c>
      <c r="E16" s="10">
        <v>2.375E-2</v>
      </c>
      <c r="F16" s="10">
        <v>0</v>
      </c>
      <c r="G16" s="10">
        <v>1.6250000000000001E-2</v>
      </c>
      <c r="H16" s="10">
        <v>1.375E-2</v>
      </c>
      <c r="I16" s="10">
        <v>2.375E-2</v>
      </c>
      <c r="J16" s="10">
        <v>0</v>
      </c>
      <c r="K16" s="10">
        <v>0.14874999999999999</v>
      </c>
      <c r="L16" s="10">
        <v>0.13750000000000001</v>
      </c>
      <c r="M16" s="10">
        <v>0.14874999999999999</v>
      </c>
      <c r="N16" s="10">
        <v>0.10875</v>
      </c>
      <c r="O16" s="10">
        <v>6.8750000000000006E-2</v>
      </c>
      <c r="P16" s="10">
        <v>4.7500000000000001E-2</v>
      </c>
      <c r="Q16" s="10">
        <v>0.13750000000000001</v>
      </c>
      <c r="R16" s="10">
        <v>0.11749999999999999</v>
      </c>
    </row>
    <row r="17" spans="1:18" x14ac:dyDescent="0.25">
      <c r="A17" s="8">
        <v>26</v>
      </c>
      <c r="B17" s="10">
        <v>0.13875000000000001</v>
      </c>
      <c r="C17" s="10">
        <v>0.13625000000000001</v>
      </c>
      <c r="D17" s="10">
        <v>1.2500000000000001E-2</v>
      </c>
      <c r="E17" s="10">
        <v>1.4999999999999999E-2</v>
      </c>
      <c r="F17" s="10">
        <v>0</v>
      </c>
      <c r="G17" s="10">
        <v>5.0000000000000001E-3</v>
      </c>
      <c r="H17" s="10">
        <v>1.25E-3</v>
      </c>
      <c r="I17" s="10">
        <v>1.2500000000000001E-2</v>
      </c>
      <c r="J17" s="10">
        <v>0</v>
      </c>
      <c r="K17" s="10">
        <v>0.13750000000000001</v>
      </c>
      <c r="L17" s="10">
        <v>0.13875000000000001</v>
      </c>
      <c r="M17" s="10">
        <v>0.11375</v>
      </c>
      <c r="N17" s="10">
        <v>0.14000000000000001</v>
      </c>
      <c r="O17" s="10">
        <v>3.875E-2</v>
      </c>
      <c r="P17" s="10">
        <v>2.6249999999999999E-2</v>
      </c>
      <c r="Q17" s="10">
        <v>0.15375</v>
      </c>
      <c r="R17" s="10">
        <v>0.11375</v>
      </c>
    </row>
    <row r="18" spans="1:18" x14ac:dyDescent="0.25">
      <c r="A18" s="8">
        <v>28</v>
      </c>
      <c r="B18" s="10">
        <v>7.2499999999999995E-2</v>
      </c>
      <c r="C18" s="10">
        <v>9.2499999999999999E-2</v>
      </c>
      <c r="D18" s="10">
        <v>6.2500000000000003E-3</v>
      </c>
      <c r="E18" s="10">
        <v>0.01</v>
      </c>
      <c r="F18" s="10">
        <v>0</v>
      </c>
      <c r="G18" s="10">
        <v>0</v>
      </c>
      <c r="H18" s="10">
        <v>0</v>
      </c>
      <c r="I18" s="10">
        <v>0.01</v>
      </c>
      <c r="J18" s="10">
        <v>0</v>
      </c>
      <c r="K18" s="10">
        <v>7.4999999999999997E-2</v>
      </c>
      <c r="L18" s="10">
        <v>0.1075</v>
      </c>
      <c r="M18" s="10">
        <v>7.4999999999999997E-2</v>
      </c>
      <c r="N18" s="10">
        <v>9.2499999999999999E-2</v>
      </c>
      <c r="O18" s="10">
        <v>2.375E-2</v>
      </c>
      <c r="P18" s="10">
        <v>0.01</v>
      </c>
      <c r="Q18" s="10">
        <v>0.11125</v>
      </c>
      <c r="R18" s="10">
        <v>0.15</v>
      </c>
    </row>
    <row r="19" spans="1:18" x14ac:dyDescent="0.25">
      <c r="A19" s="8">
        <v>30</v>
      </c>
      <c r="B19" s="10">
        <v>4.6249999999999999E-2</v>
      </c>
      <c r="C19" s="10">
        <v>8.2500000000000004E-2</v>
      </c>
      <c r="D19" s="10">
        <v>2.5000000000000001E-3</v>
      </c>
      <c r="E19" s="10">
        <v>2.5000000000000001E-3</v>
      </c>
      <c r="F19" s="10">
        <v>0</v>
      </c>
      <c r="G19" s="10">
        <v>0</v>
      </c>
      <c r="H19" s="10">
        <v>0</v>
      </c>
      <c r="I19" s="10">
        <v>1.25E-3</v>
      </c>
      <c r="J19" s="10">
        <v>0</v>
      </c>
      <c r="K19" s="10">
        <v>5.1249999999999997E-2</v>
      </c>
      <c r="L19" s="10">
        <v>8.7499999999999994E-2</v>
      </c>
      <c r="M19" s="10">
        <v>4.1250000000000002E-2</v>
      </c>
      <c r="N19" s="10">
        <v>7.2499999999999995E-2</v>
      </c>
      <c r="O19" s="10">
        <v>8.7500000000000008E-3</v>
      </c>
      <c r="P19" s="10">
        <v>1.25E-3</v>
      </c>
      <c r="Q19" s="10">
        <v>5.5E-2</v>
      </c>
      <c r="R19" s="10">
        <v>0.13500000000000001</v>
      </c>
    </row>
    <row r="20" spans="1:18" x14ac:dyDescent="0.25">
      <c r="A20" s="8">
        <v>32</v>
      </c>
      <c r="B20" s="10">
        <v>1.6250000000000001E-2</v>
      </c>
      <c r="C20" s="10">
        <v>4.6249999999999999E-2</v>
      </c>
      <c r="D20" s="10">
        <v>0</v>
      </c>
      <c r="E20" s="10">
        <v>0</v>
      </c>
      <c r="F20" s="10">
        <v>0</v>
      </c>
      <c r="G20" s="10">
        <v>0</v>
      </c>
      <c r="H20" s="10">
        <v>0</v>
      </c>
      <c r="I20" s="10">
        <v>0</v>
      </c>
      <c r="J20" s="10">
        <v>0</v>
      </c>
      <c r="K20" s="10">
        <v>1.6250000000000001E-2</v>
      </c>
      <c r="L20" s="10">
        <v>5.5E-2</v>
      </c>
      <c r="M20" s="10">
        <v>0.01</v>
      </c>
      <c r="N20" s="10">
        <v>4.3749999999999997E-2</v>
      </c>
      <c r="O20" s="10">
        <v>0</v>
      </c>
      <c r="P20" s="10">
        <v>0</v>
      </c>
      <c r="Q20" s="10">
        <v>2.75E-2</v>
      </c>
      <c r="R20" s="10">
        <v>7.4999999999999997E-2</v>
      </c>
    </row>
    <row r="21" spans="1:18" x14ac:dyDescent="0.25">
      <c r="A21" s="8">
        <v>34</v>
      </c>
      <c r="B21" s="10">
        <v>3.7499999999999999E-3</v>
      </c>
      <c r="C21" s="10">
        <v>2.375E-2</v>
      </c>
      <c r="D21" s="10">
        <v>0</v>
      </c>
      <c r="E21" s="10">
        <v>0</v>
      </c>
      <c r="F21" s="10">
        <v>0</v>
      </c>
      <c r="G21" s="10">
        <v>0</v>
      </c>
      <c r="H21" s="10">
        <v>0</v>
      </c>
      <c r="I21" s="10">
        <v>0</v>
      </c>
      <c r="J21" s="10">
        <v>0</v>
      </c>
      <c r="K21" s="10">
        <v>3.7499999999999999E-3</v>
      </c>
      <c r="L21" s="10">
        <v>2.8750000000000001E-2</v>
      </c>
      <c r="M21" s="10">
        <v>5.0000000000000001E-3</v>
      </c>
      <c r="N21" s="10">
        <v>1.7500000000000002E-2</v>
      </c>
      <c r="O21" s="10">
        <v>0</v>
      </c>
      <c r="P21" s="10">
        <v>0</v>
      </c>
      <c r="Q21" s="10">
        <v>8.7500000000000008E-3</v>
      </c>
      <c r="R21" s="10">
        <v>5.7500000000000002E-2</v>
      </c>
    </row>
    <row r="22" spans="1:18" x14ac:dyDescent="0.25">
      <c r="A22" s="8">
        <v>36</v>
      </c>
      <c r="B22" s="10">
        <v>0</v>
      </c>
      <c r="C22" s="10">
        <v>2.5000000000000001E-3</v>
      </c>
      <c r="D22" s="10">
        <v>0</v>
      </c>
      <c r="E22" s="10">
        <v>0</v>
      </c>
      <c r="F22" s="10">
        <v>0</v>
      </c>
      <c r="G22" s="10">
        <v>0</v>
      </c>
      <c r="H22" s="10">
        <v>0</v>
      </c>
      <c r="I22" s="10">
        <v>0</v>
      </c>
      <c r="J22" s="10">
        <v>0</v>
      </c>
      <c r="K22" s="10">
        <v>0</v>
      </c>
      <c r="L22" s="10">
        <v>2.5000000000000001E-3</v>
      </c>
      <c r="M22" s="10">
        <v>0</v>
      </c>
      <c r="N22" s="10">
        <v>1.25E-3</v>
      </c>
      <c r="O22" s="10">
        <v>0</v>
      </c>
      <c r="P22" s="10">
        <v>0</v>
      </c>
      <c r="Q22" s="10">
        <v>2.5000000000000001E-3</v>
      </c>
      <c r="R22" s="10">
        <v>0.03</v>
      </c>
    </row>
    <row r="23" spans="1:18" x14ac:dyDescent="0.25">
      <c r="A23" s="8">
        <v>38</v>
      </c>
      <c r="B23" s="10">
        <v>0</v>
      </c>
      <c r="C23" s="10">
        <v>0</v>
      </c>
      <c r="D23" s="10">
        <v>0</v>
      </c>
      <c r="E23" s="10">
        <v>0</v>
      </c>
      <c r="F23" s="10">
        <v>0</v>
      </c>
      <c r="G23" s="10">
        <v>0</v>
      </c>
      <c r="H23" s="10">
        <v>0</v>
      </c>
      <c r="I23" s="10">
        <v>0</v>
      </c>
      <c r="J23" s="10">
        <v>0</v>
      </c>
      <c r="K23" s="10">
        <v>0</v>
      </c>
      <c r="L23" s="10">
        <v>0</v>
      </c>
      <c r="M23" s="10">
        <v>0</v>
      </c>
      <c r="N23" s="10">
        <v>0</v>
      </c>
      <c r="O23" s="10">
        <v>0</v>
      </c>
      <c r="P23" s="10">
        <v>0</v>
      </c>
      <c r="Q23" s="10">
        <v>0</v>
      </c>
      <c r="R23" s="10">
        <v>5.0000000000000001E-3</v>
      </c>
    </row>
    <row r="24" spans="1:18" x14ac:dyDescent="0.25">
      <c r="A24" s="8">
        <v>40</v>
      </c>
      <c r="B24" s="10">
        <v>0</v>
      </c>
      <c r="C24" s="10">
        <v>0</v>
      </c>
      <c r="D24" s="10">
        <v>0</v>
      </c>
      <c r="E24" s="10">
        <v>0</v>
      </c>
      <c r="F24" s="10">
        <v>0</v>
      </c>
      <c r="G24" s="10">
        <v>0</v>
      </c>
      <c r="H24" s="10">
        <v>0</v>
      </c>
      <c r="I24" s="10">
        <v>0</v>
      </c>
      <c r="J24" s="10">
        <v>0</v>
      </c>
      <c r="K24" s="10">
        <v>0</v>
      </c>
      <c r="L24" s="10">
        <v>0</v>
      </c>
      <c r="M24" s="10">
        <v>0</v>
      </c>
      <c r="N24" s="10">
        <v>0</v>
      </c>
      <c r="O24" s="10">
        <v>0</v>
      </c>
      <c r="P24" s="10">
        <v>0</v>
      </c>
      <c r="Q24" s="10">
        <v>0</v>
      </c>
      <c r="R24" s="10">
        <v>1.25E-3</v>
      </c>
    </row>
    <row r="25" spans="1:18" x14ac:dyDescent="0.25">
      <c r="A25" s="8">
        <v>42</v>
      </c>
      <c r="B25" s="10">
        <v>0</v>
      </c>
      <c r="C25" s="10">
        <v>0</v>
      </c>
      <c r="D25" s="10">
        <v>0</v>
      </c>
      <c r="E25" s="10">
        <v>0</v>
      </c>
      <c r="F25" s="10">
        <v>0</v>
      </c>
      <c r="G25" s="10">
        <v>0</v>
      </c>
      <c r="H25" s="10">
        <v>0</v>
      </c>
      <c r="I25" s="10">
        <v>0</v>
      </c>
      <c r="J25" s="10">
        <v>0</v>
      </c>
      <c r="K25" s="10">
        <v>0</v>
      </c>
      <c r="L25" s="10">
        <v>0</v>
      </c>
      <c r="M25" s="10">
        <v>0</v>
      </c>
      <c r="N25" s="10">
        <v>0</v>
      </c>
      <c r="O25" s="10">
        <v>0</v>
      </c>
      <c r="P25" s="10">
        <v>0</v>
      </c>
      <c r="Q25" s="10">
        <v>0</v>
      </c>
      <c r="R25" s="10">
        <v>0</v>
      </c>
    </row>
    <row r="26" spans="1:18" x14ac:dyDescent="0.25">
      <c r="A26" s="8">
        <v>44</v>
      </c>
      <c r="B26" s="10">
        <v>0</v>
      </c>
      <c r="C26" s="10">
        <v>0</v>
      </c>
      <c r="D26" s="10">
        <v>0</v>
      </c>
      <c r="E26" s="10">
        <v>0</v>
      </c>
      <c r="F26" s="10">
        <v>0</v>
      </c>
      <c r="G26" s="10">
        <v>0</v>
      </c>
      <c r="H26" s="10">
        <v>0</v>
      </c>
      <c r="I26" s="10">
        <v>0</v>
      </c>
      <c r="J26" s="10">
        <v>0</v>
      </c>
      <c r="K26" s="10">
        <v>0</v>
      </c>
      <c r="L26" s="10">
        <v>0</v>
      </c>
      <c r="M26" s="10">
        <v>0</v>
      </c>
      <c r="N26" s="10">
        <v>0</v>
      </c>
      <c r="O26" s="10">
        <v>0</v>
      </c>
      <c r="P26" s="10">
        <v>0</v>
      </c>
      <c r="Q26" s="10">
        <v>0</v>
      </c>
      <c r="R26" s="10">
        <v>0</v>
      </c>
    </row>
    <row r="27" spans="1:18" x14ac:dyDescent="0.25">
      <c r="A27" s="8">
        <v>46</v>
      </c>
      <c r="B27" s="10">
        <v>0</v>
      </c>
      <c r="C27" s="10">
        <v>0</v>
      </c>
      <c r="D27" s="10">
        <v>0</v>
      </c>
      <c r="E27" s="10">
        <v>0</v>
      </c>
      <c r="F27" s="10">
        <v>0</v>
      </c>
      <c r="G27" s="10">
        <v>0</v>
      </c>
      <c r="H27" s="10">
        <v>0</v>
      </c>
      <c r="I27" s="10">
        <v>0</v>
      </c>
      <c r="J27" s="10">
        <v>0</v>
      </c>
      <c r="K27" s="10">
        <v>0</v>
      </c>
      <c r="L27" s="10">
        <v>0</v>
      </c>
      <c r="M27" s="10">
        <v>0</v>
      </c>
      <c r="N27" s="10">
        <v>0</v>
      </c>
      <c r="O27" s="10">
        <v>0</v>
      </c>
      <c r="P27" s="10">
        <v>0</v>
      </c>
      <c r="Q27" s="10">
        <v>0</v>
      </c>
      <c r="R27" s="10">
        <v>0</v>
      </c>
    </row>
    <row r="28" spans="1:18" x14ac:dyDescent="0.25">
      <c r="A28" s="8">
        <v>48</v>
      </c>
      <c r="B28" s="10">
        <v>0</v>
      </c>
      <c r="C28" s="10">
        <v>0</v>
      </c>
      <c r="D28" s="10">
        <v>0</v>
      </c>
      <c r="E28" s="10">
        <v>0</v>
      </c>
      <c r="F28" s="10">
        <v>0</v>
      </c>
      <c r="G28" s="10">
        <v>0</v>
      </c>
      <c r="H28" s="10">
        <v>0</v>
      </c>
      <c r="I28" s="10">
        <v>0</v>
      </c>
      <c r="J28" s="10">
        <v>0</v>
      </c>
      <c r="K28" s="10">
        <v>0</v>
      </c>
      <c r="L28" s="10">
        <v>0</v>
      </c>
      <c r="M28" s="10">
        <v>0</v>
      </c>
      <c r="N28" s="10">
        <v>0</v>
      </c>
      <c r="O28" s="10">
        <v>0</v>
      </c>
      <c r="P28" s="10">
        <v>0</v>
      </c>
      <c r="Q28" s="10">
        <v>0</v>
      </c>
      <c r="R28" s="10">
        <v>0</v>
      </c>
    </row>
    <row r="29" spans="1:18" x14ac:dyDescent="0.25">
      <c r="A29" s="8">
        <v>50</v>
      </c>
      <c r="B29" s="10">
        <v>0</v>
      </c>
      <c r="C29" s="10">
        <v>0</v>
      </c>
      <c r="D29" s="10">
        <v>0</v>
      </c>
      <c r="E29" s="10">
        <v>0</v>
      </c>
      <c r="F29" s="10">
        <v>0</v>
      </c>
      <c r="G29" s="10">
        <v>0</v>
      </c>
      <c r="H29" s="10">
        <v>0</v>
      </c>
      <c r="I29" s="10">
        <v>0</v>
      </c>
      <c r="J29" s="10">
        <v>0</v>
      </c>
      <c r="K29" s="10">
        <v>0</v>
      </c>
      <c r="L29" s="10">
        <v>0</v>
      </c>
      <c r="M29" s="10">
        <v>0</v>
      </c>
      <c r="N29" s="10">
        <v>0</v>
      </c>
      <c r="O29" s="10">
        <v>0</v>
      </c>
      <c r="P29" s="10">
        <v>0</v>
      </c>
      <c r="Q29" s="10">
        <v>0</v>
      </c>
      <c r="R29" s="10">
        <v>0</v>
      </c>
    </row>
    <row r="38" spans="1:18" ht="52.8" x14ac:dyDescent="0.25">
      <c r="A38" s="16" t="s">
        <v>335</v>
      </c>
      <c r="B38" s="16" t="s">
        <v>21</v>
      </c>
      <c r="C38" s="16" t="s">
        <v>22</v>
      </c>
      <c r="D38" s="16" t="s">
        <v>23</v>
      </c>
      <c r="E38" s="16" t="s">
        <v>24</v>
      </c>
      <c r="F38" s="16" t="s">
        <v>25</v>
      </c>
      <c r="G38" s="16" t="s">
        <v>26</v>
      </c>
      <c r="H38" s="16" t="s">
        <v>69</v>
      </c>
      <c r="I38" s="16" t="s">
        <v>98</v>
      </c>
      <c r="J38" s="58" t="s">
        <v>99</v>
      </c>
      <c r="K38" s="16" t="s">
        <v>124</v>
      </c>
      <c r="L38" s="16" t="s">
        <v>125</v>
      </c>
      <c r="M38" s="16" t="s">
        <v>284</v>
      </c>
      <c r="N38" s="16" t="s">
        <v>285</v>
      </c>
      <c r="O38" s="58" t="s">
        <v>323</v>
      </c>
      <c r="P38" s="58" t="s">
        <v>324</v>
      </c>
      <c r="Q38" s="58" t="s">
        <v>325</v>
      </c>
      <c r="R38" s="58" t="s">
        <v>326</v>
      </c>
    </row>
    <row r="39" spans="1:18" x14ac:dyDescent="0.25">
      <c r="A39" s="103">
        <v>0</v>
      </c>
      <c r="B39" s="104">
        <v>6.2500000000000003E-3</v>
      </c>
      <c r="C39" s="104">
        <v>1.125E-2</v>
      </c>
      <c r="D39" s="104">
        <v>5.0000000000000001E-3</v>
      </c>
      <c r="E39" s="104">
        <v>0</v>
      </c>
      <c r="F39" s="104">
        <v>0.04</v>
      </c>
      <c r="G39" s="104">
        <v>3.5000000000000003E-2</v>
      </c>
      <c r="H39" s="104">
        <v>3.125E-2</v>
      </c>
      <c r="I39" s="104">
        <v>0</v>
      </c>
      <c r="J39" s="104">
        <v>0</v>
      </c>
      <c r="K39" s="104">
        <v>3.7499999999999999E-3</v>
      </c>
      <c r="L39" s="104">
        <v>8.7500000000000008E-3</v>
      </c>
      <c r="M39" s="104">
        <v>8.7500000000000008E-3</v>
      </c>
      <c r="N39" s="104">
        <v>1.125E-2</v>
      </c>
      <c r="O39" s="10">
        <v>1.2500000000000001E-2</v>
      </c>
      <c r="P39" s="10">
        <v>1.2500000000000001E-2</v>
      </c>
      <c r="Q39" s="10">
        <v>1.25E-3</v>
      </c>
      <c r="R39" s="104">
        <v>1.25E-3</v>
      </c>
    </row>
    <row r="40" spans="1:18" x14ac:dyDescent="0.25">
      <c r="A40" s="8">
        <v>2</v>
      </c>
      <c r="B40" s="10">
        <v>6.2500000000000003E-3</v>
      </c>
      <c r="C40" s="10">
        <v>8.7500000000000008E-3</v>
      </c>
      <c r="D40" s="10">
        <v>2.5000000000000001E-2</v>
      </c>
      <c r="E40" s="10">
        <v>2.1250000000000002E-2</v>
      </c>
      <c r="F40" s="10">
        <v>0.10125000000000001</v>
      </c>
      <c r="G40" s="10">
        <v>0.03</v>
      </c>
      <c r="H40" s="10">
        <v>3.2500000000000001E-2</v>
      </c>
      <c r="I40" s="10">
        <v>1.7500000000000002E-2</v>
      </c>
      <c r="J40" s="10">
        <v>2.5000000000000001E-2</v>
      </c>
      <c r="K40" s="10">
        <v>8.7500000000000008E-3</v>
      </c>
      <c r="L40" s="10">
        <v>0.01</v>
      </c>
      <c r="M40" s="10">
        <v>6.2500000000000003E-3</v>
      </c>
      <c r="N40" s="10">
        <v>8.7500000000000008E-3</v>
      </c>
      <c r="O40" s="10">
        <v>5.0000000000000001E-3</v>
      </c>
      <c r="P40" s="10">
        <v>1.4999999999999999E-2</v>
      </c>
      <c r="Q40" s="10">
        <v>7.4999999999999997E-3</v>
      </c>
      <c r="R40" s="10">
        <v>1.125E-2</v>
      </c>
    </row>
    <row r="41" spans="1:18" x14ac:dyDescent="0.25">
      <c r="A41" s="8">
        <v>4</v>
      </c>
      <c r="B41" s="10">
        <v>5.0000000000000001E-3</v>
      </c>
      <c r="C41" s="10">
        <v>8.7500000000000008E-3</v>
      </c>
      <c r="D41" s="10">
        <v>2.6249999999999999E-2</v>
      </c>
      <c r="E41" s="10">
        <v>1.7500000000000002E-2</v>
      </c>
      <c r="F41" s="10">
        <v>9.375E-2</v>
      </c>
      <c r="G41" s="10">
        <v>4.6249999999999999E-2</v>
      </c>
      <c r="H41" s="10">
        <v>4.4999999999999998E-2</v>
      </c>
      <c r="I41" s="10">
        <v>1.7500000000000002E-2</v>
      </c>
      <c r="J41" s="10">
        <v>2.75E-2</v>
      </c>
      <c r="K41" s="10">
        <v>3.7499999999999999E-3</v>
      </c>
      <c r="L41" s="10">
        <v>8.7500000000000008E-3</v>
      </c>
      <c r="M41" s="10">
        <v>2.5000000000000001E-3</v>
      </c>
      <c r="N41" s="10">
        <v>8.7500000000000008E-3</v>
      </c>
      <c r="O41" s="10">
        <v>7.4999999999999997E-3</v>
      </c>
      <c r="P41" s="10">
        <v>1.8749999999999999E-2</v>
      </c>
      <c r="Q41" s="10">
        <v>3.7499999999999999E-3</v>
      </c>
      <c r="R41" s="10">
        <v>0.01</v>
      </c>
    </row>
    <row r="42" spans="1:18" x14ac:dyDescent="0.25">
      <c r="A42" s="8">
        <v>6</v>
      </c>
      <c r="B42" s="10">
        <v>7.4999999999999997E-3</v>
      </c>
      <c r="C42" s="10">
        <v>6.2500000000000003E-3</v>
      </c>
      <c r="D42" s="10">
        <v>4.3749999999999997E-2</v>
      </c>
      <c r="E42" s="10">
        <v>2.1250000000000002E-2</v>
      </c>
      <c r="F42" s="10">
        <v>0.11625000000000001</v>
      </c>
      <c r="G42" s="10">
        <v>8.1250000000000003E-2</v>
      </c>
      <c r="H42" s="10">
        <v>7.1249999999999994E-2</v>
      </c>
      <c r="I42" s="10">
        <v>3.3750000000000002E-2</v>
      </c>
      <c r="J42" s="10">
        <v>6.7500000000000004E-2</v>
      </c>
      <c r="K42" s="10">
        <v>8.7500000000000008E-3</v>
      </c>
      <c r="L42" s="10">
        <v>5.0000000000000001E-3</v>
      </c>
      <c r="M42" s="10">
        <v>7.4999999999999997E-3</v>
      </c>
      <c r="N42" s="10">
        <v>7.4999999999999997E-3</v>
      </c>
      <c r="O42" s="10">
        <v>1.4999999999999999E-2</v>
      </c>
      <c r="P42" s="10">
        <v>2.2499999999999999E-2</v>
      </c>
      <c r="Q42" s="10">
        <v>6.2500000000000003E-3</v>
      </c>
      <c r="R42" s="10">
        <v>5.0000000000000001E-3</v>
      </c>
    </row>
    <row r="43" spans="1:18" x14ac:dyDescent="0.25">
      <c r="A43" s="8">
        <v>8</v>
      </c>
      <c r="B43" s="10">
        <v>6.2500000000000003E-3</v>
      </c>
      <c r="C43" s="10">
        <v>8.7500000000000008E-3</v>
      </c>
      <c r="D43" s="10">
        <v>6.8750000000000006E-2</v>
      </c>
      <c r="E43" s="10">
        <v>0.04</v>
      </c>
      <c r="F43" s="10">
        <v>0.10875</v>
      </c>
      <c r="G43" s="10">
        <v>9.8750000000000004E-2</v>
      </c>
      <c r="H43" s="10">
        <v>9.2499999999999999E-2</v>
      </c>
      <c r="I43" s="10">
        <v>5.3749999999999999E-2</v>
      </c>
      <c r="J43" s="10">
        <v>0.1525</v>
      </c>
      <c r="K43" s="10">
        <v>5.0000000000000001E-3</v>
      </c>
      <c r="L43" s="10">
        <v>8.7500000000000008E-3</v>
      </c>
      <c r="M43" s="10">
        <v>6.2500000000000003E-3</v>
      </c>
      <c r="N43" s="10">
        <v>0.01</v>
      </c>
      <c r="O43" s="10">
        <v>1.6250000000000001E-2</v>
      </c>
      <c r="P43" s="10">
        <v>1.8749999999999999E-2</v>
      </c>
      <c r="Q43" s="10">
        <v>6.2500000000000003E-3</v>
      </c>
      <c r="R43" s="10">
        <v>5.0000000000000001E-3</v>
      </c>
    </row>
    <row r="44" spans="1:18" x14ac:dyDescent="0.25">
      <c r="A44" s="8">
        <v>10</v>
      </c>
      <c r="B44" s="10">
        <v>1.6250000000000001E-2</v>
      </c>
      <c r="C44" s="10">
        <v>6.2500000000000003E-3</v>
      </c>
      <c r="D44" s="10">
        <v>8.5000000000000006E-2</v>
      </c>
      <c r="E44" s="10">
        <v>7.0000000000000007E-2</v>
      </c>
      <c r="F44" s="10">
        <v>8.5000000000000006E-2</v>
      </c>
      <c r="G44" s="10">
        <v>0.11375</v>
      </c>
      <c r="H44" s="10">
        <v>0.11</v>
      </c>
      <c r="I44" s="10">
        <v>8.8749999999999996E-2</v>
      </c>
      <c r="J44" s="10">
        <v>0.20374999999999999</v>
      </c>
      <c r="K44" s="10">
        <v>1.375E-2</v>
      </c>
      <c r="L44" s="10">
        <v>7.4999999999999997E-3</v>
      </c>
      <c r="M44" s="10">
        <v>1.7500000000000002E-2</v>
      </c>
      <c r="N44" s="10">
        <v>5.0000000000000001E-3</v>
      </c>
      <c r="O44" s="10">
        <v>0.02</v>
      </c>
      <c r="P44" s="10">
        <v>4.8750000000000002E-2</v>
      </c>
      <c r="Q44" s="10">
        <v>0.01</v>
      </c>
      <c r="R44" s="10">
        <v>0.01</v>
      </c>
    </row>
    <row r="45" spans="1:18" x14ac:dyDescent="0.25">
      <c r="A45" s="8">
        <v>12</v>
      </c>
      <c r="B45" s="10">
        <v>7.4999999999999997E-3</v>
      </c>
      <c r="C45" s="10">
        <v>5.0000000000000001E-3</v>
      </c>
      <c r="D45" s="10">
        <v>8.1250000000000003E-2</v>
      </c>
      <c r="E45" s="10">
        <v>8.6249999999999993E-2</v>
      </c>
      <c r="F45" s="10">
        <v>9.375E-2</v>
      </c>
      <c r="G45" s="10">
        <v>0.10125000000000001</v>
      </c>
      <c r="H45" s="10">
        <v>9.2499999999999999E-2</v>
      </c>
      <c r="I45" s="10">
        <v>0.11625000000000001</v>
      </c>
      <c r="J45" s="10">
        <v>0.20250000000000001</v>
      </c>
      <c r="K45" s="10">
        <v>0.01</v>
      </c>
      <c r="L45" s="10">
        <v>6.2500000000000003E-3</v>
      </c>
      <c r="M45" s="10">
        <v>6.2500000000000003E-3</v>
      </c>
      <c r="N45" s="10">
        <v>3.7499999999999999E-3</v>
      </c>
      <c r="O45" s="10">
        <v>2.8750000000000001E-2</v>
      </c>
      <c r="P45" s="10">
        <v>6.8750000000000006E-2</v>
      </c>
      <c r="Q45" s="10">
        <v>8.7500000000000008E-3</v>
      </c>
      <c r="R45" s="10">
        <v>3.7499999999999999E-3</v>
      </c>
    </row>
    <row r="46" spans="1:18" x14ac:dyDescent="0.25">
      <c r="A46" s="8">
        <v>14</v>
      </c>
      <c r="B46" s="10">
        <v>5.0000000000000001E-3</v>
      </c>
      <c r="C46" s="10">
        <v>7.4999999999999997E-3</v>
      </c>
      <c r="D46" s="10">
        <v>9.1249999999999998E-2</v>
      </c>
      <c r="E46" s="10">
        <v>0.11375</v>
      </c>
      <c r="F46" s="10">
        <v>8.2500000000000004E-2</v>
      </c>
      <c r="G46" s="10">
        <v>8.7499999999999994E-2</v>
      </c>
      <c r="H46" s="10">
        <v>0.10125000000000001</v>
      </c>
      <c r="I46" s="10">
        <v>0.13125000000000001</v>
      </c>
      <c r="J46" s="10">
        <v>0.14624999999999999</v>
      </c>
      <c r="K46" s="10">
        <v>5.0000000000000001E-3</v>
      </c>
      <c r="L46" s="10">
        <v>5.0000000000000001E-3</v>
      </c>
      <c r="M46" s="10">
        <v>7.4999999999999997E-3</v>
      </c>
      <c r="N46" s="10">
        <v>8.7500000000000008E-3</v>
      </c>
      <c r="O46" s="10">
        <v>4.1250000000000002E-2</v>
      </c>
      <c r="P46" s="10">
        <v>5.6250000000000001E-2</v>
      </c>
      <c r="Q46" s="10">
        <v>6.2500000000000003E-3</v>
      </c>
      <c r="R46" s="10">
        <v>3.7499999999999999E-3</v>
      </c>
    </row>
    <row r="47" spans="1:18" x14ac:dyDescent="0.25">
      <c r="A47" s="8">
        <v>16</v>
      </c>
      <c r="B47" s="10">
        <v>1.7500000000000002E-2</v>
      </c>
      <c r="C47" s="10">
        <v>8.7500000000000008E-3</v>
      </c>
      <c r="D47" s="10">
        <v>8.2500000000000004E-2</v>
      </c>
      <c r="E47" s="10">
        <v>9.8750000000000004E-2</v>
      </c>
      <c r="F47" s="10">
        <v>7.3749999999999996E-2</v>
      </c>
      <c r="G47" s="10">
        <v>0.10249999999999999</v>
      </c>
      <c r="H47" s="10">
        <v>9.6250000000000002E-2</v>
      </c>
      <c r="I47" s="10">
        <v>0.125</v>
      </c>
      <c r="J47" s="10">
        <v>9.7500000000000003E-2</v>
      </c>
      <c r="K47" s="10">
        <v>1.6250000000000001E-2</v>
      </c>
      <c r="L47" s="10">
        <v>5.0000000000000001E-3</v>
      </c>
      <c r="M47" s="10">
        <v>0.02</v>
      </c>
      <c r="N47" s="10">
        <v>1.2500000000000001E-2</v>
      </c>
      <c r="O47" s="10">
        <v>0.06</v>
      </c>
      <c r="P47" s="10">
        <v>6.3750000000000001E-2</v>
      </c>
      <c r="Q47" s="10">
        <v>1.125E-2</v>
      </c>
      <c r="R47" s="10">
        <v>5.0000000000000001E-3</v>
      </c>
    </row>
    <row r="48" spans="1:18" x14ac:dyDescent="0.25">
      <c r="A48" s="8">
        <v>18</v>
      </c>
      <c r="B48" s="10">
        <v>1.7500000000000002E-2</v>
      </c>
      <c r="C48" s="10">
        <v>1.7500000000000002E-2</v>
      </c>
      <c r="D48" s="10">
        <v>7.3749999999999996E-2</v>
      </c>
      <c r="E48" s="10">
        <v>0.09</v>
      </c>
      <c r="F48" s="10">
        <v>6.5000000000000002E-2</v>
      </c>
      <c r="G48" s="10">
        <v>7.2499999999999995E-2</v>
      </c>
      <c r="H48" s="10">
        <v>8.3750000000000005E-2</v>
      </c>
      <c r="I48" s="10">
        <v>0.125</v>
      </c>
      <c r="J48" s="10">
        <v>0.05</v>
      </c>
      <c r="K48" s="10">
        <v>1.6250000000000001E-2</v>
      </c>
      <c r="L48" s="10">
        <v>0.02</v>
      </c>
      <c r="M48" s="10">
        <v>1.7500000000000002E-2</v>
      </c>
      <c r="N48" s="10">
        <v>1.375E-2</v>
      </c>
      <c r="O48" s="10">
        <v>5.3749999999999999E-2</v>
      </c>
      <c r="P48" s="10">
        <v>6.7500000000000004E-2</v>
      </c>
      <c r="Q48" s="10">
        <v>1.2500000000000001E-2</v>
      </c>
      <c r="R48" s="10">
        <v>0.01</v>
      </c>
    </row>
    <row r="49" spans="1:18" x14ac:dyDescent="0.25">
      <c r="A49" s="8">
        <v>20</v>
      </c>
      <c r="B49" s="10">
        <v>3.2500000000000001E-2</v>
      </c>
      <c r="C49" s="10">
        <v>2.6249999999999999E-2</v>
      </c>
      <c r="D49" s="10">
        <v>6.25E-2</v>
      </c>
      <c r="E49" s="10">
        <v>8.6249999999999993E-2</v>
      </c>
      <c r="F49" s="10">
        <v>4.1250000000000002E-2</v>
      </c>
      <c r="G49" s="10">
        <v>6.6250000000000003E-2</v>
      </c>
      <c r="H49" s="10">
        <v>6.6250000000000003E-2</v>
      </c>
      <c r="I49" s="10">
        <v>0.1</v>
      </c>
      <c r="J49" s="10">
        <v>1.8749999999999999E-2</v>
      </c>
      <c r="K49" s="10">
        <v>2.8750000000000001E-2</v>
      </c>
      <c r="L49" s="10">
        <v>1.375E-2</v>
      </c>
      <c r="M49" s="10">
        <v>3.6249999999999998E-2</v>
      </c>
      <c r="N49" s="10">
        <v>3.6249999999999998E-2</v>
      </c>
      <c r="O49" s="10">
        <v>6.6250000000000003E-2</v>
      </c>
      <c r="P49" s="10">
        <v>8.3750000000000005E-2</v>
      </c>
      <c r="Q49" s="10">
        <v>1.2500000000000001E-2</v>
      </c>
      <c r="R49" s="10">
        <v>1.375E-2</v>
      </c>
    </row>
    <row r="50" spans="1:18" x14ac:dyDescent="0.25">
      <c r="A50" s="8">
        <v>22</v>
      </c>
      <c r="B50" s="10">
        <v>4.2500000000000003E-2</v>
      </c>
      <c r="C50" s="10">
        <v>0.03</v>
      </c>
      <c r="D50" s="10">
        <v>6.3750000000000001E-2</v>
      </c>
      <c r="E50" s="10">
        <v>7.6249999999999998E-2</v>
      </c>
      <c r="F50" s="10">
        <v>2.5000000000000001E-2</v>
      </c>
      <c r="G50" s="10">
        <v>5.7500000000000002E-2</v>
      </c>
      <c r="H50" s="10">
        <v>6.3750000000000001E-2</v>
      </c>
      <c r="I50" s="10">
        <v>7.0000000000000007E-2</v>
      </c>
      <c r="J50" s="10">
        <v>6.2500000000000003E-3</v>
      </c>
      <c r="K50" s="10">
        <v>3.6249999999999998E-2</v>
      </c>
      <c r="L50" s="10">
        <v>0.03</v>
      </c>
      <c r="M50" s="10">
        <v>4.4999999999999998E-2</v>
      </c>
      <c r="N50" s="10">
        <v>0.03</v>
      </c>
      <c r="O50" s="10">
        <v>6.25E-2</v>
      </c>
      <c r="P50" s="10">
        <v>6.6250000000000003E-2</v>
      </c>
      <c r="Q50" s="10">
        <v>1.8749999999999999E-2</v>
      </c>
      <c r="R50" s="10">
        <v>1.2500000000000001E-2</v>
      </c>
    </row>
    <row r="51" spans="1:18" x14ac:dyDescent="0.25">
      <c r="A51" s="8">
        <v>24</v>
      </c>
      <c r="B51" s="10">
        <v>3.875E-2</v>
      </c>
      <c r="C51" s="10">
        <v>4.3749999999999997E-2</v>
      </c>
      <c r="D51" s="10">
        <v>7.2499999999999995E-2</v>
      </c>
      <c r="E51" s="10">
        <v>7.6249999999999998E-2</v>
      </c>
      <c r="F51" s="10">
        <v>2.6249999999999999E-2</v>
      </c>
      <c r="G51" s="10">
        <v>3.875E-2</v>
      </c>
      <c r="H51" s="10">
        <v>4.2500000000000003E-2</v>
      </c>
      <c r="I51" s="10">
        <v>4.8750000000000002E-2</v>
      </c>
      <c r="J51" s="10">
        <v>2.5000000000000001E-3</v>
      </c>
      <c r="K51" s="10">
        <v>3.875E-2</v>
      </c>
      <c r="L51" s="10">
        <v>3.5000000000000003E-2</v>
      </c>
      <c r="M51" s="10">
        <v>3.6249999999999998E-2</v>
      </c>
      <c r="N51" s="10">
        <v>3.5000000000000003E-2</v>
      </c>
      <c r="O51" s="10">
        <v>0.06</v>
      </c>
      <c r="P51" s="10">
        <v>6.25E-2</v>
      </c>
      <c r="Q51" s="10">
        <v>3.6249999999999998E-2</v>
      </c>
      <c r="R51" s="10">
        <v>1.8749999999999999E-2</v>
      </c>
    </row>
    <row r="52" spans="1:18" x14ac:dyDescent="0.25">
      <c r="A52" s="8">
        <v>26</v>
      </c>
      <c r="B52" s="10">
        <v>4.1250000000000002E-2</v>
      </c>
      <c r="C52" s="10">
        <v>2.6249999999999999E-2</v>
      </c>
      <c r="D52" s="10">
        <v>0.05</v>
      </c>
      <c r="E52" s="10">
        <v>5.6250000000000001E-2</v>
      </c>
      <c r="F52" s="10">
        <v>1.375E-2</v>
      </c>
      <c r="G52" s="10">
        <v>2.1250000000000002E-2</v>
      </c>
      <c r="H52" s="10">
        <v>2.375E-2</v>
      </c>
      <c r="I52" s="10">
        <v>1.8749999999999999E-2</v>
      </c>
      <c r="J52" s="10">
        <v>0</v>
      </c>
      <c r="K52" s="10">
        <v>4.6249999999999999E-2</v>
      </c>
      <c r="L52" s="10">
        <v>3.6249999999999998E-2</v>
      </c>
      <c r="M52" s="10">
        <v>0.05</v>
      </c>
      <c r="N52" s="10">
        <v>3.6249999999999998E-2</v>
      </c>
      <c r="O52" s="10">
        <v>7.7499999999999999E-2</v>
      </c>
      <c r="P52" s="10">
        <v>7.0000000000000007E-2</v>
      </c>
      <c r="Q52" s="10">
        <v>3.3750000000000002E-2</v>
      </c>
      <c r="R52" s="10">
        <v>2.1250000000000002E-2</v>
      </c>
    </row>
    <row r="53" spans="1:18" x14ac:dyDescent="0.25">
      <c r="A53" s="8">
        <v>28</v>
      </c>
      <c r="B53" s="10">
        <v>5.5E-2</v>
      </c>
      <c r="C53" s="10">
        <v>5.2499999999999998E-2</v>
      </c>
      <c r="D53" s="10">
        <v>3.125E-2</v>
      </c>
      <c r="E53" s="10">
        <v>2.5000000000000001E-2</v>
      </c>
      <c r="F53" s="10">
        <v>1.6250000000000001E-2</v>
      </c>
      <c r="G53" s="10">
        <v>1.8749999999999999E-2</v>
      </c>
      <c r="H53" s="10">
        <v>1.8749999999999999E-2</v>
      </c>
      <c r="I53" s="10">
        <v>2.5000000000000001E-2</v>
      </c>
      <c r="J53" s="10">
        <v>0</v>
      </c>
      <c r="K53" s="10">
        <v>5.8749999999999997E-2</v>
      </c>
      <c r="L53" s="10">
        <v>4.2500000000000003E-2</v>
      </c>
      <c r="M53" s="10">
        <v>5.5E-2</v>
      </c>
      <c r="N53" s="10">
        <v>5.1249999999999997E-2</v>
      </c>
      <c r="O53" s="10">
        <v>6.6250000000000003E-2</v>
      </c>
      <c r="P53" s="10">
        <v>7.8750000000000001E-2</v>
      </c>
      <c r="Q53" s="10">
        <v>4.8750000000000002E-2</v>
      </c>
      <c r="R53" s="10">
        <v>3.125E-2</v>
      </c>
    </row>
    <row r="54" spans="1:18" x14ac:dyDescent="0.25">
      <c r="A54" s="8">
        <v>30</v>
      </c>
      <c r="B54" s="10">
        <v>0.06</v>
      </c>
      <c r="C54" s="10">
        <v>0.06</v>
      </c>
      <c r="D54" s="10">
        <v>2.5000000000000001E-2</v>
      </c>
      <c r="E54" s="10">
        <v>2.8750000000000001E-2</v>
      </c>
      <c r="F54" s="10">
        <v>0.01</v>
      </c>
      <c r="G54" s="10">
        <v>1.125E-2</v>
      </c>
      <c r="H54" s="10">
        <v>1.4999999999999999E-2</v>
      </c>
      <c r="I54" s="10">
        <v>1.2500000000000001E-2</v>
      </c>
      <c r="J54" s="10">
        <v>0</v>
      </c>
      <c r="K54" s="10">
        <v>5.2499999999999998E-2</v>
      </c>
      <c r="L54" s="10">
        <v>0.05</v>
      </c>
      <c r="M54" s="10">
        <v>5.8749999999999997E-2</v>
      </c>
      <c r="N54" s="10">
        <v>6.25E-2</v>
      </c>
      <c r="O54" s="10">
        <v>7.3749999999999996E-2</v>
      </c>
      <c r="P54" s="10">
        <v>4.2500000000000003E-2</v>
      </c>
      <c r="Q54" s="10">
        <v>5.3749999999999999E-2</v>
      </c>
      <c r="R54" s="10">
        <v>5.2499999999999998E-2</v>
      </c>
    </row>
    <row r="55" spans="1:18" x14ac:dyDescent="0.25">
      <c r="A55" s="8">
        <v>32</v>
      </c>
      <c r="B55" s="10">
        <v>7.6249999999999998E-2</v>
      </c>
      <c r="C55" s="10">
        <v>7.0000000000000007E-2</v>
      </c>
      <c r="D55" s="10">
        <v>3.2500000000000001E-2</v>
      </c>
      <c r="E55" s="10">
        <v>0.03</v>
      </c>
      <c r="F55" s="10">
        <v>5.0000000000000001E-3</v>
      </c>
      <c r="G55" s="10">
        <v>0.01</v>
      </c>
      <c r="H55" s="10">
        <v>6.2500000000000003E-3</v>
      </c>
      <c r="I55" s="10">
        <v>0.01</v>
      </c>
      <c r="J55" s="10">
        <v>0</v>
      </c>
      <c r="K55" s="10">
        <v>0.08</v>
      </c>
      <c r="L55" s="10">
        <v>7.4999999999999997E-2</v>
      </c>
      <c r="M55" s="10">
        <v>7.1249999999999994E-2</v>
      </c>
      <c r="N55" s="10">
        <v>6.3750000000000001E-2</v>
      </c>
      <c r="O55" s="10">
        <v>7.1249999999999994E-2</v>
      </c>
      <c r="P55" s="10">
        <v>4.7500000000000001E-2</v>
      </c>
      <c r="Q55" s="10">
        <v>7.6249999999999998E-2</v>
      </c>
      <c r="R55" s="10">
        <v>4.2500000000000003E-2</v>
      </c>
    </row>
    <row r="56" spans="1:18" x14ac:dyDescent="0.25">
      <c r="A56" s="8">
        <v>34</v>
      </c>
      <c r="B56" s="10">
        <v>7.3749999999999996E-2</v>
      </c>
      <c r="C56" s="10">
        <v>7.4999999999999997E-2</v>
      </c>
      <c r="D56" s="10">
        <v>2.375E-2</v>
      </c>
      <c r="E56" s="10">
        <v>1.6250000000000001E-2</v>
      </c>
      <c r="F56" s="10">
        <v>1.25E-3</v>
      </c>
      <c r="G56" s="10">
        <v>3.7499999999999999E-3</v>
      </c>
      <c r="H56" s="10">
        <v>3.7499999999999999E-3</v>
      </c>
      <c r="I56" s="10">
        <v>2.5000000000000001E-3</v>
      </c>
      <c r="J56" s="10">
        <v>0</v>
      </c>
      <c r="K56" s="10">
        <v>7.4999999999999997E-2</v>
      </c>
      <c r="L56" s="10">
        <v>7.2499999999999995E-2</v>
      </c>
      <c r="M56" s="10">
        <v>7.2499999999999995E-2</v>
      </c>
      <c r="N56" s="10">
        <v>7.8750000000000001E-2</v>
      </c>
      <c r="O56" s="10">
        <v>5.7500000000000002E-2</v>
      </c>
      <c r="P56" s="10">
        <v>3.125E-2</v>
      </c>
      <c r="Q56" s="10">
        <v>7.3749999999999996E-2</v>
      </c>
      <c r="R56" s="10">
        <v>6.25E-2</v>
      </c>
    </row>
    <row r="57" spans="1:18" x14ac:dyDescent="0.25">
      <c r="A57" s="8">
        <v>36</v>
      </c>
      <c r="B57" s="10">
        <v>9.8750000000000004E-2</v>
      </c>
      <c r="C57" s="10">
        <v>6.8750000000000006E-2</v>
      </c>
      <c r="D57" s="10">
        <v>1.125E-2</v>
      </c>
      <c r="E57" s="10">
        <v>1.125E-2</v>
      </c>
      <c r="F57" s="10">
        <v>0</v>
      </c>
      <c r="G57" s="10">
        <v>2.5000000000000001E-3</v>
      </c>
      <c r="H57" s="10">
        <v>1.25E-3</v>
      </c>
      <c r="I57" s="10">
        <v>3.7499999999999999E-3</v>
      </c>
      <c r="J57" s="10">
        <v>0</v>
      </c>
      <c r="K57" s="10">
        <v>9.7500000000000003E-2</v>
      </c>
      <c r="L57" s="10">
        <v>7.7499999999999999E-2</v>
      </c>
      <c r="M57" s="10">
        <v>9.8750000000000004E-2</v>
      </c>
      <c r="N57" s="10">
        <v>0.06</v>
      </c>
      <c r="O57" s="10">
        <v>4.1250000000000002E-2</v>
      </c>
      <c r="P57" s="10">
        <v>3.875E-2</v>
      </c>
      <c r="Q57" s="10">
        <v>0.09</v>
      </c>
      <c r="R57" s="10">
        <v>7.8750000000000001E-2</v>
      </c>
    </row>
    <row r="58" spans="1:18" x14ac:dyDescent="0.25">
      <c r="A58" s="8">
        <v>38</v>
      </c>
      <c r="B58" s="10">
        <v>9.6250000000000002E-2</v>
      </c>
      <c r="C58" s="10">
        <v>8.7499999999999994E-2</v>
      </c>
      <c r="D58" s="10">
        <v>1.375E-2</v>
      </c>
      <c r="E58" s="10">
        <v>1.2500000000000001E-2</v>
      </c>
      <c r="F58" s="10">
        <v>1.25E-3</v>
      </c>
      <c r="G58" s="10">
        <v>1.25E-3</v>
      </c>
      <c r="H58" s="10">
        <v>2.5000000000000001E-3</v>
      </c>
      <c r="I58" s="10">
        <v>0</v>
      </c>
      <c r="J58" s="10">
        <v>0</v>
      </c>
      <c r="K58" s="10">
        <v>0.1</v>
      </c>
      <c r="L58" s="10">
        <v>7.1249999999999994E-2</v>
      </c>
      <c r="M58" s="10">
        <v>9.2499999999999999E-2</v>
      </c>
      <c r="N58" s="10">
        <v>8.6249999999999993E-2</v>
      </c>
      <c r="O58" s="10">
        <v>4.7500000000000001E-2</v>
      </c>
      <c r="P58" s="10">
        <v>2.2499999999999999E-2</v>
      </c>
      <c r="Q58" s="10">
        <v>8.7499999999999994E-2</v>
      </c>
      <c r="R58" s="10">
        <v>7.3749999999999996E-2</v>
      </c>
    </row>
    <row r="59" spans="1:18" x14ac:dyDescent="0.25">
      <c r="A59" s="8">
        <v>40</v>
      </c>
      <c r="B59" s="10">
        <v>8.8749999999999996E-2</v>
      </c>
      <c r="C59" s="10">
        <v>9.6250000000000002E-2</v>
      </c>
      <c r="D59" s="10">
        <v>8.7500000000000008E-3</v>
      </c>
      <c r="E59" s="10">
        <v>8.7500000000000008E-3</v>
      </c>
      <c r="F59" s="10">
        <v>0</v>
      </c>
      <c r="G59" s="10">
        <v>0</v>
      </c>
      <c r="H59" s="10">
        <v>0</v>
      </c>
      <c r="I59" s="10">
        <v>0</v>
      </c>
      <c r="J59" s="10">
        <v>0</v>
      </c>
      <c r="K59" s="10">
        <v>8.6249999999999993E-2</v>
      </c>
      <c r="L59" s="10">
        <v>0.1</v>
      </c>
      <c r="M59" s="10">
        <v>0.09</v>
      </c>
      <c r="N59" s="10">
        <v>9.375E-2</v>
      </c>
      <c r="O59" s="10">
        <v>3.2500000000000001E-2</v>
      </c>
      <c r="P59" s="10">
        <v>2.75E-2</v>
      </c>
      <c r="Q59" s="10">
        <v>0.1075</v>
      </c>
      <c r="R59" s="10">
        <v>8.3750000000000005E-2</v>
      </c>
    </row>
    <row r="60" spans="1:18" x14ac:dyDescent="0.25">
      <c r="A60" s="8">
        <v>42</v>
      </c>
      <c r="B60" s="10">
        <v>7.4999999999999997E-2</v>
      </c>
      <c r="C60" s="10">
        <v>7.8750000000000001E-2</v>
      </c>
      <c r="D60" s="10">
        <v>5.0000000000000001E-3</v>
      </c>
      <c r="E60" s="10">
        <v>6.2500000000000003E-3</v>
      </c>
      <c r="F60" s="10">
        <v>0</v>
      </c>
      <c r="G60" s="10">
        <v>0</v>
      </c>
      <c r="H60" s="10">
        <v>0</v>
      </c>
      <c r="I60" s="10">
        <v>0</v>
      </c>
      <c r="J60" s="10">
        <v>0</v>
      </c>
      <c r="K60" s="10">
        <v>7.6249999999999998E-2</v>
      </c>
      <c r="L60" s="10">
        <v>0.09</v>
      </c>
      <c r="M60" s="10">
        <v>6.6250000000000003E-2</v>
      </c>
      <c r="N60" s="10">
        <v>6.6250000000000003E-2</v>
      </c>
      <c r="O60" s="10">
        <v>3.5000000000000003E-2</v>
      </c>
      <c r="P60" s="10">
        <v>0.02</v>
      </c>
      <c r="Q60" s="10">
        <v>7.2499999999999995E-2</v>
      </c>
      <c r="R60" s="10">
        <v>0.08</v>
      </c>
    </row>
    <row r="61" spans="1:18" x14ac:dyDescent="0.25">
      <c r="A61" s="8">
        <v>44</v>
      </c>
      <c r="B61" s="10">
        <v>4.2500000000000003E-2</v>
      </c>
      <c r="C61" s="10">
        <v>6.8750000000000006E-2</v>
      </c>
      <c r="D61" s="10">
        <v>0.01</v>
      </c>
      <c r="E61" s="10">
        <v>2.5000000000000001E-3</v>
      </c>
      <c r="F61" s="10">
        <v>0</v>
      </c>
      <c r="G61" s="10">
        <v>0</v>
      </c>
      <c r="H61" s="10">
        <v>0</v>
      </c>
      <c r="I61" s="10">
        <v>0</v>
      </c>
      <c r="J61" s="10">
        <v>0</v>
      </c>
      <c r="K61" s="10">
        <v>4.7500000000000001E-2</v>
      </c>
      <c r="L61" s="10">
        <v>7.6249999999999998E-2</v>
      </c>
      <c r="M61" s="10">
        <v>4.3749999999999997E-2</v>
      </c>
      <c r="N61" s="10">
        <v>0.06</v>
      </c>
      <c r="O61" s="10">
        <v>0.02</v>
      </c>
      <c r="P61" s="10">
        <v>6.2500000000000003E-3</v>
      </c>
      <c r="Q61" s="10">
        <v>6.5000000000000002E-2</v>
      </c>
      <c r="R61" s="10">
        <v>0.10875</v>
      </c>
    </row>
    <row r="62" spans="1:18" x14ac:dyDescent="0.25">
      <c r="A62" s="8">
        <v>46</v>
      </c>
      <c r="B62" s="10">
        <v>3.5000000000000003E-2</v>
      </c>
      <c r="C62" s="10">
        <v>4.6249999999999999E-2</v>
      </c>
      <c r="D62" s="10">
        <v>3.7499999999999999E-3</v>
      </c>
      <c r="E62" s="10">
        <v>3.7499999999999999E-3</v>
      </c>
      <c r="F62" s="10">
        <v>0</v>
      </c>
      <c r="G62" s="10">
        <v>0</v>
      </c>
      <c r="H62" s="10">
        <v>0</v>
      </c>
      <c r="I62" s="10">
        <v>0</v>
      </c>
      <c r="J62" s="10">
        <v>0</v>
      </c>
      <c r="K62" s="10">
        <v>3.3750000000000002E-2</v>
      </c>
      <c r="L62" s="10">
        <v>0.05</v>
      </c>
      <c r="M62" s="10">
        <v>2.375E-2</v>
      </c>
      <c r="N62" s="10">
        <v>4.2500000000000003E-2</v>
      </c>
      <c r="O62" s="10">
        <v>1.6250000000000001E-2</v>
      </c>
      <c r="P62" s="10">
        <v>6.2500000000000003E-3</v>
      </c>
      <c r="Q62" s="10">
        <v>6.1249999999999999E-2</v>
      </c>
      <c r="R62" s="10">
        <v>6.5000000000000002E-2</v>
      </c>
    </row>
    <row r="63" spans="1:18" x14ac:dyDescent="0.25">
      <c r="A63" s="8">
        <v>48</v>
      </c>
      <c r="B63" s="10">
        <v>1.375E-2</v>
      </c>
      <c r="C63" s="10">
        <v>2.8750000000000001E-2</v>
      </c>
      <c r="D63" s="10">
        <v>0</v>
      </c>
      <c r="E63" s="10">
        <v>0</v>
      </c>
      <c r="F63" s="10">
        <v>0</v>
      </c>
      <c r="G63" s="10">
        <v>0</v>
      </c>
      <c r="H63" s="10">
        <v>0</v>
      </c>
      <c r="I63" s="10">
        <v>0</v>
      </c>
      <c r="J63" s="10">
        <v>0</v>
      </c>
      <c r="K63" s="10">
        <v>1.375E-2</v>
      </c>
      <c r="L63" s="10">
        <v>3.6249999999999998E-2</v>
      </c>
      <c r="M63" s="10">
        <v>2.5000000000000001E-2</v>
      </c>
      <c r="N63" s="10">
        <v>3.2500000000000001E-2</v>
      </c>
      <c r="O63" s="10">
        <v>6.2500000000000003E-3</v>
      </c>
      <c r="P63" s="10">
        <v>1.25E-3</v>
      </c>
      <c r="Q63" s="10">
        <v>2.5000000000000001E-2</v>
      </c>
      <c r="R63" s="10">
        <v>6.25E-2</v>
      </c>
    </row>
    <row r="64" spans="1:18" x14ac:dyDescent="0.25">
      <c r="A64" s="8">
        <v>50</v>
      </c>
      <c r="B64" s="10">
        <v>2.375E-2</v>
      </c>
      <c r="C64" s="10">
        <v>2.375E-2</v>
      </c>
      <c r="D64" s="10">
        <v>1.25E-3</v>
      </c>
      <c r="E64" s="10">
        <v>0</v>
      </c>
      <c r="F64" s="10">
        <v>0</v>
      </c>
      <c r="G64" s="10">
        <v>0</v>
      </c>
      <c r="H64" s="10">
        <v>0</v>
      </c>
      <c r="I64" s="10">
        <v>0</v>
      </c>
      <c r="J64" s="10">
        <v>0</v>
      </c>
      <c r="K64" s="10">
        <v>2.6249999999999999E-2</v>
      </c>
      <c r="L64" s="10">
        <v>2.1250000000000002E-2</v>
      </c>
      <c r="M64" s="10">
        <v>1.2500000000000001E-2</v>
      </c>
      <c r="N64" s="10">
        <v>3.125E-2</v>
      </c>
      <c r="O64" s="10">
        <v>3.7499999999999999E-3</v>
      </c>
      <c r="P64" s="10">
        <v>2.5000000000000001E-3</v>
      </c>
      <c r="Q64" s="10">
        <v>0.02</v>
      </c>
      <c r="R64" s="10">
        <v>0.04</v>
      </c>
    </row>
    <row r="65" spans="1:18" x14ac:dyDescent="0.25">
      <c r="A65" s="8">
        <v>52</v>
      </c>
      <c r="B65" s="10">
        <v>5.0000000000000001E-3</v>
      </c>
      <c r="C65" s="10">
        <v>1.4999999999999999E-2</v>
      </c>
      <c r="D65" s="10">
        <v>1.25E-3</v>
      </c>
      <c r="E65" s="10">
        <v>0</v>
      </c>
      <c r="F65" s="10">
        <v>0</v>
      </c>
      <c r="G65" s="10">
        <v>0</v>
      </c>
      <c r="H65" s="10">
        <v>0</v>
      </c>
      <c r="I65" s="10">
        <v>0</v>
      </c>
      <c r="J65" s="10">
        <v>0</v>
      </c>
      <c r="K65" s="10">
        <v>5.0000000000000001E-3</v>
      </c>
      <c r="L65" s="10">
        <v>2.375E-2</v>
      </c>
      <c r="M65" s="10">
        <v>1.375E-2</v>
      </c>
      <c r="N65" s="10">
        <v>2.1250000000000002E-2</v>
      </c>
      <c r="O65" s="10">
        <v>2.5000000000000001E-3</v>
      </c>
      <c r="P65" s="10">
        <v>0</v>
      </c>
      <c r="Q65" s="10">
        <v>1.7500000000000002E-2</v>
      </c>
      <c r="R65" s="10">
        <v>2.8750000000000001E-2</v>
      </c>
    </row>
    <row r="66" spans="1:18" x14ac:dyDescent="0.25">
      <c r="A66" s="8">
        <v>54</v>
      </c>
      <c r="B66" s="10">
        <v>3.7499999999999999E-3</v>
      </c>
      <c r="C66" s="10">
        <v>8.7500000000000008E-3</v>
      </c>
      <c r="D66" s="10">
        <v>0</v>
      </c>
      <c r="E66" s="10">
        <v>0</v>
      </c>
      <c r="F66" s="10">
        <v>0</v>
      </c>
      <c r="G66" s="10">
        <v>0</v>
      </c>
      <c r="H66" s="10">
        <v>0</v>
      </c>
      <c r="I66" s="10">
        <v>0</v>
      </c>
      <c r="J66" s="10">
        <v>0</v>
      </c>
      <c r="K66" s="10">
        <v>2.5000000000000001E-3</v>
      </c>
      <c r="L66" s="10">
        <v>6.2500000000000003E-3</v>
      </c>
      <c r="M66" s="10">
        <v>5.0000000000000001E-3</v>
      </c>
      <c r="N66" s="10">
        <v>7.4999999999999997E-3</v>
      </c>
      <c r="O66" s="10">
        <v>0</v>
      </c>
      <c r="P66" s="10">
        <v>0</v>
      </c>
      <c r="Q66" s="10">
        <v>1.2500000000000001E-2</v>
      </c>
      <c r="R66" s="10">
        <v>2.5000000000000001E-2</v>
      </c>
    </row>
    <row r="67" spans="1:18" x14ac:dyDescent="0.25">
      <c r="A67" s="8">
        <v>56</v>
      </c>
      <c r="B67" s="10">
        <v>1.25E-3</v>
      </c>
      <c r="C67" s="10">
        <v>2.5000000000000001E-3</v>
      </c>
      <c r="D67" s="10">
        <v>0</v>
      </c>
      <c r="E67" s="10">
        <v>1.25E-3</v>
      </c>
      <c r="F67" s="10">
        <v>0</v>
      </c>
      <c r="G67" s="10">
        <v>0</v>
      </c>
      <c r="H67" s="10">
        <v>0</v>
      </c>
      <c r="I67" s="10">
        <v>0</v>
      </c>
      <c r="J67" s="10">
        <v>0</v>
      </c>
      <c r="K67" s="10">
        <v>2.5000000000000001E-3</v>
      </c>
      <c r="L67" s="10">
        <v>5.0000000000000001E-3</v>
      </c>
      <c r="M67" s="10">
        <v>1.25E-3</v>
      </c>
      <c r="N67" s="10">
        <v>7.4999999999999997E-3</v>
      </c>
      <c r="O67" s="10">
        <v>0</v>
      </c>
      <c r="P67" s="10">
        <v>0</v>
      </c>
      <c r="Q67" s="10">
        <v>5.0000000000000001E-3</v>
      </c>
      <c r="R67" s="10">
        <v>1.375E-2</v>
      </c>
    </row>
    <row r="68" spans="1:18" x14ac:dyDescent="0.25">
      <c r="A68" s="8">
        <v>58</v>
      </c>
      <c r="B68" s="10">
        <v>1.25E-3</v>
      </c>
      <c r="C68" s="10">
        <v>2.5000000000000001E-3</v>
      </c>
      <c r="D68" s="10">
        <v>1.25E-3</v>
      </c>
      <c r="E68" s="10">
        <v>0</v>
      </c>
      <c r="F68" s="10">
        <v>0</v>
      </c>
      <c r="G68" s="10">
        <v>0</v>
      </c>
      <c r="H68" s="10">
        <v>0</v>
      </c>
      <c r="I68" s="10">
        <v>0</v>
      </c>
      <c r="J68" s="10">
        <v>0</v>
      </c>
      <c r="K68" s="10">
        <v>1.25E-3</v>
      </c>
      <c r="L68" s="10">
        <v>2.5000000000000001E-3</v>
      </c>
      <c r="M68" s="10">
        <v>2.5000000000000001E-3</v>
      </c>
      <c r="N68" s="10">
        <v>5.0000000000000001E-3</v>
      </c>
      <c r="O68" s="10">
        <v>0</v>
      </c>
      <c r="P68" s="10">
        <v>0</v>
      </c>
      <c r="Q68" s="10">
        <v>3.7499999999999999E-3</v>
      </c>
      <c r="R68" s="10">
        <v>1.125E-2</v>
      </c>
    </row>
    <row r="69" spans="1:18" x14ac:dyDescent="0.25">
      <c r="A69" s="8">
        <v>60</v>
      </c>
      <c r="B69" s="10">
        <v>0</v>
      </c>
      <c r="C69" s="10">
        <v>0</v>
      </c>
      <c r="D69" s="10">
        <v>0</v>
      </c>
      <c r="E69" s="10">
        <v>0</v>
      </c>
      <c r="F69" s="10">
        <v>0</v>
      </c>
      <c r="G69" s="10">
        <v>0</v>
      </c>
      <c r="H69" s="10">
        <v>0</v>
      </c>
      <c r="I69" s="10">
        <v>0</v>
      </c>
      <c r="J69" s="10">
        <v>0</v>
      </c>
      <c r="K69" s="10">
        <v>0</v>
      </c>
      <c r="L69" s="10">
        <v>0</v>
      </c>
      <c r="M69" s="10">
        <v>0</v>
      </c>
      <c r="N69" s="10">
        <v>0</v>
      </c>
      <c r="O69" s="10">
        <v>0</v>
      </c>
      <c r="P69" s="10">
        <v>0</v>
      </c>
      <c r="Q69" s="10">
        <v>3.7499999999999999E-3</v>
      </c>
      <c r="R69" s="10">
        <v>3.7499999999999999E-3</v>
      </c>
    </row>
    <row r="70" spans="1:18" x14ac:dyDescent="0.25">
      <c r="A70" s="8">
        <v>62</v>
      </c>
      <c r="B70" s="10">
        <v>0</v>
      </c>
      <c r="C70" s="10">
        <v>0</v>
      </c>
      <c r="D70" s="10">
        <v>0</v>
      </c>
      <c r="E70" s="10">
        <v>0</v>
      </c>
      <c r="F70" s="10">
        <v>0</v>
      </c>
      <c r="G70" s="10">
        <v>0</v>
      </c>
      <c r="H70" s="10">
        <v>0</v>
      </c>
      <c r="I70" s="10">
        <v>0</v>
      </c>
      <c r="J70" s="10">
        <v>0</v>
      </c>
      <c r="K70" s="10">
        <v>0</v>
      </c>
      <c r="L70" s="10">
        <v>0</v>
      </c>
      <c r="M70" s="10">
        <v>0</v>
      </c>
      <c r="N70" s="10">
        <v>0</v>
      </c>
      <c r="O70" s="10">
        <v>0</v>
      </c>
      <c r="P70" s="10">
        <v>0</v>
      </c>
      <c r="Q70" s="10">
        <v>0</v>
      </c>
      <c r="R70" s="10">
        <v>2.5000000000000001E-3</v>
      </c>
    </row>
    <row r="71" spans="1:18" x14ac:dyDescent="0.25">
      <c r="A71" s="8">
        <v>64</v>
      </c>
      <c r="B71" s="10">
        <v>0</v>
      </c>
      <c r="C71" s="10">
        <v>0</v>
      </c>
      <c r="D71" s="10">
        <v>0</v>
      </c>
      <c r="E71" s="10">
        <v>0</v>
      </c>
      <c r="F71" s="10">
        <v>0</v>
      </c>
      <c r="G71" s="10">
        <v>0</v>
      </c>
      <c r="H71" s="10">
        <v>0</v>
      </c>
      <c r="I71" s="10">
        <v>0</v>
      </c>
      <c r="J71" s="10">
        <v>0</v>
      </c>
      <c r="K71" s="10">
        <v>0</v>
      </c>
      <c r="L71" s="10">
        <v>0</v>
      </c>
      <c r="M71" s="10">
        <v>0</v>
      </c>
      <c r="N71" s="10">
        <v>0</v>
      </c>
      <c r="O71" s="10">
        <v>0</v>
      </c>
      <c r="P71" s="10">
        <v>0</v>
      </c>
      <c r="Q71" s="10">
        <v>1.25E-3</v>
      </c>
      <c r="R71" s="10">
        <v>1.25E-3</v>
      </c>
    </row>
    <row r="72" spans="1:18" x14ac:dyDescent="0.25">
      <c r="A72" s="8">
        <v>66</v>
      </c>
      <c r="B72" s="10">
        <v>0</v>
      </c>
      <c r="C72" s="10">
        <v>0</v>
      </c>
      <c r="D72" s="10">
        <v>0</v>
      </c>
      <c r="E72" s="10">
        <v>0</v>
      </c>
      <c r="F72" s="10">
        <v>0</v>
      </c>
      <c r="G72" s="10">
        <v>0</v>
      </c>
      <c r="H72" s="10">
        <v>0</v>
      </c>
      <c r="I72" s="10">
        <v>0</v>
      </c>
      <c r="J72" s="10">
        <v>0</v>
      </c>
      <c r="K72" s="10">
        <v>0</v>
      </c>
      <c r="L72" s="10">
        <v>0</v>
      </c>
      <c r="M72" s="10">
        <v>0</v>
      </c>
      <c r="N72" s="10">
        <v>0</v>
      </c>
      <c r="O72" s="10">
        <v>0</v>
      </c>
      <c r="P72" s="10">
        <v>0</v>
      </c>
      <c r="Q72" s="10">
        <v>0</v>
      </c>
      <c r="R72" s="10">
        <v>0</v>
      </c>
    </row>
    <row r="73" spans="1:18" x14ac:dyDescent="0.25">
      <c r="A73" s="8">
        <v>68</v>
      </c>
      <c r="B73" s="10">
        <v>0</v>
      </c>
      <c r="C73" s="10">
        <v>0</v>
      </c>
      <c r="D73" s="10">
        <v>0</v>
      </c>
      <c r="E73" s="10">
        <v>0</v>
      </c>
      <c r="F73" s="10">
        <v>0</v>
      </c>
      <c r="G73" s="10">
        <v>0</v>
      </c>
      <c r="H73" s="10">
        <v>0</v>
      </c>
      <c r="I73" s="10">
        <v>0</v>
      </c>
      <c r="J73" s="10">
        <v>0</v>
      </c>
      <c r="K73" s="10">
        <v>0</v>
      </c>
      <c r="L73" s="10">
        <v>0</v>
      </c>
      <c r="M73" s="10">
        <v>0</v>
      </c>
      <c r="N73" s="10">
        <v>0</v>
      </c>
      <c r="O73" s="10">
        <v>0</v>
      </c>
      <c r="P73" s="10">
        <v>0</v>
      </c>
      <c r="Q73" s="10">
        <v>0</v>
      </c>
      <c r="R73" s="10">
        <v>1.25E-3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topLeftCell="A61" workbookViewId="0">
      <selection activeCell="B88" sqref="B88"/>
    </sheetView>
  </sheetViews>
  <sheetFormatPr defaultRowHeight="13.2" x14ac:dyDescent="0.25"/>
  <cols>
    <col min="1" max="1" width="59.5546875" customWidth="1"/>
    <col min="2" max="2" width="14.21875" customWidth="1"/>
    <col min="3" max="3" width="44" customWidth="1"/>
    <col min="4" max="4" width="14.21875" customWidth="1"/>
    <col min="5" max="5" width="26" customWidth="1"/>
    <col min="6" max="6" width="15" customWidth="1"/>
    <col min="7" max="7" width="14.77734375" customWidth="1"/>
    <col min="8" max="8" width="17.6640625" customWidth="1"/>
    <col min="11" max="11" width="11.44140625" customWidth="1"/>
    <col min="12" max="12" width="11.77734375" customWidth="1"/>
    <col min="14" max="14" width="9.109375" bestFit="1" customWidth="1"/>
    <col min="15" max="15" width="12" customWidth="1"/>
    <col min="16" max="16" width="12.109375" customWidth="1"/>
    <col min="18" max="18" width="13.77734375" bestFit="1" customWidth="1"/>
    <col min="19" max="19" width="11.77734375" customWidth="1"/>
    <col min="20" max="20" width="12" customWidth="1"/>
  </cols>
  <sheetData>
    <row r="1" spans="1:20" ht="13.8" thickBot="1" x14ac:dyDescent="0.3"/>
    <row r="2" spans="1:20" ht="13.8" thickBot="1" x14ac:dyDescent="0.3">
      <c r="D2" s="127"/>
      <c r="E2" t="s">
        <v>151</v>
      </c>
    </row>
    <row r="3" spans="1:20" ht="13.8" thickBot="1" x14ac:dyDescent="0.3">
      <c r="D3" s="128"/>
      <c r="E3" t="s">
        <v>152</v>
      </c>
      <c r="F3" s="129"/>
    </row>
    <row r="4" spans="1:20" ht="14.4" thickBot="1" x14ac:dyDescent="0.3">
      <c r="A4" s="130"/>
      <c r="B4" s="130"/>
      <c r="C4" s="131"/>
      <c r="D4" s="131"/>
      <c r="E4" s="131"/>
      <c r="F4" s="339" t="s">
        <v>153</v>
      </c>
      <c r="G4" s="340"/>
      <c r="H4" s="341"/>
      <c r="J4" s="342" t="s">
        <v>154</v>
      </c>
      <c r="K4" s="343"/>
      <c r="L4" s="344"/>
      <c r="N4" s="345" t="s">
        <v>155</v>
      </c>
      <c r="O4" s="346"/>
      <c r="P4" s="347"/>
      <c r="R4" s="345" t="s">
        <v>156</v>
      </c>
      <c r="S4" s="346"/>
      <c r="T4" s="347"/>
    </row>
    <row r="5" spans="1:20" ht="53.4" thickBot="1" x14ac:dyDescent="0.3">
      <c r="A5" s="132" t="s">
        <v>157</v>
      </c>
      <c r="B5" s="132" t="s">
        <v>158</v>
      </c>
      <c r="C5" s="132" t="s">
        <v>159</v>
      </c>
      <c r="D5" s="132" t="s">
        <v>160</v>
      </c>
      <c r="E5" s="133" t="s">
        <v>161</v>
      </c>
      <c r="F5" s="134" t="s">
        <v>162</v>
      </c>
      <c r="G5" s="135" t="s">
        <v>163</v>
      </c>
      <c r="H5" s="136" t="s">
        <v>164</v>
      </c>
      <c r="J5" s="137" t="s">
        <v>162</v>
      </c>
      <c r="K5" s="138" t="s">
        <v>163</v>
      </c>
      <c r="L5" s="139" t="s">
        <v>164</v>
      </c>
      <c r="N5" s="137" t="s">
        <v>162</v>
      </c>
      <c r="O5" s="138" t="s">
        <v>163</v>
      </c>
      <c r="P5" s="139" t="s">
        <v>164</v>
      </c>
      <c r="R5" s="137" t="s">
        <v>162</v>
      </c>
      <c r="S5" s="138" t="s">
        <v>163</v>
      </c>
      <c r="T5" s="139" t="s">
        <v>164</v>
      </c>
    </row>
    <row r="6" spans="1:20" ht="13.8" customHeight="1" x14ac:dyDescent="0.25">
      <c r="A6" s="140" t="s">
        <v>165</v>
      </c>
      <c r="B6" s="141" t="s">
        <v>166</v>
      </c>
      <c r="C6" s="142" t="s">
        <v>128</v>
      </c>
      <c r="D6" s="142"/>
      <c r="E6" s="142" t="s">
        <v>167</v>
      </c>
      <c r="F6" s="143" t="s">
        <v>168</v>
      </c>
      <c r="G6" s="144" t="s">
        <v>168</v>
      </c>
      <c r="H6" s="145" t="s">
        <v>168</v>
      </c>
      <c r="J6" s="143" t="str">
        <f>F6</f>
        <v>--</v>
      </c>
      <c r="K6" s="144" t="str">
        <f>G6</f>
        <v>--</v>
      </c>
      <c r="L6" s="145" t="str">
        <f>H6</f>
        <v>--</v>
      </c>
      <c r="N6" s="143" t="str">
        <f>J6</f>
        <v>--</v>
      </c>
      <c r="O6" s="144" t="str">
        <f>K6</f>
        <v>--</v>
      </c>
      <c r="P6" s="145" t="str">
        <f>L6</f>
        <v>--</v>
      </c>
      <c r="R6" s="143" t="str">
        <f>N6</f>
        <v>--</v>
      </c>
      <c r="S6" s="144" t="str">
        <f>O6</f>
        <v>--</v>
      </c>
      <c r="T6" s="145" t="str">
        <f>P6</f>
        <v>--</v>
      </c>
    </row>
    <row r="7" spans="1:20" ht="13.8" customHeight="1" x14ac:dyDescent="0.25">
      <c r="A7" s="146" t="s">
        <v>169</v>
      </c>
      <c r="B7" s="147" t="s">
        <v>170</v>
      </c>
      <c r="C7" s="148" t="s">
        <v>171</v>
      </c>
      <c r="D7" s="148">
        <v>2017</v>
      </c>
      <c r="E7" s="148" t="s">
        <v>172</v>
      </c>
      <c r="F7" s="149">
        <v>140</v>
      </c>
      <c r="G7" s="150">
        <v>0</v>
      </c>
      <c r="H7" s="151">
        <v>1.49</v>
      </c>
      <c r="J7" s="149">
        <v>254</v>
      </c>
      <c r="K7" s="150">
        <f t="shared" ref="K7:L13" si="0">G7</f>
        <v>0</v>
      </c>
      <c r="L7" s="151">
        <f t="shared" si="0"/>
        <v>1.49</v>
      </c>
      <c r="N7" s="149">
        <f t="shared" ref="N7:P10" si="1">J7-F7</f>
        <v>114</v>
      </c>
      <c r="O7" s="150">
        <f t="shared" si="1"/>
        <v>0</v>
      </c>
      <c r="P7" s="151">
        <f t="shared" si="1"/>
        <v>0</v>
      </c>
      <c r="R7" s="149">
        <f t="shared" ref="R7:T10" si="2">($A$8*1000*N7)/1000000</f>
        <v>69.995999999999995</v>
      </c>
      <c r="S7" s="150">
        <f t="shared" si="2"/>
        <v>0</v>
      </c>
      <c r="T7" s="151">
        <f t="shared" si="2"/>
        <v>0</v>
      </c>
    </row>
    <row r="8" spans="1:20" ht="13.8" customHeight="1" x14ac:dyDescent="0.25">
      <c r="A8" s="146">
        <v>614</v>
      </c>
      <c r="B8" s="147" t="s">
        <v>173</v>
      </c>
      <c r="C8" s="148" t="s">
        <v>174</v>
      </c>
      <c r="D8" s="148">
        <v>2016</v>
      </c>
      <c r="E8" s="148" t="s">
        <v>175</v>
      </c>
      <c r="F8" s="152">
        <v>30</v>
      </c>
      <c r="G8" s="150">
        <v>0.33</v>
      </c>
      <c r="H8" s="151">
        <v>0</v>
      </c>
      <c r="J8" s="152">
        <f>F8</f>
        <v>30</v>
      </c>
      <c r="K8" s="150">
        <f t="shared" si="0"/>
        <v>0.33</v>
      </c>
      <c r="L8" s="151">
        <f t="shared" si="0"/>
        <v>0</v>
      </c>
      <c r="N8" s="152">
        <f t="shared" si="1"/>
        <v>0</v>
      </c>
      <c r="O8" s="150">
        <f t="shared" si="1"/>
        <v>0</v>
      </c>
      <c r="P8" s="151">
        <f t="shared" si="1"/>
        <v>0</v>
      </c>
      <c r="R8" s="152">
        <f t="shared" si="2"/>
        <v>0</v>
      </c>
      <c r="S8" s="150">
        <f t="shared" si="2"/>
        <v>0</v>
      </c>
      <c r="T8" s="151">
        <f t="shared" si="2"/>
        <v>0</v>
      </c>
    </row>
    <row r="9" spans="1:20" ht="13.8" customHeight="1" x14ac:dyDescent="0.25">
      <c r="A9" s="146"/>
      <c r="B9" s="147" t="s">
        <v>176</v>
      </c>
      <c r="C9" s="148" t="s">
        <v>177</v>
      </c>
      <c r="D9" s="148">
        <v>2018</v>
      </c>
      <c r="E9" s="148" t="s">
        <v>172</v>
      </c>
      <c r="F9" s="152">
        <v>23</v>
      </c>
      <c r="G9" s="150">
        <v>1.63</v>
      </c>
      <c r="H9" s="151">
        <v>0.23</v>
      </c>
      <c r="J9" s="152">
        <f>F9</f>
        <v>23</v>
      </c>
      <c r="K9" s="150">
        <f t="shared" si="0"/>
        <v>1.63</v>
      </c>
      <c r="L9" s="151">
        <f t="shared" si="0"/>
        <v>0.23</v>
      </c>
      <c r="N9" s="152">
        <f t="shared" si="1"/>
        <v>0</v>
      </c>
      <c r="O9" s="150">
        <f t="shared" si="1"/>
        <v>0</v>
      </c>
      <c r="P9" s="151">
        <f t="shared" si="1"/>
        <v>0</v>
      </c>
      <c r="R9" s="152">
        <f t="shared" si="2"/>
        <v>0</v>
      </c>
      <c r="S9" s="150">
        <f t="shared" si="2"/>
        <v>0</v>
      </c>
      <c r="T9" s="151">
        <f t="shared" si="2"/>
        <v>0</v>
      </c>
    </row>
    <row r="10" spans="1:20" ht="13.8" customHeight="1" x14ac:dyDescent="0.25">
      <c r="A10" s="146"/>
      <c r="B10" s="147" t="s">
        <v>176</v>
      </c>
      <c r="C10" s="148" t="s">
        <v>178</v>
      </c>
      <c r="D10" s="148">
        <v>2020</v>
      </c>
      <c r="E10" s="148" t="s">
        <v>179</v>
      </c>
      <c r="F10" s="152">
        <v>36</v>
      </c>
      <c r="G10" s="150">
        <v>0</v>
      </c>
      <c r="H10" s="151">
        <v>0</v>
      </c>
      <c r="J10" s="152">
        <f>F10</f>
        <v>36</v>
      </c>
      <c r="K10" s="150">
        <f t="shared" si="0"/>
        <v>0</v>
      </c>
      <c r="L10" s="151">
        <f t="shared" si="0"/>
        <v>0</v>
      </c>
      <c r="N10" s="152">
        <f t="shared" si="1"/>
        <v>0</v>
      </c>
      <c r="O10" s="150">
        <f t="shared" si="1"/>
        <v>0</v>
      </c>
      <c r="P10" s="151">
        <f t="shared" si="1"/>
        <v>0</v>
      </c>
      <c r="R10" s="152">
        <f t="shared" si="2"/>
        <v>0</v>
      </c>
      <c r="S10" s="150">
        <f t="shared" si="2"/>
        <v>0</v>
      </c>
      <c r="T10" s="151">
        <f t="shared" si="2"/>
        <v>0</v>
      </c>
    </row>
    <row r="11" spans="1:20" ht="13.8" customHeight="1" x14ac:dyDescent="0.25">
      <c r="A11" s="146"/>
      <c r="B11" s="147" t="s">
        <v>180</v>
      </c>
      <c r="C11" s="153" t="s">
        <v>181</v>
      </c>
      <c r="D11" s="153"/>
      <c r="E11" s="153" t="s">
        <v>167</v>
      </c>
      <c r="F11" s="154" t="s">
        <v>168</v>
      </c>
      <c r="G11" s="155" t="s">
        <v>168</v>
      </c>
      <c r="H11" s="156" t="s">
        <v>168</v>
      </c>
      <c r="J11" s="154" t="str">
        <f>F11</f>
        <v>--</v>
      </c>
      <c r="K11" s="155" t="str">
        <f t="shared" si="0"/>
        <v>--</v>
      </c>
      <c r="L11" s="156" t="str">
        <f t="shared" si="0"/>
        <v>--</v>
      </c>
      <c r="N11" s="154" t="str">
        <f t="shared" ref="N11:P12" si="3">J11</f>
        <v>--</v>
      </c>
      <c r="O11" s="155" t="str">
        <f t="shared" si="3"/>
        <v>--</v>
      </c>
      <c r="P11" s="156" t="str">
        <f t="shared" si="3"/>
        <v>--</v>
      </c>
      <c r="R11" s="154" t="str">
        <f t="shared" ref="R11:T12" si="4">N11</f>
        <v>--</v>
      </c>
      <c r="S11" s="155" t="str">
        <f t="shared" si="4"/>
        <v>--</v>
      </c>
      <c r="T11" s="156" t="str">
        <f t="shared" si="4"/>
        <v>--</v>
      </c>
    </row>
    <row r="12" spans="1:20" ht="13.8" customHeight="1" thickBot="1" x14ac:dyDescent="0.3">
      <c r="A12" s="146"/>
      <c r="B12" s="147" t="s">
        <v>182</v>
      </c>
      <c r="C12" s="153" t="s">
        <v>183</v>
      </c>
      <c r="D12" s="153"/>
      <c r="E12" s="153" t="s">
        <v>167</v>
      </c>
      <c r="F12" s="154" t="s">
        <v>168</v>
      </c>
      <c r="G12" s="155" t="s">
        <v>168</v>
      </c>
      <c r="H12" s="156" t="s">
        <v>168</v>
      </c>
      <c r="J12" s="154" t="str">
        <f>F12</f>
        <v>--</v>
      </c>
      <c r="K12" s="155" t="str">
        <f t="shared" si="0"/>
        <v>--</v>
      </c>
      <c r="L12" s="156" t="str">
        <f t="shared" si="0"/>
        <v>--</v>
      </c>
      <c r="N12" s="154" t="str">
        <f t="shared" si="3"/>
        <v>--</v>
      </c>
      <c r="O12" s="155" t="str">
        <f t="shared" si="3"/>
        <v>--</v>
      </c>
      <c r="P12" s="156" t="str">
        <f t="shared" si="3"/>
        <v>--</v>
      </c>
      <c r="R12" s="154" t="str">
        <f t="shared" si="4"/>
        <v>--</v>
      </c>
      <c r="S12" s="155" t="str">
        <f t="shared" si="4"/>
        <v>--</v>
      </c>
      <c r="T12" s="156" t="str">
        <f t="shared" si="4"/>
        <v>--</v>
      </c>
    </row>
    <row r="13" spans="1:20" ht="13.8" customHeight="1" thickBot="1" x14ac:dyDescent="0.3">
      <c r="A13" s="157"/>
      <c r="B13" s="158"/>
      <c r="C13" s="159"/>
      <c r="D13" s="159"/>
      <c r="E13" s="160" t="s">
        <v>184</v>
      </c>
      <c r="F13" s="161">
        <v>229</v>
      </c>
      <c r="G13" s="162">
        <v>1.96</v>
      </c>
      <c r="H13" s="163">
        <v>1.72</v>
      </c>
      <c r="J13" s="161">
        <f>F13-F7+J7</f>
        <v>343</v>
      </c>
      <c r="K13" s="162">
        <f t="shared" si="0"/>
        <v>1.96</v>
      </c>
      <c r="L13" s="163">
        <f t="shared" si="0"/>
        <v>1.72</v>
      </c>
      <c r="N13" s="161">
        <f>J13-F13</f>
        <v>114</v>
      </c>
      <c r="O13" s="162">
        <f>K13-G13</f>
        <v>0</v>
      </c>
      <c r="P13" s="163">
        <f>L13-H13</f>
        <v>0</v>
      </c>
      <c r="R13" s="164">
        <f>($A$8*1000*N13)/1000000</f>
        <v>69.995999999999995</v>
      </c>
      <c r="S13" s="165">
        <f>($A$8*1000*O13)/1000000</f>
        <v>0</v>
      </c>
      <c r="T13" s="166">
        <f>($A$8*1000*P13)/1000000</f>
        <v>0</v>
      </c>
    </row>
    <row r="14" spans="1:20" ht="13.8" customHeight="1" x14ac:dyDescent="0.25">
      <c r="A14" s="130"/>
      <c r="B14" s="130"/>
      <c r="C14" s="131"/>
      <c r="D14" s="131"/>
      <c r="E14" s="131"/>
      <c r="F14" s="167"/>
      <c r="G14" s="168"/>
      <c r="H14" s="169"/>
    </row>
    <row r="15" spans="1:20" ht="13.8" customHeight="1" thickBot="1" x14ac:dyDescent="0.3">
      <c r="A15" s="130"/>
      <c r="B15" s="130"/>
      <c r="C15" s="131"/>
      <c r="D15" s="131"/>
      <c r="E15" s="131"/>
      <c r="F15" s="167"/>
      <c r="G15" s="168"/>
      <c r="H15" s="169"/>
    </row>
    <row r="16" spans="1:20" ht="13.8" customHeight="1" thickBot="1" x14ac:dyDescent="0.3">
      <c r="A16" s="140" t="s">
        <v>185</v>
      </c>
      <c r="B16" s="141" t="s">
        <v>166</v>
      </c>
      <c r="C16" s="142" t="s">
        <v>128</v>
      </c>
      <c r="D16" s="142"/>
      <c r="E16" s="142" t="s">
        <v>167</v>
      </c>
      <c r="F16" s="170" t="s">
        <v>168</v>
      </c>
      <c r="G16" s="171" t="s">
        <v>168</v>
      </c>
      <c r="H16" s="172" t="s">
        <v>168</v>
      </c>
      <c r="J16" s="170" t="str">
        <f>F16</f>
        <v>--</v>
      </c>
      <c r="K16" s="171" t="str">
        <f>G16</f>
        <v>--</v>
      </c>
      <c r="L16" s="172" t="str">
        <f>H16</f>
        <v>--</v>
      </c>
      <c r="N16" s="170" t="str">
        <f t="shared" ref="N16:P17" si="5">J16</f>
        <v>--</v>
      </c>
      <c r="O16" s="171" t="str">
        <f t="shared" si="5"/>
        <v>--</v>
      </c>
      <c r="P16" s="172" t="str">
        <f t="shared" si="5"/>
        <v>--</v>
      </c>
      <c r="R16" s="170" t="str">
        <f>N16</f>
        <v>--</v>
      </c>
      <c r="S16" s="171" t="str">
        <f>O16</f>
        <v>--</v>
      </c>
      <c r="T16" s="172" t="str">
        <f>P16</f>
        <v>--</v>
      </c>
    </row>
    <row r="17" spans="1:20" ht="13.8" customHeight="1" x14ac:dyDescent="0.25">
      <c r="A17" s="146" t="s">
        <v>169</v>
      </c>
      <c r="B17" s="173" t="s">
        <v>170</v>
      </c>
      <c r="C17" s="148" t="s">
        <v>186</v>
      </c>
      <c r="D17" s="148">
        <v>2027</v>
      </c>
      <c r="E17" s="174" t="s">
        <v>187</v>
      </c>
      <c r="F17" s="175">
        <v>514</v>
      </c>
      <c r="G17" s="176" t="s">
        <v>168</v>
      </c>
      <c r="H17" s="177" t="s">
        <v>168</v>
      </c>
      <c r="I17" s="178" t="s">
        <v>188</v>
      </c>
      <c r="J17" s="175">
        <v>514</v>
      </c>
      <c r="K17" s="176" t="str">
        <f t="shared" ref="K17:L22" si="6">G17</f>
        <v>--</v>
      </c>
      <c r="L17" s="177" t="str">
        <f t="shared" si="6"/>
        <v>--</v>
      </c>
      <c r="N17" s="175">
        <f t="shared" si="5"/>
        <v>514</v>
      </c>
      <c r="O17" s="176" t="str">
        <f t="shared" si="5"/>
        <v>--</v>
      </c>
      <c r="P17" s="177" t="str">
        <f t="shared" si="5"/>
        <v>--</v>
      </c>
      <c r="Q17">
        <v>2027</v>
      </c>
      <c r="R17" s="175">
        <f>($A$18*1000*N17)/1000000</f>
        <v>760.72</v>
      </c>
      <c r="S17" s="171" t="str">
        <f>O17</f>
        <v>--</v>
      </c>
      <c r="T17" s="172" t="str">
        <f>P17</f>
        <v>--</v>
      </c>
    </row>
    <row r="18" spans="1:20" ht="13.8" customHeight="1" x14ac:dyDescent="0.25">
      <c r="A18" s="146">
        <v>1480</v>
      </c>
      <c r="B18" s="147" t="s">
        <v>173</v>
      </c>
      <c r="C18" s="148" t="s">
        <v>174</v>
      </c>
      <c r="D18" s="148">
        <v>2016</v>
      </c>
      <c r="E18" s="148" t="s">
        <v>175</v>
      </c>
      <c r="F18" s="179">
        <v>30</v>
      </c>
      <c r="G18" s="180">
        <v>0.33</v>
      </c>
      <c r="H18" s="181">
        <v>0</v>
      </c>
      <c r="J18" s="179">
        <f>F18</f>
        <v>30</v>
      </c>
      <c r="K18" s="180">
        <f t="shared" si="6"/>
        <v>0.33</v>
      </c>
      <c r="L18" s="181">
        <f t="shared" si="6"/>
        <v>0</v>
      </c>
      <c r="N18" s="152">
        <f t="shared" ref="N18:P20" si="7">J18-F18</f>
        <v>0</v>
      </c>
      <c r="O18" s="150">
        <f t="shared" si="7"/>
        <v>0</v>
      </c>
      <c r="P18" s="151">
        <f t="shared" si="7"/>
        <v>0</v>
      </c>
      <c r="R18" s="152">
        <f>($A$18*1000*N18)/1000000</f>
        <v>0</v>
      </c>
      <c r="S18" s="150">
        <f t="shared" ref="S18:T20" si="8">($A$18*1000*O18)/1000000</f>
        <v>0</v>
      </c>
      <c r="T18" s="151">
        <f t="shared" si="8"/>
        <v>0</v>
      </c>
    </row>
    <row r="19" spans="1:20" ht="13.8" customHeight="1" x14ac:dyDescent="0.25">
      <c r="A19" s="146"/>
      <c r="B19" s="147" t="s">
        <v>176</v>
      </c>
      <c r="C19" s="148" t="s">
        <v>177</v>
      </c>
      <c r="D19" s="148">
        <v>2018</v>
      </c>
      <c r="E19" s="148" t="s">
        <v>172</v>
      </c>
      <c r="F19" s="182">
        <v>23</v>
      </c>
      <c r="G19" s="183">
        <v>1.63</v>
      </c>
      <c r="H19" s="184">
        <v>0.23</v>
      </c>
      <c r="J19" s="182">
        <f>F19</f>
        <v>23</v>
      </c>
      <c r="K19" s="183">
        <f t="shared" si="6"/>
        <v>1.63</v>
      </c>
      <c r="L19" s="184">
        <f t="shared" si="6"/>
        <v>0.23</v>
      </c>
      <c r="N19" s="152">
        <f t="shared" si="7"/>
        <v>0</v>
      </c>
      <c r="O19" s="150">
        <f t="shared" si="7"/>
        <v>0</v>
      </c>
      <c r="P19" s="151">
        <f t="shared" si="7"/>
        <v>0</v>
      </c>
      <c r="R19" s="152">
        <f>($A$18*1000*N19)/1000000</f>
        <v>0</v>
      </c>
      <c r="S19" s="150">
        <f t="shared" si="8"/>
        <v>0</v>
      </c>
      <c r="T19" s="151">
        <f t="shared" si="8"/>
        <v>0</v>
      </c>
    </row>
    <row r="20" spans="1:20" ht="13.8" customHeight="1" x14ac:dyDescent="0.25">
      <c r="A20" s="146"/>
      <c r="B20" s="147" t="s">
        <v>176</v>
      </c>
      <c r="C20" s="148" t="s">
        <v>178</v>
      </c>
      <c r="D20" s="148">
        <v>2020</v>
      </c>
      <c r="E20" s="148" t="s">
        <v>179</v>
      </c>
      <c r="F20" s="182">
        <v>36</v>
      </c>
      <c r="G20" s="183">
        <v>0</v>
      </c>
      <c r="H20" s="184">
        <v>0</v>
      </c>
      <c r="J20" s="182">
        <f>F20</f>
        <v>36</v>
      </c>
      <c r="K20" s="183">
        <f t="shared" si="6"/>
        <v>0</v>
      </c>
      <c r="L20" s="184">
        <f t="shared" si="6"/>
        <v>0</v>
      </c>
      <c r="N20" s="152">
        <f t="shared" si="7"/>
        <v>0</v>
      </c>
      <c r="O20" s="150">
        <f t="shared" si="7"/>
        <v>0</v>
      </c>
      <c r="P20" s="151">
        <f t="shared" si="7"/>
        <v>0</v>
      </c>
      <c r="R20" s="152">
        <f>($A$18*1000*N20)/1000000</f>
        <v>0</v>
      </c>
      <c r="S20" s="150">
        <f t="shared" si="8"/>
        <v>0</v>
      </c>
      <c r="T20" s="151">
        <f t="shared" si="8"/>
        <v>0</v>
      </c>
    </row>
    <row r="21" spans="1:20" ht="13.8" customHeight="1" x14ac:dyDescent="0.25">
      <c r="A21" s="146"/>
      <c r="B21" s="147" t="s">
        <v>180</v>
      </c>
      <c r="C21" s="153" t="s">
        <v>181</v>
      </c>
      <c r="D21" s="153"/>
      <c r="E21" s="153" t="s">
        <v>167</v>
      </c>
      <c r="F21" s="185" t="s">
        <v>168</v>
      </c>
      <c r="G21" s="186" t="s">
        <v>168</v>
      </c>
      <c r="H21" s="187" t="s">
        <v>168</v>
      </c>
      <c r="J21" s="185" t="str">
        <f>F21</f>
        <v>--</v>
      </c>
      <c r="K21" s="186" t="str">
        <f t="shared" si="6"/>
        <v>--</v>
      </c>
      <c r="L21" s="187" t="str">
        <f t="shared" si="6"/>
        <v>--</v>
      </c>
      <c r="N21" s="154" t="str">
        <f t="shared" ref="N21:P22" si="9">J21</f>
        <v>--</v>
      </c>
      <c r="O21" s="155" t="str">
        <f t="shared" si="9"/>
        <v>--</v>
      </c>
      <c r="P21" s="156" t="str">
        <f t="shared" si="9"/>
        <v>--</v>
      </c>
      <c r="R21" s="154" t="str">
        <f t="shared" ref="R21:T22" si="10">N21</f>
        <v>--</v>
      </c>
      <c r="S21" s="155" t="str">
        <f t="shared" si="10"/>
        <v>--</v>
      </c>
      <c r="T21" s="156" t="str">
        <f t="shared" si="10"/>
        <v>--</v>
      </c>
    </row>
    <row r="22" spans="1:20" ht="13.8" customHeight="1" thickBot="1" x14ac:dyDescent="0.3">
      <c r="A22" s="146"/>
      <c r="B22" s="147" t="s">
        <v>182</v>
      </c>
      <c r="C22" s="153" t="s">
        <v>183</v>
      </c>
      <c r="D22" s="153"/>
      <c r="E22" s="153" t="s">
        <v>167</v>
      </c>
      <c r="F22" s="185" t="s">
        <v>168</v>
      </c>
      <c r="G22" s="186" t="s">
        <v>168</v>
      </c>
      <c r="H22" s="187" t="s">
        <v>168</v>
      </c>
      <c r="J22" s="188" t="str">
        <f>F22</f>
        <v>--</v>
      </c>
      <c r="K22" s="189" t="str">
        <f t="shared" si="6"/>
        <v>--</v>
      </c>
      <c r="L22" s="190" t="str">
        <f t="shared" si="6"/>
        <v>--</v>
      </c>
      <c r="N22" s="154" t="str">
        <f t="shared" si="9"/>
        <v>--</v>
      </c>
      <c r="O22" s="155" t="str">
        <f t="shared" si="9"/>
        <v>--</v>
      </c>
      <c r="P22" s="156" t="str">
        <f t="shared" si="9"/>
        <v>--</v>
      </c>
      <c r="R22" s="154" t="str">
        <f t="shared" si="10"/>
        <v>--</v>
      </c>
      <c r="S22" s="155" t="str">
        <f t="shared" si="10"/>
        <v>--</v>
      </c>
      <c r="T22" s="156" t="str">
        <f t="shared" si="10"/>
        <v>--</v>
      </c>
    </row>
    <row r="23" spans="1:20" ht="13.8" customHeight="1" thickBot="1" x14ac:dyDescent="0.3">
      <c r="A23" s="157"/>
      <c r="B23" s="158"/>
      <c r="C23" s="159"/>
      <c r="D23" s="159"/>
      <c r="E23" s="160" t="s">
        <v>184</v>
      </c>
      <c r="F23" s="191">
        <v>89</v>
      </c>
      <c r="G23" s="192">
        <v>1.96</v>
      </c>
      <c r="H23" s="193">
        <v>0.23</v>
      </c>
      <c r="J23" s="194">
        <f>SUM(J17:J22)</f>
        <v>603</v>
      </c>
      <c r="K23" s="195">
        <f>SUM(K17:K22)</f>
        <v>1.96</v>
      </c>
      <c r="L23" s="196">
        <f>SUM(L17:L22)</f>
        <v>0.23</v>
      </c>
      <c r="N23" s="191">
        <f>J23-F23</f>
        <v>514</v>
      </c>
      <c r="O23" s="192">
        <f>K23-G23</f>
        <v>0</v>
      </c>
      <c r="P23" s="193">
        <f>L23-H23</f>
        <v>0</v>
      </c>
      <c r="R23" s="197">
        <f>($A$18*1000*N23)/1000000</f>
        <v>760.72</v>
      </c>
      <c r="S23" s="198">
        <f>($A$18*1000*O23)/1000000</f>
        <v>0</v>
      </c>
      <c r="T23" s="199">
        <f>($A$18*1000*P23)/1000000</f>
        <v>0</v>
      </c>
    </row>
    <row r="24" spans="1:20" ht="13.8" customHeight="1" x14ac:dyDescent="0.25">
      <c r="A24" s="130"/>
      <c r="B24" s="130"/>
      <c r="C24" s="131"/>
      <c r="D24" s="131"/>
      <c r="E24" s="131"/>
      <c r="F24" s="200"/>
      <c r="G24" s="201"/>
      <c r="H24" s="202"/>
    </row>
    <row r="25" spans="1:20" ht="13.8" customHeight="1" thickBot="1" x14ac:dyDescent="0.3">
      <c r="A25" s="130"/>
      <c r="B25" s="130"/>
      <c r="C25" s="131"/>
      <c r="D25" s="131"/>
      <c r="E25" s="131"/>
      <c r="F25" s="167"/>
      <c r="G25" s="168"/>
      <c r="H25" s="169"/>
    </row>
    <row r="26" spans="1:20" ht="13.8" customHeight="1" x14ac:dyDescent="0.25">
      <c r="A26" s="140" t="s">
        <v>189</v>
      </c>
      <c r="B26" s="141" t="s">
        <v>166</v>
      </c>
      <c r="C26" s="142" t="s">
        <v>128</v>
      </c>
      <c r="D26" s="142"/>
      <c r="E26" s="142" t="s">
        <v>167</v>
      </c>
      <c r="F26" s="203" t="s">
        <v>168</v>
      </c>
      <c r="G26" s="204" t="s">
        <v>168</v>
      </c>
      <c r="H26" s="205" t="s">
        <v>168</v>
      </c>
      <c r="J26" s="206" t="str">
        <f>F26</f>
        <v>--</v>
      </c>
      <c r="K26" s="204" t="str">
        <f>G26</f>
        <v>--</v>
      </c>
      <c r="L26" s="205" t="str">
        <f>H26</f>
        <v>--</v>
      </c>
      <c r="N26" s="143" t="str">
        <f>J26</f>
        <v>--</v>
      </c>
      <c r="O26" s="144" t="str">
        <f>K26</f>
        <v>--</v>
      </c>
      <c r="P26" s="145" t="str">
        <f>L26</f>
        <v>--</v>
      </c>
      <c r="R26" s="143" t="str">
        <f>N26</f>
        <v>--</v>
      </c>
      <c r="S26" s="144" t="str">
        <f>O26</f>
        <v>--</v>
      </c>
      <c r="T26" s="145" t="str">
        <f>P26</f>
        <v>--</v>
      </c>
    </row>
    <row r="27" spans="1:20" ht="13.8" customHeight="1" x14ac:dyDescent="0.25">
      <c r="A27" s="146" t="s">
        <v>169</v>
      </c>
      <c r="B27" s="147" t="s">
        <v>170</v>
      </c>
      <c r="C27" s="148" t="s">
        <v>186</v>
      </c>
      <c r="D27" s="148" t="s">
        <v>190</v>
      </c>
      <c r="E27" s="148" t="s">
        <v>172</v>
      </c>
      <c r="F27" s="207">
        <v>257</v>
      </c>
      <c r="G27" s="201">
        <v>0.86</v>
      </c>
      <c r="H27" s="202">
        <v>0.41</v>
      </c>
      <c r="J27" s="208">
        <v>377</v>
      </c>
      <c r="K27" s="201">
        <f t="shared" ref="K27:L32" si="11">G27</f>
        <v>0.86</v>
      </c>
      <c r="L27" s="202">
        <f t="shared" si="11"/>
        <v>0.41</v>
      </c>
      <c r="N27" s="149">
        <f t="shared" ref="N27:P28" si="12">J27-F27</f>
        <v>120</v>
      </c>
      <c r="O27" s="150">
        <f t="shared" si="12"/>
        <v>0</v>
      </c>
      <c r="P27" s="151">
        <f t="shared" si="12"/>
        <v>0</v>
      </c>
      <c r="R27" s="149">
        <f t="shared" ref="R27:T28" si="13">($A$28*1000*N27)/1000000</f>
        <v>127.2</v>
      </c>
      <c r="S27" s="150">
        <f t="shared" si="13"/>
        <v>0</v>
      </c>
      <c r="T27" s="151">
        <f t="shared" si="13"/>
        <v>0</v>
      </c>
    </row>
    <row r="28" spans="1:20" ht="13.8" customHeight="1" x14ac:dyDescent="0.25">
      <c r="A28" s="146">
        <v>1060</v>
      </c>
      <c r="B28" s="147" t="s">
        <v>173</v>
      </c>
      <c r="C28" s="148" t="s">
        <v>191</v>
      </c>
      <c r="D28" s="148">
        <v>2015</v>
      </c>
      <c r="E28" s="148" t="s">
        <v>175</v>
      </c>
      <c r="F28" s="207">
        <v>14</v>
      </c>
      <c r="G28" s="201">
        <v>0.1</v>
      </c>
      <c r="H28" s="202">
        <v>2.8</v>
      </c>
      <c r="J28" s="207">
        <f>F28</f>
        <v>14</v>
      </c>
      <c r="K28" s="201">
        <f t="shared" si="11"/>
        <v>0.1</v>
      </c>
      <c r="L28" s="202">
        <f t="shared" si="11"/>
        <v>2.8</v>
      </c>
      <c r="N28" s="152">
        <f t="shared" si="12"/>
        <v>0</v>
      </c>
      <c r="O28" s="150">
        <f t="shared" si="12"/>
        <v>0</v>
      </c>
      <c r="P28" s="151">
        <f t="shared" si="12"/>
        <v>0</v>
      </c>
      <c r="R28" s="152">
        <f t="shared" si="13"/>
        <v>0</v>
      </c>
      <c r="S28" s="150">
        <f t="shared" si="13"/>
        <v>0</v>
      </c>
      <c r="T28" s="151">
        <f t="shared" si="13"/>
        <v>0</v>
      </c>
    </row>
    <row r="29" spans="1:20" ht="13.8" customHeight="1" x14ac:dyDescent="0.25">
      <c r="A29" s="146"/>
      <c r="B29" s="147" t="s">
        <v>176</v>
      </c>
      <c r="C29" s="153" t="s">
        <v>192</v>
      </c>
      <c r="D29" s="153"/>
      <c r="E29" s="153" t="s">
        <v>193</v>
      </c>
      <c r="F29" s="209" t="s">
        <v>168</v>
      </c>
      <c r="G29" s="210" t="s">
        <v>168</v>
      </c>
      <c r="H29" s="211" t="s">
        <v>168</v>
      </c>
      <c r="J29" s="209" t="str">
        <f>F29</f>
        <v>--</v>
      </c>
      <c r="K29" s="210" t="str">
        <f t="shared" si="11"/>
        <v>--</v>
      </c>
      <c r="L29" s="211" t="str">
        <f t="shared" si="11"/>
        <v>--</v>
      </c>
      <c r="N29" s="154" t="str">
        <f t="shared" ref="N29:P32" si="14">J29</f>
        <v>--</v>
      </c>
      <c r="O29" s="155" t="str">
        <f t="shared" si="14"/>
        <v>--</v>
      </c>
      <c r="P29" s="156" t="str">
        <f t="shared" si="14"/>
        <v>--</v>
      </c>
      <c r="R29" s="154" t="str">
        <f t="shared" ref="R29:T32" si="15">N29</f>
        <v>--</v>
      </c>
      <c r="S29" s="155" t="str">
        <f t="shared" si="15"/>
        <v>--</v>
      </c>
      <c r="T29" s="156" t="str">
        <f t="shared" si="15"/>
        <v>--</v>
      </c>
    </row>
    <row r="30" spans="1:20" ht="13.8" customHeight="1" x14ac:dyDescent="0.25">
      <c r="A30" s="146"/>
      <c r="B30" s="147" t="s">
        <v>176</v>
      </c>
      <c r="C30" s="153" t="s">
        <v>194</v>
      </c>
      <c r="D30" s="153"/>
      <c r="E30" s="153" t="s">
        <v>179</v>
      </c>
      <c r="F30" s="209" t="s">
        <v>168</v>
      </c>
      <c r="G30" s="210" t="s">
        <v>168</v>
      </c>
      <c r="H30" s="211" t="s">
        <v>168</v>
      </c>
      <c r="J30" s="209" t="str">
        <f>F30</f>
        <v>--</v>
      </c>
      <c r="K30" s="210" t="str">
        <f t="shared" si="11"/>
        <v>--</v>
      </c>
      <c r="L30" s="211" t="str">
        <f t="shared" si="11"/>
        <v>--</v>
      </c>
      <c r="N30" s="154" t="str">
        <f t="shared" si="14"/>
        <v>--</v>
      </c>
      <c r="O30" s="155" t="str">
        <f t="shared" si="14"/>
        <v>--</v>
      </c>
      <c r="P30" s="156" t="str">
        <f t="shared" si="14"/>
        <v>--</v>
      </c>
      <c r="R30" s="154" t="str">
        <f t="shared" si="15"/>
        <v>--</v>
      </c>
      <c r="S30" s="155" t="str">
        <f t="shared" si="15"/>
        <v>--</v>
      </c>
      <c r="T30" s="156" t="str">
        <f t="shared" si="15"/>
        <v>--</v>
      </c>
    </row>
    <row r="31" spans="1:20" ht="13.8" customHeight="1" x14ac:dyDescent="0.25">
      <c r="A31" s="146"/>
      <c r="B31" s="147" t="s">
        <v>180</v>
      </c>
      <c r="C31" s="153" t="s">
        <v>181</v>
      </c>
      <c r="D31" s="153"/>
      <c r="E31" s="153" t="s">
        <v>167</v>
      </c>
      <c r="F31" s="209" t="s">
        <v>168</v>
      </c>
      <c r="G31" s="210" t="s">
        <v>168</v>
      </c>
      <c r="H31" s="211" t="s">
        <v>168</v>
      </c>
      <c r="J31" s="209" t="str">
        <f>F31</f>
        <v>--</v>
      </c>
      <c r="K31" s="210" t="str">
        <f t="shared" si="11"/>
        <v>--</v>
      </c>
      <c r="L31" s="211" t="str">
        <f t="shared" si="11"/>
        <v>--</v>
      </c>
      <c r="N31" s="154" t="str">
        <f t="shared" si="14"/>
        <v>--</v>
      </c>
      <c r="O31" s="155" t="str">
        <f t="shared" si="14"/>
        <v>--</v>
      </c>
      <c r="P31" s="156" t="str">
        <f t="shared" si="14"/>
        <v>--</v>
      </c>
      <c r="R31" s="154" t="str">
        <f t="shared" si="15"/>
        <v>--</v>
      </c>
      <c r="S31" s="155" t="str">
        <f t="shared" si="15"/>
        <v>--</v>
      </c>
      <c r="T31" s="156" t="str">
        <f t="shared" si="15"/>
        <v>--</v>
      </c>
    </row>
    <row r="32" spans="1:20" ht="13.8" customHeight="1" thickBot="1" x14ac:dyDescent="0.3">
      <c r="A32" s="146"/>
      <c r="B32" s="147" t="s">
        <v>182</v>
      </c>
      <c r="C32" s="153" t="s">
        <v>183</v>
      </c>
      <c r="D32" s="153"/>
      <c r="E32" s="153" t="s">
        <v>167</v>
      </c>
      <c r="F32" s="209" t="s">
        <v>168</v>
      </c>
      <c r="G32" s="210" t="s">
        <v>168</v>
      </c>
      <c r="H32" s="211" t="s">
        <v>168</v>
      </c>
      <c r="J32" s="209" t="str">
        <f>F32</f>
        <v>--</v>
      </c>
      <c r="K32" s="210" t="str">
        <f t="shared" si="11"/>
        <v>--</v>
      </c>
      <c r="L32" s="211" t="str">
        <f t="shared" si="11"/>
        <v>--</v>
      </c>
      <c r="N32" s="212" t="str">
        <f t="shared" si="14"/>
        <v>--</v>
      </c>
      <c r="O32" s="213" t="str">
        <f t="shared" si="14"/>
        <v>--</v>
      </c>
      <c r="P32" s="214" t="str">
        <f t="shared" si="14"/>
        <v>--</v>
      </c>
      <c r="R32" s="154" t="str">
        <f t="shared" si="15"/>
        <v>--</v>
      </c>
      <c r="S32" s="155" t="str">
        <f t="shared" si="15"/>
        <v>--</v>
      </c>
      <c r="T32" s="156" t="str">
        <f t="shared" si="15"/>
        <v>--</v>
      </c>
    </row>
    <row r="33" spans="1:20" ht="13.8" customHeight="1" thickBot="1" x14ac:dyDescent="0.3">
      <c r="A33" s="157"/>
      <c r="B33" s="158"/>
      <c r="C33" s="159"/>
      <c r="D33" s="159"/>
      <c r="E33" s="160" t="s">
        <v>184</v>
      </c>
      <c r="F33" s="215">
        <v>271</v>
      </c>
      <c r="G33" s="216">
        <v>0.96</v>
      </c>
      <c r="H33" s="217">
        <v>3.21</v>
      </c>
      <c r="J33" s="218">
        <f>SUM(J26:J32)</f>
        <v>391</v>
      </c>
      <c r="K33" s="216">
        <f>SUM(K26:K32)</f>
        <v>0.96</v>
      </c>
      <c r="L33" s="217">
        <f>SUM(L26:L32)</f>
        <v>3.21</v>
      </c>
      <c r="N33" s="219">
        <f>J33-F33</f>
        <v>120</v>
      </c>
      <c r="O33" s="220">
        <f>K33-G33</f>
        <v>0</v>
      </c>
      <c r="P33" s="221">
        <f>L33-H33</f>
        <v>0</v>
      </c>
      <c r="R33" s="164">
        <f>($A$28*1000*N33)/1000000</f>
        <v>127.2</v>
      </c>
      <c r="S33" s="165">
        <f>($A$28*1000*O33)/1000000</f>
        <v>0</v>
      </c>
      <c r="T33" s="166">
        <f>($A$28*1000*P33)/1000000</f>
        <v>0</v>
      </c>
    </row>
    <row r="34" spans="1:20" ht="13.8" customHeight="1" x14ac:dyDescent="0.25">
      <c r="A34" s="147"/>
      <c r="B34" s="147"/>
      <c r="C34" s="153"/>
      <c r="D34" s="153"/>
      <c r="E34" s="222"/>
      <c r="F34" s="200"/>
      <c r="G34" s="201"/>
      <c r="H34" s="223"/>
    </row>
    <row r="35" spans="1:20" ht="13.8" customHeight="1" thickBot="1" x14ac:dyDescent="0.3">
      <c r="A35" s="130"/>
      <c r="B35" s="130"/>
      <c r="C35" s="131"/>
      <c r="D35" s="131"/>
      <c r="E35" s="131"/>
      <c r="F35" s="200"/>
      <c r="G35" s="201"/>
      <c r="H35" s="202"/>
    </row>
    <row r="36" spans="1:20" ht="13.8" customHeight="1" x14ac:dyDescent="0.25">
      <c r="A36" s="140" t="s">
        <v>195</v>
      </c>
      <c r="B36" s="141" t="s">
        <v>166</v>
      </c>
      <c r="C36" s="142" t="s">
        <v>128</v>
      </c>
      <c r="D36" s="142"/>
      <c r="E36" s="142" t="s">
        <v>167</v>
      </c>
      <c r="F36" s="203" t="s">
        <v>168</v>
      </c>
      <c r="G36" s="204" t="s">
        <v>168</v>
      </c>
      <c r="H36" s="205" t="s">
        <v>168</v>
      </c>
      <c r="J36" s="206" t="str">
        <f t="shared" ref="J36:L43" si="16">F36</f>
        <v>--</v>
      </c>
      <c r="K36" s="204" t="str">
        <f t="shared" si="16"/>
        <v>--</v>
      </c>
      <c r="L36" s="205" t="str">
        <f t="shared" si="16"/>
        <v>--</v>
      </c>
      <c r="N36" s="206" t="str">
        <f>J36</f>
        <v>--</v>
      </c>
      <c r="O36" s="204" t="str">
        <f>K36</f>
        <v>--</v>
      </c>
      <c r="P36" s="205" t="str">
        <f>L36</f>
        <v>--</v>
      </c>
      <c r="R36" s="206" t="s">
        <v>168</v>
      </c>
      <c r="S36" s="204" t="s">
        <v>168</v>
      </c>
      <c r="T36" s="205" t="s">
        <v>168</v>
      </c>
    </row>
    <row r="37" spans="1:20" ht="13.8" customHeight="1" x14ac:dyDescent="0.25">
      <c r="A37" s="146" t="s">
        <v>169</v>
      </c>
      <c r="B37" s="147" t="s">
        <v>170</v>
      </c>
      <c r="C37" s="148" t="s">
        <v>186</v>
      </c>
      <c r="D37" s="148">
        <v>2015</v>
      </c>
      <c r="E37" s="148" t="s">
        <v>175</v>
      </c>
      <c r="F37" s="207">
        <v>326</v>
      </c>
      <c r="G37" s="201">
        <v>0.86</v>
      </c>
      <c r="H37" s="202">
        <v>0.41</v>
      </c>
      <c r="J37" s="207">
        <f t="shared" si="16"/>
        <v>326</v>
      </c>
      <c r="K37" s="201">
        <f t="shared" si="16"/>
        <v>0.86</v>
      </c>
      <c r="L37" s="202">
        <f t="shared" si="16"/>
        <v>0.41</v>
      </c>
      <c r="N37" s="207">
        <f t="shared" ref="N37:P38" si="17">J37-F37</f>
        <v>0</v>
      </c>
      <c r="O37" s="201">
        <f t="shared" si="17"/>
        <v>0</v>
      </c>
      <c r="P37" s="202">
        <f t="shared" si="17"/>
        <v>0</v>
      </c>
      <c r="R37" s="207">
        <v>0</v>
      </c>
      <c r="S37" s="201">
        <v>0</v>
      </c>
      <c r="T37" s="202">
        <v>0</v>
      </c>
    </row>
    <row r="38" spans="1:20" ht="13.8" customHeight="1" x14ac:dyDescent="0.25">
      <c r="A38" s="146">
        <f>1060/2</f>
        <v>530</v>
      </c>
      <c r="B38" s="147" t="s">
        <v>173</v>
      </c>
      <c r="C38" s="148" t="s">
        <v>191</v>
      </c>
      <c r="D38" s="148">
        <v>2015</v>
      </c>
      <c r="E38" s="148" t="s">
        <v>175</v>
      </c>
      <c r="F38" s="207">
        <v>14</v>
      </c>
      <c r="G38" s="201">
        <v>0.1</v>
      </c>
      <c r="H38" s="202">
        <v>2.8</v>
      </c>
      <c r="J38" s="207">
        <f t="shared" si="16"/>
        <v>14</v>
      </c>
      <c r="K38" s="201">
        <f t="shared" si="16"/>
        <v>0.1</v>
      </c>
      <c r="L38" s="202">
        <f t="shared" si="16"/>
        <v>2.8</v>
      </c>
      <c r="N38" s="207">
        <f t="shared" si="17"/>
        <v>0</v>
      </c>
      <c r="O38" s="201">
        <f t="shared" si="17"/>
        <v>0</v>
      </c>
      <c r="P38" s="202">
        <f t="shared" si="17"/>
        <v>0</v>
      </c>
      <c r="R38" s="207">
        <v>0</v>
      </c>
      <c r="S38" s="201">
        <v>0</v>
      </c>
      <c r="T38" s="202">
        <v>0</v>
      </c>
    </row>
    <row r="39" spans="1:20" ht="13.8" customHeight="1" x14ac:dyDescent="0.25">
      <c r="A39" s="146"/>
      <c r="B39" s="147" t="s">
        <v>176</v>
      </c>
      <c r="C39" s="153" t="s">
        <v>192</v>
      </c>
      <c r="D39" s="153"/>
      <c r="E39" s="153" t="s">
        <v>193</v>
      </c>
      <c r="F39" s="209" t="s">
        <v>168</v>
      </c>
      <c r="G39" s="210" t="s">
        <v>168</v>
      </c>
      <c r="H39" s="211" t="s">
        <v>168</v>
      </c>
      <c r="J39" s="209" t="str">
        <f t="shared" si="16"/>
        <v>--</v>
      </c>
      <c r="K39" s="210" t="str">
        <f t="shared" si="16"/>
        <v>--</v>
      </c>
      <c r="L39" s="211" t="str">
        <f t="shared" si="16"/>
        <v>--</v>
      </c>
      <c r="N39" s="209" t="str">
        <f t="shared" ref="N39:P42" si="18">J39</f>
        <v>--</v>
      </c>
      <c r="O39" s="210" t="str">
        <f t="shared" si="18"/>
        <v>--</v>
      </c>
      <c r="P39" s="211" t="str">
        <f t="shared" si="18"/>
        <v>--</v>
      </c>
      <c r="R39" s="209" t="s">
        <v>168</v>
      </c>
      <c r="S39" s="210" t="s">
        <v>168</v>
      </c>
      <c r="T39" s="211" t="s">
        <v>168</v>
      </c>
    </row>
    <row r="40" spans="1:20" ht="13.8" customHeight="1" x14ac:dyDescent="0.25">
      <c r="A40" s="146"/>
      <c r="B40" s="147" t="s">
        <v>176</v>
      </c>
      <c r="C40" s="153" t="s">
        <v>194</v>
      </c>
      <c r="D40" s="153"/>
      <c r="E40" s="153" t="s">
        <v>179</v>
      </c>
      <c r="F40" s="209" t="s">
        <v>168</v>
      </c>
      <c r="G40" s="210" t="s">
        <v>168</v>
      </c>
      <c r="H40" s="211" t="s">
        <v>168</v>
      </c>
      <c r="J40" s="209" t="str">
        <f t="shared" si="16"/>
        <v>--</v>
      </c>
      <c r="K40" s="210" t="str">
        <f t="shared" si="16"/>
        <v>--</v>
      </c>
      <c r="L40" s="211" t="str">
        <f t="shared" si="16"/>
        <v>--</v>
      </c>
      <c r="N40" s="209" t="str">
        <f t="shared" si="18"/>
        <v>--</v>
      </c>
      <c r="O40" s="210" t="str">
        <f t="shared" si="18"/>
        <v>--</v>
      </c>
      <c r="P40" s="211" t="str">
        <f t="shared" si="18"/>
        <v>--</v>
      </c>
      <c r="R40" s="209" t="s">
        <v>168</v>
      </c>
      <c r="S40" s="210" t="s">
        <v>168</v>
      </c>
      <c r="T40" s="211" t="s">
        <v>168</v>
      </c>
    </row>
    <row r="41" spans="1:20" ht="13.8" customHeight="1" x14ac:dyDescent="0.25">
      <c r="A41" s="146"/>
      <c r="B41" s="147" t="s">
        <v>180</v>
      </c>
      <c r="C41" s="153" t="s">
        <v>181</v>
      </c>
      <c r="D41" s="153"/>
      <c r="E41" s="153" t="s">
        <v>167</v>
      </c>
      <c r="F41" s="209" t="s">
        <v>168</v>
      </c>
      <c r="G41" s="210" t="s">
        <v>168</v>
      </c>
      <c r="H41" s="211" t="s">
        <v>168</v>
      </c>
      <c r="J41" s="209" t="str">
        <f t="shared" si="16"/>
        <v>--</v>
      </c>
      <c r="K41" s="210" t="str">
        <f t="shared" si="16"/>
        <v>--</v>
      </c>
      <c r="L41" s="211" t="str">
        <f t="shared" si="16"/>
        <v>--</v>
      </c>
      <c r="N41" s="209" t="str">
        <f t="shared" si="18"/>
        <v>--</v>
      </c>
      <c r="O41" s="210" t="str">
        <f t="shared" si="18"/>
        <v>--</v>
      </c>
      <c r="P41" s="211" t="str">
        <f t="shared" si="18"/>
        <v>--</v>
      </c>
      <c r="R41" s="209" t="s">
        <v>168</v>
      </c>
      <c r="S41" s="210" t="s">
        <v>168</v>
      </c>
      <c r="T41" s="211" t="s">
        <v>168</v>
      </c>
    </row>
    <row r="42" spans="1:20" ht="13.8" customHeight="1" thickBot="1" x14ac:dyDescent="0.3">
      <c r="A42" s="146"/>
      <c r="B42" s="147" t="s">
        <v>182</v>
      </c>
      <c r="C42" s="153" t="s">
        <v>183</v>
      </c>
      <c r="D42" s="153"/>
      <c r="E42" s="153" t="s">
        <v>167</v>
      </c>
      <c r="F42" s="209" t="s">
        <v>168</v>
      </c>
      <c r="G42" s="210" t="s">
        <v>168</v>
      </c>
      <c r="H42" s="211" t="s">
        <v>168</v>
      </c>
      <c r="J42" s="209" t="str">
        <f t="shared" si="16"/>
        <v>--</v>
      </c>
      <c r="K42" s="210" t="str">
        <f t="shared" si="16"/>
        <v>--</v>
      </c>
      <c r="L42" s="211" t="str">
        <f t="shared" si="16"/>
        <v>--</v>
      </c>
      <c r="N42" s="209" t="str">
        <f t="shared" si="18"/>
        <v>--</v>
      </c>
      <c r="O42" s="210" t="str">
        <f t="shared" si="18"/>
        <v>--</v>
      </c>
      <c r="P42" s="211" t="str">
        <f t="shared" si="18"/>
        <v>--</v>
      </c>
      <c r="R42" s="209" t="s">
        <v>168</v>
      </c>
      <c r="S42" s="210" t="s">
        <v>168</v>
      </c>
      <c r="T42" s="211" t="s">
        <v>168</v>
      </c>
    </row>
    <row r="43" spans="1:20" ht="13.8" customHeight="1" thickBot="1" x14ac:dyDescent="0.3">
      <c r="A43" s="157"/>
      <c r="B43" s="158"/>
      <c r="C43" s="159"/>
      <c r="D43" s="159"/>
      <c r="E43" s="160" t="s">
        <v>184</v>
      </c>
      <c r="F43" s="215">
        <v>340</v>
      </c>
      <c r="G43" s="216">
        <v>0.96</v>
      </c>
      <c r="H43" s="217">
        <v>3.21</v>
      </c>
      <c r="J43" s="215">
        <f t="shared" si="16"/>
        <v>340</v>
      </c>
      <c r="K43" s="216">
        <f t="shared" si="16"/>
        <v>0.96</v>
      </c>
      <c r="L43" s="217">
        <f t="shared" si="16"/>
        <v>3.21</v>
      </c>
      <c r="N43" s="215">
        <f>J43-F43</f>
        <v>0</v>
      </c>
      <c r="O43" s="216">
        <f>K43-G43</f>
        <v>0</v>
      </c>
      <c r="P43" s="217">
        <f>L43-H43</f>
        <v>0</v>
      </c>
      <c r="R43" s="215">
        <v>0</v>
      </c>
      <c r="S43" s="216">
        <v>0</v>
      </c>
      <c r="T43" s="217">
        <v>0</v>
      </c>
    </row>
    <row r="44" spans="1:20" ht="13.8" customHeight="1" x14ac:dyDescent="0.25">
      <c r="A44" s="147"/>
      <c r="B44" s="147"/>
      <c r="C44" s="153"/>
      <c r="D44" s="153"/>
      <c r="E44" s="224"/>
      <c r="F44" s="225"/>
      <c r="G44" s="226"/>
      <c r="H44" s="227"/>
    </row>
    <row r="45" spans="1:20" ht="13.8" customHeight="1" thickBot="1" x14ac:dyDescent="0.3">
      <c r="A45" s="130"/>
      <c r="B45" s="130"/>
      <c r="C45" s="131"/>
      <c r="D45" s="131"/>
      <c r="E45" s="228"/>
      <c r="F45" s="200"/>
      <c r="G45" s="201"/>
      <c r="H45" s="202"/>
    </row>
    <row r="46" spans="1:20" ht="13.8" customHeight="1" x14ac:dyDescent="0.25">
      <c r="A46" s="140" t="s">
        <v>196</v>
      </c>
      <c r="B46" s="141" t="s">
        <v>166</v>
      </c>
      <c r="C46" s="142" t="s">
        <v>128</v>
      </c>
      <c r="D46" s="142"/>
      <c r="E46" s="142" t="s">
        <v>167</v>
      </c>
      <c r="F46" s="206" t="s">
        <v>168</v>
      </c>
      <c r="G46" s="204" t="s">
        <v>168</v>
      </c>
      <c r="H46" s="205" t="s">
        <v>168</v>
      </c>
      <c r="J46" s="206" t="str">
        <f t="shared" ref="J46:L53" si="19">F46</f>
        <v>--</v>
      </c>
      <c r="K46" s="204" t="str">
        <f t="shared" si="19"/>
        <v>--</v>
      </c>
      <c r="L46" s="205" t="str">
        <f t="shared" si="19"/>
        <v>--</v>
      </c>
      <c r="N46" s="206" t="str">
        <f>J46</f>
        <v>--</v>
      </c>
      <c r="O46" s="204" t="str">
        <f>K46</f>
        <v>--</v>
      </c>
      <c r="P46" s="205" t="str">
        <f>L46</f>
        <v>--</v>
      </c>
      <c r="R46" s="206" t="s">
        <v>168</v>
      </c>
      <c r="S46" s="204" t="s">
        <v>168</v>
      </c>
      <c r="T46" s="205" t="s">
        <v>168</v>
      </c>
    </row>
    <row r="47" spans="1:20" ht="13.8" customHeight="1" x14ac:dyDescent="0.25">
      <c r="A47" s="146" t="s">
        <v>169</v>
      </c>
      <c r="B47" s="147" t="s">
        <v>170</v>
      </c>
      <c r="C47" s="148" t="s">
        <v>186</v>
      </c>
      <c r="D47" s="148">
        <v>2016</v>
      </c>
      <c r="E47" s="148" t="s">
        <v>175</v>
      </c>
      <c r="F47" s="207">
        <v>380</v>
      </c>
      <c r="G47" s="201">
        <v>0.86</v>
      </c>
      <c r="H47" s="202">
        <v>0.41</v>
      </c>
      <c r="J47" s="207">
        <f t="shared" si="19"/>
        <v>380</v>
      </c>
      <c r="K47" s="201">
        <f t="shared" si="19"/>
        <v>0.86</v>
      </c>
      <c r="L47" s="202">
        <f t="shared" si="19"/>
        <v>0.41</v>
      </c>
      <c r="N47" s="207">
        <f t="shared" ref="N47:P48" si="20">J47-F47</f>
        <v>0</v>
      </c>
      <c r="O47" s="201">
        <f t="shared" si="20"/>
        <v>0</v>
      </c>
      <c r="P47" s="202">
        <f t="shared" si="20"/>
        <v>0</v>
      </c>
      <c r="R47" s="207">
        <v>0</v>
      </c>
      <c r="S47" s="201">
        <v>0</v>
      </c>
      <c r="T47" s="202">
        <v>0</v>
      </c>
    </row>
    <row r="48" spans="1:20" ht="13.8" customHeight="1" x14ac:dyDescent="0.25">
      <c r="A48" s="146">
        <f>1060/2</f>
        <v>530</v>
      </c>
      <c r="B48" s="147" t="s">
        <v>173</v>
      </c>
      <c r="C48" s="148" t="s">
        <v>191</v>
      </c>
      <c r="D48" s="148">
        <v>2015</v>
      </c>
      <c r="E48" s="148" t="s">
        <v>175</v>
      </c>
      <c r="F48" s="207">
        <v>14</v>
      </c>
      <c r="G48" s="201">
        <v>0.1</v>
      </c>
      <c r="H48" s="202">
        <v>2.8</v>
      </c>
      <c r="J48" s="207">
        <f t="shared" si="19"/>
        <v>14</v>
      </c>
      <c r="K48" s="201">
        <f t="shared" si="19"/>
        <v>0.1</v>
      </c>
      <c r="L48" s="202">
        <f t="shared" si="19"/>
        <v>2.8</v>
      </c>
      <c r="N48" s="207">
        <f t="shared" si="20"/>
        <v>0</v>
      </c>
      <c r="O48" s="201">
        <f t="shared" si="20"/>
        <v>0</v>
      </c>
      <c r="P48" s="202">
        <f t="shared" si="20"/>
        <v>0</v>
      </c>
      <c r="R48" s="207">
        <v>0</v>
      </c>
      <c r="S48" s="201">
        <v>0</v>
      </c>
      <c r="T48" s="202">
        <v>0</v>
      </c>
    </row>
    <row r="49" spans="1:20" ht="13.8" customHeight="1" x14ac:dyDescent="0.25">
      <c r="A49" s="146"/>
      <c r="B49" s="147" t="s">
        <v>176</v>
      </c>
      <c r="C49" s="153" t="s">
        <v>192</v>
      </c>
      <c r="D49" s="153"/>
      <c r="E49" s="153" t="s">
        <v>193</v>
      </c>
      <c r="F49" s="209" t="s">
        <v>168</v>
      </c>
      <c r="G49" s="210" t="s">
        <v>168</v>
      </c>
      <c r="H49" s="211" t="s">
        <v>168</v>
      </c>
      <c r="J49" s="209" t="str">
        <f t="shared" si="19"/>
        <v>--</v>
      </c>
      <c r="K49" s="210" t="str">
        <f t="shared" si="19"/>
        <v>--</v>
      </c>
      <c r="L49" s="211" t="str">
        <f t="shared" si="19"/>
        <v>--</v>
      </c>
      <c r="N49" s="209" t="str">
        <f t="shared" ref="N49:P52" si="21">J49</f>
        <v>--</v>
      </c>
      <c r="O49" s="210" t="str">
        <f t="shared" si="21"/>
        <v>--</v>
      </c>
      <c r="P49" s="211" t="str">
        <f t="shared" si="21"/>
        <v>--</v>
      </c>
      <c r="R49" s="209" t="s">
        <v>168</v>
      </c>
      <c r="S49" s="210" t="s">
        <v>168</v>
      </c>
      <c r="T49" s="211" t="s">
        <v>168</v>
      </c>
    </row>
    <row r="50" spans="1:20" ht="13.8" customHeight="1" x14ac:dyDescent="0.25">
      <c r="A50" s="146"/>
      <c r="B50" s="147" t="s">
        <v>176</v>
      </c>
      <c r="C50" s="153" t="s">
        <v>194</v>
      </c>
      <c r="D50" s="153"/>
      <c r="E50" s="153" t="s">
        <v>179</v>
      </c>
      <c r="F50" s="209" t="s">
        <v>168</v>
      </c>
      <c r="G50" s="210" t="s">
        <v>168</v>
      </c>
      <c r="H50" s="211" t="s">
        <v>168</v>
      </c>
      <c r="J50" s="209" t="str">
        <f t="shared" si="19"/>
        <v>--</v>
      </c>
      <c r="K50" s="210" t="str">
        <f t="shared" si="19"/>
        <v>--</v>
      </c>
      <c r="L50" s="211" t="str">
        <f t="shared" si="19"/>
        <v>--</v>
      </c>
      <c r="N50" s="209" t="str">
        <f t="shared" si="21"/>
        <v>--</v>
      </c>
      <c r="O50" s="210" t="str">
        <f t="shared" si="21"/>
        <v>--</v>
      </c>
      <c r="P50" s="211" t="str">
        <f t="shared" si="21"/>
        <v>--</v>
      </c>
      <c r="R50" s="209" t="s">
        <v>168</v>
      </c>
      <c r="S50" s="210" t="s">
        <v>168</v>
      </c>
      <c r="T50" s="211" t="s">
        <v>168</v>
      </c>
    </row>
    <row r="51" spans="1:20" ht="13.8" customHeight="1" x14ac:dyDescent="0.25">
      <c r="A51" s="146"/>
      <c r="B51" s="147" t="s">
        <v>180</v>
      </c>
      <c r="C51" s="153" t="s">
        <v>181</v>
      </c>
      <c r="D51" s="153"/>
      <c r="E51" s="153" t="s">
        <v>167</v>
      </c>
      <c r="F51" s="209" t="s">
        <v>168</v>
      </c>
      <c r="G51" s="210" t="s">
        <v>168</v>
      </c>
      <c r="H51" s="211" t="s">
        <v>168</v>
      </c>
      <c r="J51" s="209" t="str">
        <f t="shared" si="19"/>
        <v>--</v>
      </c>
      <c r="K51" s="210" t="str">
        <f t="shared" si="19"/>
        <v>--</v>
      </c>
      <c r="L51" s="211" t="str">
        <f t="shared" si="19"/>
        <v>--</v>
      </c>
      <c r="N51" s="209" t="str">
        <f t="shared" si="21"/>
        <v>--</v>
      </c>
      <c r="O51" s="210" t="str">
        <f t="shared" si="21"/>
        <v>--</v>
      </c>
      <c r="P51" s="211" t="str">
        <f t="shared" si="21"/>
        <v>--</v>
      </c>
      <c r="R51" s="209" t="s">
        <v>168</v>
      </c>
      <c r="S51" s="210" t="s">
        <v>168</v>
      </c>
      <c r="T51" s="211" t="s">
        <v>168</v>
      </c>
    </row>
    <row r="52" spans="1:20" ht="13.8" customHeight="1" thickBot="1" x14ac:dyDescent="0.3">
      <c r="A52" s="146"/>
      <c r="B52" s="147" t="s">
        <v>182</v>
      </c>
      <c r="C52" s="153" t="s">
        <v>183</v>
      </c>
      <c r="D52" s="153"/>
      <c r="E52" s="153" t="s">
        <v>167</v>
      </c>
      <c r="F52" s="209" t="s">
        <v>168</v>
      </c>
      <c r="G52" s="210" t="s">
        <v>168</v>
      </c>
      <c r="H52" s="211" t="s">
        <v>168</v>
      </c>
      <c r="J52" s="209" t="str">
        <f t="shared" si="19"/>
        <v>--</v>
      </c>
      <c r="K52" s="210" t="str">
        <f t="shared" si="19"/>
        <v>--</v>
      </c>
      <c r="L52" s="211" t="str">
        <f t="shared" si="19"/>
        <v>--</v>
      </c>
      <c r="N52" s="209" t="str">
        <f t="shared" si="21"/>
        <v>--</v>
      </c>
      <c r="O52" s="210" t="str">
        <f t="shared" si="21"/>
        <v>--</v>
      </c>
      <c r="P52" s="211" t="str">
        <f t="shared" si="21"/>
        <v>--</v>
      </c>
      <c r="R52" s="209" t="s">
        <v>168</v>
      </c>
      <c r="S52" s="210" t="s">
        <v>168</v>
      </c>
      <c r="T52" s="211" t="s">
        <v>168</v>
      </c>
    </row>
    <row r="53" spans="1:20" ht="13.8" customHeight="1" thickBot="1" x14ac:dyDescent="0.3">
      <c r="A53" s="157"/>
      <c r="B53" s="158"/>
      <c r="C53" s="159"/>
      <c r="D53" s="159"/>
      <c r="E53" s="160" t="s">
        <v>184</v>
      </c>
      <c r="F53" s="215">
        <v>394</v>
      </c>
      <c r="G53" s="216">
        <v>0.96</v>
      </c>
      <c r="H53" s="217">
        <v>3.21</v>
      </c>
      <c r="J53" s="215">
        <f t="shared" si="19"/>
        <v>394</v>
      </c>
      <c r="K53" s="216">
        <f t="shared" si="19"/>
        <v>0.96</v>
      </c>
      <c r="L53" s="217">
        <f t="shared" si="19"/>
        <v>3.21</v>
      </c>
      <c r="N53" s="215">
        <f>J53-F53</f>
        <v>0</v>
      </c>
      <c r="O53" s="216">
        <f>K53-G53</f>
        <v>0</v>
      </c>
      <c r="P53" s="217">
        <f>L53-H53</f>
        <v>0</v>
      </c>
      <c r="R53" s="215">
        <v>0</v>
      </c>
      <c r="S53" s="216">
        <v>0</v>
      </c>
      <c r="T53" s="217">
        <v>0</v>
      </c>
    </row>
    <row r="56" spans="1:20" x14ac:dyDescent="0.25">
      <c r="A56" s="3" t="s">
        <v>197</v>
      </c>
      <c r="B56" s="3" t="s">
        <v>198</v>
      </c>
      <c r="E56" t="s">
        <v>199</v>
      </c>
    </row>
    <row r="57" spans="1:20" x14ac:dyDescent="0.25">
      <c r="A57" s="25" t="s">
        <v>165</v>
      </c>
      <c r="B57" s="229">
        <f>R13</f>
        <v>69.995999999999995</v>
      </c>
      <c r="C57" t="s">
        <v>200</v>
      </c>
      <c r="E57" s="230">
        <f>PV(4%,2,,-B57,1)</f>
        <v>64.715236686390526</v>
      </c>
      <c r="F57" t="s">
        <v>201</v>
      </c>
    </row>
    <row r="58" spans="1:20" x14ac:dyDescent="0.25">
      <c r="A58" s="25" t="s">
        <v>185</v>
      </c>
      <c r="B58" s="229">
        <f>R23</f>
        <v>760.72</v>
      </c>
      <c r="C58" t="s">
        <v>202</v>
      </c>
      <c r="E58" s="230">
        <f>PV(4%,12,,-B58,1)</f>
        <v>475.14346755654719</v>
      </c>
      <c r="F58" t="s">
        <v>203</v>
      </c>
    </row>
    <row r="59" spans="1:20" x14ac:dyDescent="0.25">
      <c r="A59" s="25" t="s">
        <v>189</v>
      </c>
      <c r="B59" s="229">
        <f>R33</f>
        <v>127.2</v>
      </c>
      <c r="C59" t="s">
        <v>204</v>
      </c>
      <c r="E59" s="230">
        <f>PV(4%,6,,-B59,1)</f>
        <v>100.52800767287454</v>
      </c>
      <c r="F59" t="s">
        <v>205</v>
      </c>
    </row>
    <row r="60" spans="1:20" x14ac:dyDescent="0.25">
      <c r="B60" s="229">
        <f>SUM(B57:B59)</f>
        <v>957.91600000000005</v>
      </c>
      <c r="C60" t="s">
        <v>206</v>
      </c>
      <c r="E60" s="229">
        <f>SUM(E57:E59)</f>
        <v>640.38671191581227</v>
      </c>
      <c r="F60" t="s">
        <v>206</v>
      </c>
    </row>
    <row r="63" spans="1:20" x14ac:dyDescent="0.25">
      <c r="A63" s="3" t="s">
        <v>207</v>
      </c>
    </row>
    <row r="64" spans="1:20" ht="79.2" x14ac:dyDescent="0.25">
      <c r="A64" s="13" t="s">
        <v>140</v>
      </c>
      <c r="B64" s="231" t="s">
        <v>208</v>
      </c>
      <c r="C64" s="231" t="s">
        <v>209</v>
      </c>
      <c r="D64" s="231" t="s">
        <v>210</v>
      </c>
      <c r="E64" s="232" t="s">
        <v>211</v>
      </c>
      <c r="F64" s="232" t="s">
        <v>212</v>
      </c>
      <c r="G64" s="232" t="s">
        <v>213</v>
      </c>
    </row>
    <row r="65" spans="1:8" x14ac:dyDescent="0.25">
      <c r="A65" s="246" t="s">
        <v>38</v>
      </c>
      <c r="B65" s="124">
        <f>'Scenario Summary Data'!C606</f>
        <v>81.885000000000005</v>
      </c>
      <c r="C65" s="24" t="s">
        <v>128</v>
      </c>
      <c r="D65" s="233">
        <f t="shared" ref="D65:D74" si="22">E$60/1000</f>
        <v>0.64038671191581231</v>
      </c>
      <c r="E65" s="234">
        <f t="shared" ref="E65:E71" si="23">B65+D65</f>
        <v>82.525386711915814</v>
      </c>
      <c r="F65" s="234">
        <f t="shared" ref="F65:F74" si="24">E65-$E$65</f>
        <v>0</v>
      </c>
      <c r="G65" s="234">
        <f t="shared" ref="G65:G74" si="25">B65-$B$65</f>
        <v>0</v>
      </c>
    </row>
    <row r="66" spans="1:8" x14ac:dyDescent="0.25">
      <c r="A66" s="246" t="s">
        <v>214</v>
      </c>
      <c r="B66" s="124">
        <f>'Scenario Summary Data'!C607</f>
        <v>78.024000000000001</v>
      </c>
      <c r="C66" s="24" t="s">
        <v>128</v>
      </c>
      <c r="D66" s="233">
        <f t="shared" si="22"/>
        <v>0.64038671191581231</v>
      </c>
      <c r="E66" s="234">
        <f t="shared" si="23"/>
        <v>78.66438671191581</v>
      </c>
      <c r="F66" s="234">
        <f t="shared" si="24"/>
        <v>-3.8610000000000042</v>
      </c>
      <c r="G66" s="234">
        <f t="shared" si="25"/>
        <v>-3.8610000000000042</v>
      </c>
    </row>
    <row r="67" spans="1:8" x14ac:dyDescent="0.25">
      <c r="A67" s="246" t="s">
        <v>233</v>
      </c>
      <c r="B67" s="124">
        <f>'Scenario Summary Data'!C608</f>
        <v>116.60299999999999</v>
      </c>
      <c r="C67" s="24">
        <v>2025</v>
      </c>
      <c r="D67" s="233">
        <f>(E57+E59)/1000</f>
        <v>0.16524324435926507</v>
      </c>
      <c r="E67" s="234">
        <f t="shared" si="23"/>
        <v>116.76824324435925</v>
      </c>
      <c r="F67" s="235">
        <f t="shared" si="24"/>
        <v>34.24285653244344</v>
      </c>
      <c r="G67" s="235">
        <f t="shared" si="25"/>
        <v>34.717999999999989</v>
      </c>
      <c r="H67" s="236">
        <f>G67-F67</f>
        <v>0.47514346755654913</v>
      </c>
    </row>
    <row r="68" spans="1:8" x14ac:dyDescent="0.25">
      <c r="A68" s="246" t="s">
        <v>238</v>
      </c>
      <c r="B68" s="124">
        <f>'Scenario Summary Data'!C609</f>
        <v>97.736999999999995</v>
      </c>
      <c r="C68" s="24">
        <v>2025</v>
      </c>
      <c r="D68" s="233">
        <f>D67</f>
        <v>0.16524324435926507</v>
      </c>
      <c r="E68" s="234">
        <f t="shared" si="23"/>
        <v>97.902243244359255</v>
      </c>
      <c r="F68" s="234">
        <f t="shared" si="24"/>
        <v>15.376856532443441</v>
      </c>
      <c r="G68" s="234">
        <f t="shared" si="25"/>
        <v>15.85199999999999</v>
      </c>
    </row>
    <row r="69" spans="1:8" x14ac:dyDescent="0.25">
      <c r="A69" s="246" t="s">
        <v>237</v>
      </c>
      <c r="B69" s="124">
        <f>'Scenario Summary Data'!C610</f>
        <v>91.213999999999999</v>
      </c>
      <c r="C69" s="24">
        <v>2025</v>
      </c>
      <c r="D69" s="233">
        <f>D67</f>
        <v>0.16524324435926507</v>
      </c>
      <c r="E69" s="234">
        <f t="shared" si="23"/>
        <v>91.379243244359259</v>
      </c>
      <c r="F69" s="234">
        <f t="shared" si="24"/>
        <v>8.8538565324434444</v>
      </c>
      <c r="G69" s="234">
        <f t="shared" si="25"/>
        <v>9.3289999999999935</v>
      </c>
    </row>
    <row r="70" spans="1:8" x14ac:dyDescent="0.25">
      <c r="A70" s="246" t="s">
        <v>239</v>
      </c>
      <c r="B70" s="124">
        <f>'Scenario Summary Data'!C611</f>
        <v>125.53</v>
      </c>
      <c r="C70" s="24">
        <v>2025</v>
      </c>
      <c r="D70" s="233">
        <f>D67</f>
        <v>0.16524324435926507</v>
      </c>
      <c r="E70" s="234">
        <f t="shared" si="23"/>
        <v>125.69524324435926</v>
      </c>
      <c r="F70" s="234">
        <f t="shared" si="24"/>
        <v>43.169856532443447</v>
      </c>
      <c r="G70" s="234">
        <f t="shared" si="25"/>
        <v>43.644999999999996</v>
      </c>
    </row>
    <row r="71" spans="1:8" x14ac:dyDescent="0.25">
      <c r="A71" s="246" t="s">
        <v>77</v>
      </c>
      <c r="B71" s="124">
        <f>'Scenario Summary Data'!C613</f>
        <v>86.26</v>
      </c>
      <c r="C71" s="24" t="s">
        <v>128</v>
      </c>
      <c r="D71" s="233">
        <f t="shared" si="22"/>
        <v>0.64038671191581231</v>
      </c>
      <c r="E71" s="234">
        <f t="shared" si="23"/>
        <v>86.900386711915814</v>
      </c>
      <c r="F71" s="234">
        <f t="shared" si="24"/>
        <v>4.375</v>
      </c>
      <c r="G71" s="234">
        <f t="shared" si="25"/>
        <v>4.375</v>
      </c>
    </row>
    <row r="72" spans="1:8" x14ac:dyDescent="0.25">
      <c r="A72" s="246" t="s">
        <v>82</v>
      </c>
      <c r="B72" s="124">
        <f>'Scenario Summary Data'!C612</f>
        <v>76.480999999999995</v>
      </c>
      <c r="C72" s="24" t="s">
        <v>128</v>
      </c>
      <c r="D72" s="233">
        <f t="shared" si="22"/>
        <v>0.64038671191581231</v>
      </c>
      <c r="E72" s="234">
        <f t="shared" ref="E72:E74" si="26">B72+D72</f>
        <v>77.121386711915804</v>
      </c>
      <c r="F72" s="234">
        <f t="shared" si="24"/>
        <v>-5.4040000000000106</v>
      </c>
      <c r="G72" s="234">
        <f t="shared" si="25"/>
        <v>-5.4040000000000106</v>
      </c>
    </row>
    <row r="73" spans="1:8" x14ac:dyDescent="0.25">
      <c r="A73" s="246" t="s">
        <v>146</v>
      </c>
      <c r="B73" s="124">
        <f>'Scenario Summary Data'!C614</f>
        <v>127.904</v>
      </c>
      <c r="C73" s="24" t="s">
        <v>128</v>
      </c>
      <c r="D73" s="233">
        <f t="shared" si="22"/>
        <v>0.64038671191581231</v>
      </c>
      <c r="E73" s="234">
        <f>B73+D73</f>
        <v>128.54438671191582</v>
      </c>
      <c r="F73" s="234">
        <f t="shared" si="24"/>
        <v>46.019000000000005</v>
      </c>
      <c r="G73" s="234">
        <f t="shared" si="25"/>
        <v>46.018999999999991</v>
      </c>
    </row>
    <row r="74" spans="1:8" x14ac:dyDescent="0.25">
      <c r="A74" s="246" t="s">
        <v>83</v>
      </c>
      <c r="B74" s="124">
        <f>'Scenario Summary Data'!C615</f>
        <v>97.480999999999995</v>
      </c>
      <c r="C74" s="24" t="s">
        <v>128</v>
      </c>
      <c r="D74" s="233">
        <f t="shared" si="22"/>
        <v>0.64038671191581231</v>
      </c>
      <c r="E74" s="234">
        <f t="shared" si="26"/>
        <v>98.121386711915804</v>
      </c>
      <c r="F74" s="234">
        <f t="shared" si="24"/>
        <v>15.595999999999989</v>
      </c>
      <c r="G74" s="234">
        <f t="shared" si="25"/>
        <v>15.595999999999989</v>
      </c>
    </row>
    <row r="77" spans="1:8" x14ac:dyDescent="0.25">
      <c r="A77" s="8" t="s">
        <v>147</v>
      </c>
      <c r="B77" s="8" t="s">
        <v>73</v>
      </c>
      <c r="C77" s="246" t="s">
        <v>38</v>
      </c>
    </row>
    <row r="78" spans="1:8" x14ac:dyDescent="0.25">
      <c r="A78" s="8" t="s">
        <v>148</v>
      </c>
      <c r="B78" s="8" t="s">
        <v>74</v>
      </c>
      <c r="C78" s="246" t="s">
        <v>214</v>
      </c>
    </row>
    <row r="79" spans="1:8" x14ac:dyDescent="0.25">
      <c r="A79" s="8" t="s">
        <v>48</v>
      </c>
      <c r="B79" s="8" t="s">
        <v>75</v>
      </c>
      <c r="C79" s="246" t="s">
        <v>233</v>
      </c>
    </row>
    <row r="80" spans="1:8" x14ac:dyDescent="0.25">
      <c r="A80" s="8" t="s">
        <v>89</v>
      </c>
      <c r="B80" s="8" t="s">
        <v>84</v>
      </c>
      <c r="C80" s="246" t="s">
        <v>238</v>
      </c>
    </row>
    <row r="81" spans="1:3" x14ac:dyDescent="0.25">
      <c r="A81" s="8" t="s">
        <v>90</v>
      </c>
      <c r="B81" s="8" t="s">
        <v>86</v>
      </c>
      <c r="C81" s="246" t="s">
        <v>237</v>
      </c>
    </row>
    <row r="82" spans="1:3" x14ac:dyDescent="0.25">
      <c r="A82" s="8" t="s">
        <v>94</v>
      </c>
      <c r="B82" s="8" t="s">
        <v>92</v>
      </c>
      <c r="C82" s="246" t="s">
        <v>239</v>
      </c>
    </row>
    <row r="83" spans="1:3" x14ac:dyDescent="0.25">
      <c r="A83" s="8" t="s">
        <v>149</v>
      </c>
      <c r="B83" s="8" t="s">
        <v>76</v>
      </c>
      <c r="C83" s="246" t="s">
        <v>77</v>
      </c>
    </row>
    <row r="84" spans="1:3" x14ac:dyDescent="0.25">
      <c r="A84" s="58" t="s">
        <v>215</v>
      </c>
      <c r="B84" s="8" t="s">
        <v>78</v>
      </c>
      <c r="C84" s="246" t="s">
        <v>82</v>
      </c>
    </row>
    <row r="85" spans="1:3" x14ac:dyDescent="0.25">
      <c r="A85" s="8" t="s">
        <v>145</v>
      </c>
      <c r="B85" s="8" t="s">
        <v>79</v>
      </c>
      <c r="C85" s="246" t="s">
        <v>146</v>
      </c>
    </row>
    <row r="86" spans="1:3" x14ac:dyDescent="0.25">
      <c r="A86" s="8" t="s">
        <v>150</v>
      </c>
      <c r="B86" s="8" t="s">
        <v>80</v>
      </c>
      <c r="C86" s="246" t="s">
        <v>83</v>
      </c>
    </row>
  </sheetData>
  <mergeCells count="4">
    <mergeCell ref="F4:H4"/>
    <mergeCell ref="J4:L4"/>
    <mergeCell ref="N4:P4"/>
    <mergeCell ref="R4:T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9"/>
  <sheetViews>
    <sheetView topLeftCell="B1" workbookViewId="0">
      <selection activeCell="H19" sqref="H19"/>
    </sheetView>
  </sheetViews>
  <sheetFormatPr defaultRowHeight="13.2" x14ac:dyDescent="0.25"/>
  <cols>
    <col min="1" max="1" width="19.21875" customWidth="1"/>
    <col min="2" max="2" width="65.77734375" customWidth="1"/>
    <col min="3" max="3" width="14.33203125" customWidth="1"/>
    <col min="4" max="4" width="40.109375" customWidth="1"/>
    <col min="6" max="6" width="11.77734375" customWidth="1"/>
    <col min="7" max="7" width="10.33203125" customWidth="1"/>
  </cols>
  <sheetData>
    <row r="3" spans="1:8" ht="52.8" x14ac:dyDescent="0.25">
      <c r="A3" s="89" t="s">
        <v>111</v>
      </c>
      <c r="B3" s="90" t="s">
        <v>110</v>
      </c>
      <c r="C3" s="89" t="s">
        <v>114</v>
      </c>
      <c r="D3" s="89" t="s">
        <v>115</v>
      </c>
      <c r="E3" s="89" t="s">
        <v>116</v>
      </c>
      <c r="F3" s="89" t="s">
        <v>112</v>
      </c>
      <c r="G3" s="89" t="s">
        <v>113</v>
      </c>
      <c r="H3" s="90" t="s">
        <v>117</v>
      </c>
    </row>
    <row r="4" spans="1:8" x14ac:dyDescent="0.25">
      <c r="A4" s="8" t="s">
        <v>101</v>
      </c>
      <c r="B4" s="8" t="s">
        <v>38</v>
      </c>
      <c r="C4" s="8" t="s">
        <v>108</v>
      </c>
      <c r="D4" s="8" t="s">
        <v>109</v>
      </c>
      <c r="E4" s="8" t="s">
        <v>109</v>
      </c>
      <c r="F4" s="8" t="s">
        <v>109</v>
      </c>
      <c r="G4" s="8" t="s">
        <v>108</v>
      </c>
      <c r="H4" s="8"/>
    </row>
    <row r="5" spans="1:8" x14ac:dyDescent="0.25">
      <c r="A5" s="8" t="s">
        <v>102</v>
      </c>
      <c r="B5" s="8" t="s">
        <v>81</v>
      </c>
      <c r="C5" s="8" t="s">
        <v>108</v>
      </c>
      <c r="D5" s="8" t="s">
        <v>108</v>
      </c>
      <c r="E5" s="8" t="s">
        <v>109</v>
      </c>
      <c r="F5" s="8" t="s">
        <v>109</v>
      </c>
      <c r="G5" s="8" t="s">
        <v>108</v>
      </c>
      <c r="H5" s="8"/>
    </row>
    <row r="6" spans="1:8" x14ac:dyDescent="0.25">
      <c r="A6" s="8" t="s">
        <v>103</v>
      </c>
      <c r="B6" s="8" t="s">
        <v>87</v>
      </c>
      <c r="C6" s="8" t="s">
        <v>108</v>
      </c>
      <c r="D6" s="8" t="s">
        <v>109</v>
      </c>
      <c r="E6" s="8" t="s">
        <v>109</v>
      </c>
      <c r="F6" s="8" t="s">
        <v>109</v>
      </c>
      <c r="G6" s="8" t="s">
        <v>108</v>
      </c>
      <c r="H6" s="8"/>
    </row>
    <row r="7" spans="1:8" x14ac:dyDescent="0.25">
      <c r="A7" s="8" t="s">
        <v>84</v>
      </c>
      <c r="B7" s="8" t="s">
        <v>85</v>
      </c>
      <c r="C7" s="8" t="s">
        <v>109</v>
      </c>
      <c r="D7" s="8" t="s">
        <v>109</v>
      </c>
      <c r="E7" s="8" t="s">
        <v>109</v>
      </c>
      <c r="F7" s="8" t="s">
        <v>109</v>
      </c>
      <c r="G7" s="8" t="s">
        <v>108</v>
      </c>
      <c r="H7" s="8"/>
    </row>
    <row r="8" spans="1:8" x14ac:dyDescent="0.25">
      <c r="A8" s="8" t="s">
        <v>86</v>
      </c>
      <c r="B8" s="8" t="s">
        <v>88</v>
      </c>
      <c r="C8" s="8" t="s">
        <v>109</v>
      </c>
      <c r="D8" s="8" t="s">
        <v>108</v>
      </c>
      <c r="E8" s="8" t="s">
        <v>108</v>
      </c>
      <c r="F8" s="8" t="s">
        <v>108</v>
      </c>
      <c r="G8" s="8" t="s">
        <v>108</v>
      </c>
      <c r="H8" s="8"/>
    </row>
    <row r="9" spans="1:8" x14ac:dyDescent="0.25">
      <c r="A9" s="8" t="s">
        <v>92</v>
      </c>
      <c r="B9" s="8" t="s">
        <v>93</v>
      </c>
      <c r="C9" s="8" t="s">
        <v>109</v>
      </c>
      <c r="D9" s="8" t="s">
        <v>108</v>
      </c>
      <c r="E9" s="8" t="s">
        <v>108</v>
      </c>
      <c r="F9" s="8" t="s">
        <v>108</v>
      </c>
      <c r="G9" s="8" t="s">
        <v>109</v>
      </c>
      <c r="H9" s="8"/>
    </row>
    <row r="10" spans="1:8" x14ac:dyDescent="0.25">
      <c r="A10" s="8" t="s">
        <v>104</v>
      </c>
      <c r="B10" s="8" t="s">
        <v>77</v>
      </c>
      <c r="C10" s="8" t="s">
        <v>108</v>
      </c>
      <c r="D10" s="8" t="s">
        <v>109</v>
      </c>
      <c r="E10" s="8" t="s">
        <v>109</v>
      </c>
      <c r="F10" s="8" t="s">
        <v>109</v>
      </c>
      <c r="G10" s="8" t="s">
        <v>142</v>
      </c>
      <c r="H10" s="8"/>
    </row>
    <row r="11" spans="1:8" x14ac:dyDescent="0.25">
      <c r="A11" s="8" t="s">
        <v>105</v>
      </c>
      <c r="B11" s="8" t="s">
        <v>82</v>
      </c>
      <c r="C11" s="8" t="s">
        <v>108</v>
      </c>
      <c r="D11" s="8" t="s">
        <v>109</v>
      </c>
      <c r="E11" s="8" t="s">
        <v>109</v>
      </c>
      <c r="F11" s="8" t="s">
        <v>109</v>
      </c>
      <c r="G11" s="8" t="s">
        <v>141</v>
      </c>
      <c r="H11" s="8"/>
    </row>
    <row r="12" spans="1:8" x14ac:dyDescent="0.25">
      <c r="A12" s="8" t="s">
        <v>106</v>
      </c>
      <c r="B12" s="8" t="s">
        <v>146</v>
      </c>
      <c r="C12" s="8" t="s">
        <v>108</v>
      </c>
      <c r="D12" s="8" t="s">
        <v>109</v>
      </c>
      <c r="E12" s="8" t="s">
        <v>109</v>
      </c>
      <c r="F12" s="8" t="s">
        <v>109</v>
      </c>
      <c r="G12" s="8" t="s">
        <v>108</v>
      </c>
      <c r="H12" s="8"/>
    </row>
    <row r="13" spans="1:8" x14ac:dyDescent="0.25">
      <c r="A13" s="8" t="s">
        <v>107</v>
      </c>
      <c r="B13" s="8" t="s">
        <v>83</v>
      </c>
      <c r="C13" s="8" t="s">
        <v>108</v>
      </c>
      <c r="D13" s="8" t="s">
        <v>109</v>
      </c>
      <c r="E13" s="8" t="s">
        <v>109</v>
      </c>
      <c r="F13" s="8" t="s">
        <v>109</v>
      </c>
      <c r="G13" s="8" t="s">
        <v>108</v>
      </c>
      <c r="H13" s="8"/>
    </row>
    <row r="15" spans="1:8" x14ac:dyDescent="0.25">
      <c r="B15" t="s">
        <v>143</v>
      </c>
    </row>
    <row r="18" spans="2:8" x14ac:dyDescent="0.25">
      <c r="B18" t="s">
        <v>232</v>
      </c>
    </row>
    <row r="19" spans="2:8" x14ac:dyDescent="0.25">
      <c r="B19" s="15" t="s">
        <v>234</v>
      </c>
      <c r="C19" s="15" t="s">
        <v>235</v>
      </c>
      <c r="D19" s="15" t="s">
        <v>236</v>
      </c>
      <c r="H19" s="7"/>
    </row>
    <row r="20" spans="2:8" x14ac:dyDescent="0.25">
      <c r="B20" s="24" t="s">
        <v>218</v>
      </c>
      <c r="C20" s="8" t="s">
        <v>73</v>
      </c>
      <c r="D20" s="246" t="s">
        <v>38</v>
      </c>
    </row>
    <row r="21" spans="2:8" x14ac:dyDescent="0.25">
      <c r="B21" s="24" t="s">
        <v>221</v>
      </c>
      <c r="C21" s="8" t="s">
        <v>74</v>
      </c>
      <c r="D21" s="246" t="s">
        <v>214</v>
      </c>
    </row>
    <row r="22" spans="2:8" x14ac:dyDescent="0.25">
      <c r="B22" s="24" t="s">
        <v>48</v>
      </c>
      <c r="C22" s="8" t="s">
        <v>75</v>
      </c>
      <c r="D22" s="246" t="s">
        <v>233</v>
      </c>
    </row>
    <row r="23" spans="2:8" x14ac:dyDescent="0.25">
      <c r="B23" s="24" t="s">
        <v>89</v>
      </c>
      <c r="C23" s="8" t="s">
        <v>84</v>
      </c>
      <c r="D23" s="246" t="s">
        <v>238</v>
      </c>
    </row>
    <row r="24" spans="2:8" x14ac:dyDescent="0.25">
      <c r="B24" s="24" t="s">
        <v>90</v>
      </c>
      <c r="C24" s="8" t="s">
        <v>86</v>
      </c>
      <c r="D24" s="246" t="s">
        <v>237</v>
      </c>
    </row>
    <row r="25" spans="2:8" x14ac:dyDescent="0.25">
      <c r="B25" s="24" t="s">
        <v>94</v>
      </c>
      <c r="C25" s="8" t="s">
        <v>92</v>
      </c>
      <c r="D25" s="246" t="s">
        <v>239</v>
      </c>
    </row>
    <row r="26" spans="2:8" x14ac:dyDescent="0.25">
      <c r="B26" s="24" t="s">
        <v>224</v>
      </c>
      <c r="C26" s="8" t="s">
        <v>76</v>
      </c>
      <c r="D26" s="246" t="s">
        <v>77</v>
      </c>
    </row>
    <row r="27" spans="2:8" ht="12" customHeight="1" x14ac:dyDescent="0.25">
      <c r="B27" s="24" t="s">
        <v>216</v>
      </c>
      <c r="C27" s="8" t="s">
        <v>78</v>
      </c>
      <c r="D27" s="246" t="s">
        <v>82</v>
      </c>
    </row>
    <row r="28" spans="2:8" x14ac:dyDescent="0.25">
      <c r="B28" s="33" t="s">
        <v>318</v>
      </c>
      <c r="C28" s="8" t="s">
        <v>79</v>
      </c>
      <c r="D28" s="246" t="s">
        <v>146</v>
      </c>
    </row>
    <row r="29" spans="2:8" x14ac:dyDescent="0.25">
      <c r="B29" s="24" t="s">
        <v>126</v>
      </c>
      <c r="C29" s="8" t="s">
        <v>80</v>
      </c>
      <c r="D29" s="246"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99"/>
  <sheetViews>
    <sheetView topLeftCell="P370" zoomScale="70" zoomScaleNormal="70" workbookViewId="0">
      <selection activeCell="AB389" sqref="AB389:AD390"/>
    </sheetView>
  </sheetViews>
  <sheetFormatPr defaultRowHeight="13.2" x14ac:dyDescent="0.25"/>
  <cols>
    <col min="1" max="1" width="41" customWidth="1"/>
    <col min="2" max="2" width="82.44140625" customWidth="1"/>
    <col min="3" max="3" width="12.77734375" customWidth="1"/>
    <col min="4" max="4" width="14.88671875" customWidth="1"/>
    <col min="5" max="5" width="14.77734375" customWidth="1"/>
    <col min="6" max="6" width="19.5546875" customWidth="1"/>
    <col min="7" max="7" width="13.33203125" customWidth="1"/>
    <col min="8" max="8" width="12.6640625" customWidth="1"/>
    <col min="9" max="9" width="12.77734375" customWidth="1"/>
    <col min="10" max="10" width="12.44140625" customWidth="1"/>
    <col min="11" max="11" width="13.21875" customWidth="1"/>
    <col min="12" max="12" width="10.5546875" customWidth="1"/>
    <col min="13" max="13" width="12" customWidth="1"/>
    <col min="14" max="14" width="11.21875" customWidth="1"/>
    <col min="15" max="15" width="11.6640625" customWidth="1"/>
    <col min="16" max="16" width="13" customWidth="1"/>
    <col min="17" max="17" width="13.6640625" customWidth="1"/>
    <col min="18" max="22" width="10.109375" bestFit="1" customWidth="1"/>
    <col min="24" max="24" width="10.44140625" bestFit="1" customWidth="1"/>
    <col min="27" max="27" width="73.21875" customWidth="1"/>
    <col min="28" max="30" width="9.44140625" bestFit="1" customWidth="1"/>
    <col min="31" max="31" width="13.33203125" customWidth="1"/>
    <col min="32" max="33" width="9.44140625" bestFit="1" customWidth="1"/>
    <col min="34" max="34" width="49.5546875" customWidth="1"/>
  </cols>
  <sheetData>
    <row r="1" spans="1:31" x14ac:dyDescent="0.25">
      <c r="A1" s="3" t="s">
        <v>42</v>
      </c>
    </row>
    <row r="2" spans="1:31" ht="13.8" thickBot="1" x14ac:dyDescent="0.3">
      <c r="A2" t="s">
        <v>43</v>
      </c>
      <c r="B2" s="3" t="s">
        <v>44</v>
      </c>
    </row>
    <row r="3" spans="1:31" ht="13.8" thickBot="1" x14ac:dyDescent="0.3">
      <c r="B3" s="19" t="s">
        <v>219</v>
      </c>
      <c r="C3" s="20">
        <v>2016</v>
      </c>
      <c r="D3" s="20">
        <v>2017</v>
      </c>
      <c r="E3" s="20">
        <v>2018</v>
      </c>
      <c r="F3" s="20">
        <v>2019</v>
      </c>
      <c r="G3" s="20">
        <v>2020</v>
      </c>
      <c r="H3" s="20">
        <v>2021</v>
      </c>
      <c r="I3" s="20">
        <v>2022</v>
      </c>
      <c r="J3" s="20">
        <v>2023</v>
      </c>
      <c r="K3" s="20">
        <v>2024</v>
      </c>
      <c r="L3" s="20">
        <v>2025</v>
      </c>
      <c r="M3" s="20">
        <v>2026</v>
      </c>
      <c r="N3" s="20">
        <v>2027</v>
      </c>
      <c r="O3" s="20">
        <v>2028</v>
      </c>
      <c r="P3" s="20">
        <v>2029</v>
      </c>
      <c r="Q3" s="20">
        <v>2030</v>
      </c>
      <c r="R3" s="20">
        <v>2031</v>
      </c>
      <c r="S3" s="20">
        <v>2032</v>
      </c>
      <c r="T3" s="20">
        <v>2033</v>
      </c>
      <c r="U3" s="20">
        <v>2034</v>
      </c>
      <c r="V3" s="21">
        <v>2035</v>
      </c>
      <c r="AA3" s="32" t="str">
        <f>B3</f>
        <v>Scenario 1B - Existing Policy (Draft)</v>
      </c>
      <c r="AB3" s="20">
        <v>2021</v>
      </c>
      <c r="AC3" s="20">
        <v>2026</v>
      </c>
      <c r="AD3" s="20">
        <v>2035</v>
      </c>
      <c r="AE3" s="267" t="s">
        <v>271</v>
      </c>
    </row>
    <row r="4" spans="1:31" x14ac:dyDescent="0.25">
      <c r="B4" s="22" t="s">
        <v>45</v>
      </c>
      <c r="C4" s="23">
        <v>178.42500000000001</v>
      </c>
      <c r="D4" s="23">
        <v>550.48125000000005</v>
      </c>
      <c r="E4" s="23">
        <v>989.91499999999996</v>
      </c>
      <c r="F4" s="23">
        <v>1494.49875</v>
      </c>
      <c r="G4" s="23">
        <v>2068.6437500000002</v>
      </c>
      <c r="H4" s="23">
        <v>2713.9962500000001</v>
      </c>
      <c r="I4" s="23">
        <v>3416.07125</v>
      </c>
      <c r="J4" s="23">
        <v>4160.7162500000004</v>
      </c>
      <c r="K4" s="23">
        <v>4942.8137500000003</v>
      </c>
      <c r="L4" s="23">
        <v>5755.9787500000002</v>
      </c>
      <c r="M4" s="23">
        <v>6578.3887500000001</v>
      </c>
      <c r="N4" s="23">
        <v>7399.3137500000003</v>
      </c>
      <c r="O4" s="23">
        <v>8209.6299999999992</v>
      </c>
      <c r="P4" s="23">
        <v>8932.25</v>
      </c>
      <c r="Q4" s="23">
        <v>9360.5925000000007</v>
      </c>
      <c r="R4" s="23">
        <v>9554.9549999999999</v>
      </c>
      <c r="S4" s="23">
        <v>9727.9612500000003</v>
      </c>
      <c r="T4" s="23">
        <v>9872.8274999999994</v>
      </c>
      <c r="U4" s="23">
        <v>10004.557500000001</v>
      </c>
      <c r="V4" s="23">
        <v>10129.28125</v>
      </c>
      <c r="AA4" s="34" t="s">
        <v>45</v>
      </c>
      <c r="AB4" s="23">
        <f>H4</f>
        <v>2713.9962500000001</v>
      </c>
      <c r="AC4" s="26">
        <f>M4</f>
        <v>6578.3887500000001</v>
      </c>
      <c r="AD4" s="26">
        <f>V4</f>
        <v>10129.28125</v>
      </c>
      <c r="AE4" s="51">
        <f>AD4</f>
        <v>10129.28125</v>
      </c>
    </row>
    <row r="5" spans="1:31" x14ac:dyDescent="0.25">
      <c r="B5" s="24" t="s">
        <v>41</v>
      </c>
      <c r="C5" s="23">
        <v>429.64</v>
      </c>
      <c r="D5" s="23">
        <v>641.53</v>
      </c>
      <c r="E5" s="23">
        <v>692.45624999999995</v>
      </c>
      <c r="F5" s="23">
        <v>700.78375000000005</v>
      </c>
      <c r="G5" s="23">
        <v>715.84249999999997</v>
      </c>
      <c r="H5" s="23">
        <v>715.97500000000002</v>
      </c>
      <c r="I5" s="23">
        <v>715.97500000000002</v>
      </c>
      <c r="J5" s="23">
        <v>716.8175</v>
      </c>
      <c r="K5" s="23">
        <v>716.8175</v>
      </c>
      <c r="L5" s="23">
        <v>718.34124999999995</v>
      </c>
      <c r="M5" s="23">
        <v>718.34124999999995</v>
      </c>
      <c r="N5" s="23">
        <v>718.59375</v>
      </c>
      <c r="O5" s="23">
        <v>718.59375</v>
      </c>
      <c r="P5" s="23">
        <v>718.59375</v>
      </c>
      <c r="Q5" s="23">
        <v>718.59375</v>
      </c>
      <c r="R5" s="23">
        <v>719.84</v>
      </c>
      <c r="S5" s="23">
        <v>719.84</v>
      </c>
      <c r="T5" s="23">
        <v>730.47625000000005</v>
      </c>
      <c r="U5" s="23">
        <v>730.47625000000005</v>
      </c>
      <c r="V5" s="23">
        <v>730.47625000000005</v>
      </c>
      <c r="AA5" s="35" t="s">
        <v>41</v>
      </c>
      <c r="AB5" s="13">
        <f t="shared" ref="AB5:AB7" si="0">H5</f>
        <v>715.97500000000002</v>
      </c>
      <c r="AC5" s="14">
        <f t="shared" ref="AC5:AC7" si="1">M5</f>
        <v>718.34124999999995</v>
      </c>
      <c r="AD5" s="14">
        <f t="shared" ref="AD5:AD7" si="2">V5</f>
        <v>730.47625000000005</v>
      </c>
      <c r="AE5" s="61">
        <f t="shared" ref="AE5:AE7" si="3">AD5</f>
        <v>730.47625000000005</v>
      </c>
    </row>
    <row r="6" spans="1:31" x14ac:dyDescent="0.25">
      <c r="B6" s="24" t="s">
        <v>46</v>
      </c>
      <c r="C6" s="23">
        <v>0</v>
      </c>
      <c r="D6" s="23">
        <v>0.23749999999999999</v>
      </c>
      <c r="E6" s="23">
        <v>0.23749999999999999</v>
      </c>
      <c r="F6" s="23">
        <v>0.23749999999999999</v>
      </c>
      <c r="G6" s="23">
        <v>0.23749999999999999</v>
      </c>
      <c r="H6" s="23">
        <v>0.23749999999999999</v>
      </c>
      <c r="I6" s="23">
        <v>0.23749999999999999</v>
      </c>
      <c r="J6" s="23">
        <v>0.23749999999999999</v>
      </c>
      <c r="K6" s="23">
        <v>0.23749999999999999</v>
      </c>
      <c r="L6" s="23">
        <v>0.625</v>
      </c>
      <c r="M6" s="23">
        <v>2.15</v>
      </c>
      <c r="N6" s="23">
        <v>2.8187500000000001</v>
      </c>
      <c r="O6" s="23">
        <v>2.8937499999999998</v>
      </c>
      <c r="P6" s="23">
        <v>2.9125000000000001</v>
      </c>
      <c r="Q6" s="23">
        <v>2.9249999999999998</v>
      </c>
      <c r="R6" s="23">
        <v>2.9437500000000001</v>
      </c>
      <c r="S6" s="23">
        <v>3.55</v>
      </c>
      <c r="T6" s="23">
        <v>6.77</v>
      </c>
      <c r="U6" s="23">
        <v>14.807499999999999</v>
      </c>
      <c r="V6" s="23">
        <v>26.364999999999998</v>
      </c>
      <c r="AA6" s="35" t="s">
        <v>46</v>
      </c>
      <c r="AB6" s="13">
        <f t="shared" si="0"/>
        <v>0.23749999999999999</v>
      </c>
      <c r="AC6" s="14">
        <f t="shared" si="1"/>
        <v>2.15</v>
      </c>
      <c r="AD6" s="14">
        <f t="shared" si="2"/>
        <v>26.364999999999998</v>
      </c>
      <c r="AE6" s="61">
        <f>AD6-C6</f>
        <v>26.364999999999998</v>
      </c>
    </row>
    <row r="7" spans="1:31" ht="13.8" thickBot="1" x14ac:dyDescent="0.3">
      <c r="B7" s="24" t="s">
        <v>39</v>
      </c>
      <c r="C7" s="23">
        <v>0</v>
      </c>
      <c r="D7" s="23">
        <v>0</v>
      </c>
      <c r="E7" s="23">
        <v>2.4337499999999999</v>
      </c>
      <c r="F7" s="23">
        <v>7.6875</v>
      </c>
      <c r="G7" s="23">
        <v>7.6875</v>
      </c>
      <c r="H7" s="23">
        <v>7.6875</v>
      </c>
      <c r="I7" s="23">
        <v>7.6875</v>
      </c>
      <c r="J7" s="23">
        <v>21.383749999999999</v>
      </c>
      <c r="K7" s="23">
        <v>21.383749999999999</v>
      </c>
      <c r="L7" s="23">
        <v>21.383749999999999</v>
      </c>
      <c r="M7" s="23">
        <v>21.383749999999999</v>
      </c>
      <c r="N7" s="23">
        <v>89.07</v>
      </c>
      <c r="O7" s="23">
        <v>89.07</v>
      </c>
      <c r="P7" s="23">
        <v>204.16749999999999</v>
      </c>
      <c r="Q7" s="23">
        <v>204.16749999999999</v>
      </c>
      <c r="R7" s="23">
        <v>520.61874999999998</v>
      </c>
      <c r="S7" s="23">
        <v>520.61874999999998</v>
      </c>
      <c r="T7" s="23">
        <v>520.61874999999998</v>
      </c>
      <c r="U7" s="23">
        <v>520.61874999999998</v>
      </c>
      <c r="V7" s="23">
        <v>521.28499999999997</v>
      </c>
      <c r="AA7" s="39" t="s">
        <v>39</v>
      </c>
      <c r="AB7" s="63">
        <f t="shared" si="0"/>
        <v>7.6875</v>
      </c>
      <c r="AC7" s="38">
        <f t="shared" si="1"/>
        <v>21.383749999999999</v>
      </c>
      <c r="AD7" s="38">
        <f t="shared" si="2"/>
        <v>521.28499999999997</v>
      </c>
      <c r="AE7" s="64">
        <f t="shared" si="3"/>
        <v>521.28499999999997</v>
      </c>
    </row>
    <row r="8" spans="1:31" ht="13.8" thickBot="1" x14ac:dyDescent="0.3"/>
    <row r="9" spans="1:31" ht="13.8" thickBot="1" x14ac:dyDescent="0.3">
      <c r="B9" s="19" t="s">
        <v>218</v>
      </c>
      <c r="C9" s="20">
        <v>2016</v>
      </c>
      <c r="D9" s="20">
        <v>2017</v>
      </c>
      <c r="E9" s="20">
        <v>2018</v>
      </c>
      <c r="F9" s="20">
        <v>2019</v>
      </c>
      <c r="G9" s="20">
        <v>2020</v>
      </c>
      <c r="H9" s="20">
        <v>2021</v>
      </c>
      <c r="I9" s="20">
        <v>2022</v>
      </c>
      <c r="J9" s="20">
        <v>2023</v>
      </c>
      <c r="K9" s="20">
        <v>2024</v>
      </c>
      <c r="L9" s="20">
        <v>2025</v>
      </c>
      <c r="M9" s="20">
        <v>2026</v>
      </c>
      <c r="N9" s="20">
        <v>2027</v>
      </c>
      <c r="O9" s="20">
        <v>2028</v>
      </c>
      <c r="P9" s="20">
        <v>2029</v>
      </c>
      <c r="Q9" s="20">
        <v>2030</v>
      </c>
      <c r="R9" s="20">
        <v>2031</v>
      </c>
      <c r="S9" s="20">
        <v>2032</v>
      </c>
      <c r="T9" s="20">
        <v>2033</v>
      </c>
      <c r="U9" s="20">
        <v>2034</v>
      </c>
      <c r="V9" s="21">
        <v>2035</v>
      </c>
      <c r="AA9" s="32" t="str">
        <f>B9</f>
        <v>Scenario 1B - Existing Policy (Final)</v>
      </c>
      <c r="AB9" s="20">
        <v>2021</v>
      </c>
      <c r="AC9" s="20">
        <v>2026</v>
      </c>
      <c r="AD9" s="20">
        <v>2035</v>
      </c>
      <c r="AE9" s="267" t="s">
        <v>271</v>
      </c>
    </row>
    <row r="10" spans="1:31" x14ac:dyDescent="0.25">
      <c r="B10" s="22" t="s">
        <v>45</v>
      </c>
      <c r="C10" s="23">
        <v>158.75125</v>
      </c>
      <c r="D10" s="23">
        <v>490.4325</v>
      </c>
      <c r="E10" s="23">
        <v>877.91875000000005</v>
      </c>
      <c r="F10" s="23">
        <v>1319.51</v>
      </c>
      <c r="G10" s="23">
        <v>1819.31</v>
      </c>
      <c r="H10" s="23">
        <v>2378.66</v>
      </c>
      <c r="I10" s="23">
        <v>2985.4587499999998</v>
      </c>
      <c r="J10" s="23">
        <v>3627.3162499999999</v>
      </c>
      <c r="K10" s="23">
        <v>4301.1862499999997</v>
      </c>
      <c r="L10" s="23">
        <v>5002.7862500000001</v>
      </c>
      <c r="M10" s="23">
        <v>5713.625</v>
      </c>
      <c r="N10" s="23">
        <v>6425.2037499999997</v>
      </c>
      <c r="O10" s="23">
        <v>7129.99125</v>
      </c>
      <c r="P10" s="23">
        <v>7735.4925000000003</v>
      </c>
      <c r="Q10" s="23">
        <v>8104.9650000000001</v>
      </c>
      <c r="R10" s="23">
        <v>8247.9</v>
      </c>
      <c r="S10" s="23">
        <v>8381.3212500000009</v>
      </c>
      <c r="T10" s="23">
        <v>8497.2362499999999</v>
      </c>
      <c r="U10" s="23">
        <v>8611.7462500000001</v>
      </c>
      <c r="V10" s="23">
        <v>8725.4249999999993</v>
      </c>
      <c r="AA10" s="34" t="s">
        <v>45</v>
      </c>
      <c r="AB10" s="23">
        <f>H10</f>
        <v>2378.66</v>
      </c>
      <c r="AC10" s="26">
        <f>M10</f>
        <v>5713.625</v>
      </c>
      <c r="AD10" s="26">
        <f>V10</f>
        <v>8725.4249999999993</v>
      </c>
      <c r="AE10" s="51">
        <f>AD10</f>
        <v>8725.4249999999993</v>
      </c>
    </row>
    <row r="11" spans="1:31" x14ac:dyDescent="0.25">
      <c r="B11" s="24" t="s">
        <v>41</v>
      </c>
      <c r="C11" s="13">
        <v>501</v>
      </c>
      <c r="D11" s="13">
        <v>973.84375</v>
      </c>
      <c r="E11" s="13">
        <v>1186.7437500000001</v>
      </c>
      <c r="F11" s="13">
        <v>1229.6775</v>
      </c>
      <c r="G11" s="13">
        <v>1298.11375</v>
      </c>
      <c r="H11" s="13">
        <v>1302.6324999999999</v>
      </c>
      <c r="I11" s="13">
        <v>1302.6324999999999</v>
      </c>
      <c r="J11" s="13">
        <v>1338.61625</v>
      </c>
      <c r="K11" s="13">
        <v>1338.61625</v>
      </c>
      <c r="L11" s="13">
        <v>1373.8087499999999</v>
      </c>
      <c r="M11" s="13">
        <v>1373.8087499999999</v>
      </c>
      <c r="N11" s="13">
        <v>1484.99875</v>
      </c>
      <c r="O11" s="13">
        <v>1484.99875</v>
      </c>
      <c r="P11" s="13">
        <v>1569.48</v>
      </c>
      <c r="Q11" s="13">
        <v>1569.48</v>
      </c>
      <c r="R11" s="13">
        <v>1733.4549999999999</v>
      </c>
      <c r="S11" s="13">
        <v>1733.4549999999999</v>
      </c>
      <c r="T11" s="13">
        <v>1977.5225</v>
      </c>
      <c r="U11" s="13">
        <v>1977.5225</v>
      </c>
      <c r="V11" s="13">
        <v>2357.8087500000001</v>
      </c>
      <c r="AA11" s="35" t="s">
        <v>41</v>
      </c>
      <c r="AB11" s="13">
        <f t="shared" ref="AB11:AB13" si="4">H11</f>
        <v>1302.6324999999999</v>
      </c>
      <c r="AC11" s="14">
        <f t="shared" ref="AC11:AC13" si="5">M11</f>
        <v>1373.8087499999999</v>
      </c>
      <c r="AD11" s="14">
        <f t="shared" ref="AD11:AD13" si="6">V11</f>
        <v>2357.8087500000001</v>
      </c>
      <c r="AE11" s="61">
        <f t="shared" ref="AE11" si="7">AD11</f>
        <v>2357.8087500000001</v>
      </c>
    </row>
    <row r="12" spans="1:31" x14ac:dyDescent="0.25">
      <c r="B12" s="24" t="s">
        <v>46</v>
      </c>
      <c r="C12" s="13">
        <v>0</v>
      </c>
      <c r="D12" s="13">
        <v>0.31125000000000003</v>
      </c>
      <c r="E12" s="13">
        <v>0.51624999999999999</v>
      </c>
      <c r="F12" s="13">
        <v>0.51624999999999999</v>
      </c>
      <c r="G12" s="13">
        <v>0.51624999999999999</v>
      </c>
      <c r="H12" s="13">
        <v>0.51624999999999999</v>
      </c>
      <c r="I12" s="13">
        <v>0.56499999999999995</v>
      </c>
      <c r="J12" s="13">
        <v>0.58125000000000004</v>
      </c>
      <c r="K12" s="13">
        <v>0.61250000000000004</v>
      </c>
      <c r="L12" s="13">
        <v>0.64375000000000004</v>
      </c>
      <c r="M12" s="13">
        <v>0.67249999999999999</v>
      </c>
      <c r="N12" s="13">
        <v>1.05375</v>
      </c>
      <c r="O12" s="13">
        <v>2.7687499999999998</v>
      </c>
      <c r="P12" s="13">
        <v>5.7687499999999998</v>
      </c>
      <c r="Q12" s="13">
        <v>10.831250000000001</v>
      </c>
      <c r="R12" s="13">
        <v>18.227499999999999</v>
      </c>
      <c r="S12" s="13">
        <v>24.956250000000001</v>
      </c>
      <c r="T12" s="13">
        <v>81.061250000000001</v>
      </c>
      <c r="U12" s="13">
        <v>91.183750000000003</v>
      </c>
      <c r="V12" s="13">
        <v>143.79</v>
      </c>
      <c r="AA12" s="35" t="s">
        <v>46</v>
      </c>
      <c r="AB12" s="13">
        <f t="shared" si="4"/>
        <v>0.51624999999999999</v>
      </c>
      <c r="AC12" s="14">
        <f t="shared" si="5"/>
        <v>0.67249999999999999</v>
      </c>
      <c r="AD12" s="14">
        <f t="shared" si="6"/>
        <v>143.79</v>
      </c>
      <c r="AE12" s="61">
        <f>AD12-C12</f>
        <v>143.79</v>
      </c>
    </row>
    <row r="13" spans="1:31" ht="13.8" thickBot="1" x14ac:dyDescent="0.3">
      <c r="B13" s="24" t="s">
        <v>39</v>
      </c>
      <c r="C13" s="13">
        <v>0</v>
      </c>
      <c r="D13" s="13">
        <v>0</v>
      </c>
      <c r="E13" s="13">
        <v>0</v>
      </c>
      <c r="F13" s="13">
        <v>0</v>
      </c>
      <c r="G13" s="13">
        <v>13.574999999999999</v>
      </c>
      <c r="H13" s="13">
        <v>13.574999999999999</v>
      </c>
      <c r="I13" s="13">
        <v>13.574999999999999</v>
      </c>
      <c r="J13" s="13">
        <v>36.042499999999997</v>
      </c>
      <c r="K13" s="13">
        <v>36.042499999999997</v>
      </c>
      <c r="L13" s="13">
        <v>49.21</v>
      </c>
      <c r="M13" s="13">
        <v>49.21</v>
      </c>
      <c r="N13" s="13">
        <v>123.07125000000001</v>
      </c>
      <c r="O13" s="13">
        <v>123.07125000000001</v>
      </c>
      <c r="P13" s="13">
        <v>426.79374999999999</v>
      </c>
      <c r="Q13" s="13">
        <v>426.79374999999999</v>
      </c>
      <c r="R13" s="13">
        <v>1035.9000000000001</v>
      </c>
      <c r="S13" s="13">
        <v>1035.9000000000001</v>
      </c>
      <c r="T13" s="13">
        <v>1035.9000000000001</v>
      </c>
      <c r="U13" s="13">
        <v>1035.9000000000001</v>
      </c>
      <c r="V13" s="13">
        <v>1035.9000000000001</v>
      </c>
      <c r="AA13" s="39" t="s">
        <v>39</v>
      </c>
      <c r="AB13" s="63">
        <f t="shared" si="4"/>
        <v>13.574999999999999</v>
      </c>
      <c r="AC13" s="38">
        <f t="shared" si="5"/>
        <v>49.21</v>
      </c>
      <c r="AD13" s="38">
        <f t="shared" si="6"/>
        <v>1035.9000000000001</v>
      </c>
      <c r="AE13" s="64">
        <f t="shared" ref="AE13" si="8">AD13</f>
        <v>1035.9000000000001</v>
      </c>
    </row>
    <row r="14" spans="1:31" ht="13.8" thickBot="1" x14ac:dyDescent="0.3">
      <c r="B14" s="25"/>
    </row>
    <row r="15" spans="1:31" ht="13.8" customHeight="1" thickBot="1" x14ac:dyDescent="0.3">
      <c r="B15" s="19" t="s">
        <v>220</v>
      </c>
      <c r="C15" s="20">
        <v>2016</v>
      </c>
      <c r="D15" s="20">
        <v>2017</v>
      </c>
      <c r="E15" s="20">
        <v>2018</v>
      </c>
      <c r="F15" s="20">
        <v>2019</v>
      </c>
      <c r="G15" s="20">
        <v>2020</v>
      </c>
      <c r="H15" s="20">
        <v>2021</v>
      </c>
      <c r="I15" s="20">
        <v>2022</v>
      </c>
      <c r="J15" s="20">
        <v>2023</v>
      </c>
      <c r="K15" s="20">
        <v>2024</v>
      </c>
      <c r="L15" s="20">
        <v>2025</v>
      </c>
      <c r="M15" s="20">
        <v>2026</v>
      </c>
      <c r="N15" s="20">
        <v>2027</v>
      </c>
      <c r="O15" s="20">
        <v>2028</v>
      </c>
      <c r="P15" s="20">
        <v>2029</v>
      </c>
      <c r="Q15" s="20">
        <v>2030</v>
      </c>
      <c r="R15" s="20">
        <v>2031</v>
      </c>
      <c r="S15" s="20">
        <v>2032</v>
      </c>
      <c r="T15" s="20">
        <v>2033</v>
      </c>
      <c r="U15" s="20">
        <v>2034</v>
      </c>
      <c r="V15" s="21">
        <v>2035</v>
      </c>
      <c r="AA15" s="32" t="str">
        <f>B15</f>
        <v>Scenario 2B - Carbon Reduction - Social Cost of Carbon - Mid-Range (Draft)</v>
      </c>
      <c r="AB15" s="20">
        <v>2021</v>
      </c>
      <c r="AC15" s="20">
        <v>2026</v>
      </c>
      <c r="AD15" s="20">
        <v>2035</v>
      </c>
      <c r="AE15" s="267" t="s">
        <v>271</v>
      </c>
    </row>
    <row r="16" spans="1:31" x14ac:dyDescent="0.25">
      <c r="B16" s="22" t="s">
        <v>45</v>
      </c>
      <c r="C16" s="26">
        <v>197.05500000000001</v>
      </c>
      <c r="D16" s="26">
        <v>608.75374999999997</v>
      </c>
      <c r="E16" s="26">
        <v>1090.9749999999999</v>
      </c>
      <c r="F16" s="26">
        <v>1641.13375</v>
      </c>
      <c r="G16" s="26">
        <v>2263.6012500000002</v>
      </c>
      <c r="H16" s="26">
        <v>2959.3337499999998</v>
      </c>
      <c r="I16" s="26">
        <v>3710.0337500000001</v>
      </c>
      <c r="J16" s="26">
        <v>4498.0349999999999</v>
      </c>
      <c r="K16" s="26">
        <v>5319.9987499999997</v>
      </c>
      <c r="L16" s="26">
        <v>6170.6512499999999</v>
      </c>
      <c r="M16" s="26">
        <v>7028.1312500000004</v>
      </c>
      <c r="N16" s="26">
        <v>7881.5837499999998</v>
      </c>
      <c r="O16" s="26">
        <v>8721.4112499999992</v>
      </c>
      <c r="P16" s="26">
        <v>9471.6187499999996</v>
      </c>
      <c r="Q16" s="26">
        <v>9925.3649999999998</v>
      </c>
      <c r="R16" s="26">
        <v>10143.733749999999</v>
      </c>
      <c r="S16" s="26">
        <v>10340.20875</v>
      </c>
      <c r="T16" s="26">
        <v>10508.907499999999</v>
      </c>
      <c r="U16" s="26">
        <v>10663.1875</v>
      </c>
      <c r="V16" s="26">
        <v>10810.17</v>
      </c>
      <c r="AA16" s="34" t="s">
        <v>45</v>
      </c>
      <c r="AB16" s="23">
        <f>H16</f>
        <v>2959.3337499999998</v>
      </c>
      <c r="AC16" s="26">
        <f>M16</f>
        <v>7028.1312500000004</v>
      </c>
      <c r="AD16" s="26">
        <f>V16</f>
        <v>10810.17</v>
      </c>
      <c r="AE16" s="51">
        <f>AD16</f>
        <v>10810.17</v>
      </c>
    </row>
    <row r="17" spans="2:31" x14ac:dyDescent="0.25">
      <c r="B17" s="24" t="s">
        <v>41</v>
      </c>
      <c r="C17" s="26">
        <v>429.64</v>
      </c>
      <c r="D17" s="26">
        <v>631.58249999999998</v>
      </c>
      <c r="E17" s="26">
        <v>677.01874999999995</v>
      </c>
      <c r="F17" s="26">
        <v>684.19124999999997</v>
      </c>
      <c r="G17" s="26">
        <v>695.83124999999995</v>
      </c>
      <c r="H17" s="26">
        <v>695.83124999999995</v>
      </c>
      <c r="I17" s="26">
        <v>695.83124999999995</v>
      </c>
      <c r="J17" s="26">
        <v>696.36874999999998</v>
      </c>
      <c r="K17" s="26">
        <v>696.36874999999998</v>
      </c>
      <c r="L17" s="26">
        <v>697.36625000000004</v>
      </c>
      <c r="M17" s="26">
        <v>697.36625000000004</v>
      </c>
      <c r="N17" s="26">
        <v>697.36625000000004</v>
      </c>
      <c r="O17" s="26">
        <v>697.36625000000004</v>
      </c>
      <c r="P17" s="26">
        <v>697.36625000000004</v>
      </c>
      <c r="Q17" s="26">
        <v>697.36625000000004</v>
      </c>
      <c r="R17" s="26">
        <v>697.36625000000004</v>
      </c>
      <c r="S17" s="26">
        <v>697.36625000000004</v>
      </c>
      <c r="T17" s="26">
        <v>698.11374999999998</v>
      </c>
      <c r="U17" s="26">
        <v>698.11374999999998</v>
      </c>
      <c r="V17" s="26">
        <v>698.11374999999998</v>
      </c>
      <c r="AA17" s="35" t="s">
        <v>41</v>
      </c>
      <c r="AB17" s="13">
        <f t="shared" ref="AB17:AB19" si="9">H17</f>
        <v>695.83124999999995</v>
      </c>
      <c r="AC17" s="14">
        <f t="shared" ref="AC17:AC19" si="10">M17</f>
        <v>697.36625000000004</v>
      </c>
      <c r="AD17" s="14">
        <f t="shared" ref="AD17:AD19" si="11">V17</f>
        <v>698.11374999999998</v>
      </c>
      <c r="AE17" s="61">
        <f t="shared" ref="AE17" si="12">AD17</f>
        <v>698.11374999999998</v>
      </c>
    </row>
    <row r="18" spans="2:31" x14ac:dyDescent="0.25">
      <c r="B18" s="24" t="s">
        <v>46</v>
      </c>
      <c r="C18" s="26">
        <v>0</v>
      </c>
      <c r="D18" s="26">
        <v>0.26874999999999999</v>
      </c>
      <c r="E18" s="26">
        <v>0.26874999999999999</v>
      </c>
      <c r="F18" s="26">
        <v>0.26874999999999999</v>
      </c>
      <c r="G18" s="26">
        <v>0.26874999999999999</v>
      </c>
      <c r="H18" s="26">
        <v>0.26874999999999999</v>
      </c>
      <c r="I18" s="26">
        <v>0.26874999999999999</v>
      </c>
      <c r="J18" s="26">
        <v>0.26874999999999999</v>
      </c>
      <c r="K18" s="26">
        <v>0.26874999999999999</v>
      </c>
      <c r="L18" s="26">
        <v>0.48125000000000001</v>
      </c>
      <c r="M18" s="26">
        <v>1.66875</v>
      </c>
      <c r="N18" s="26">
        <v>2.3875000000000002</v>
      </c>
      <c r="O18" s="26">
        <v>2.4812500000000002</v>
      </c>
      <c r="P18" s="26">
        <v>2.5125000000000002</v>
      </c>
      <c r="Q18" s="26">
        <v>2.5249999999999999</v>
      </c>
      <c r="R18" s="26">
        <v>2.53125</v>
      </c>
      <c r="S18" s="26">
        <v>2.8574999999999999</v>
      </c>
      <c r="T18" s="26">
        <v>4.8</v>
      </c>
      <c r="U18" s="26">
        <v>11.008749999999999</v>
      </c>
      <c r="V18" s="26">
        <v>20.155000000000001</v>
      </c>
      <c r="AA18" s="35" t="s">
        <v>46</v>
      </c>
      <c r="AB18" s="13">
        <f t="shared" si="9"/>
        <v>0.26874999999999999</v>
      </c>
      <c r="AC18" s="14">
        <f t="shared" si="10"/>
        <v>1.66875</v>
      </c>
      <c r="AD18" s="14">
        <f t="shared" si="11"/>
        <v>20.155000000000001</v>
      </c>
      <c r="AE18" s="61">
        <f>AD18-C18</f>
        <v>20.155000000000001</v>
      </c>
    </row>
    <row r="19" spans="2:31" ht="13.8" thickBot="1" x14ac:dyDescent="0.3">
      <c r="B19" s="24" t="s">
        <v>39</v>
      </c>
      <c r="C19" s="26">
        <v>0</v>
      </c>
      <c r="D19" s="26">
        <v>0</v>
      </c>
      <c r="E19" s="26">
        <v>2.4337499999999999</v>
      </c>
      <c r="F19" s="26">
        <v>27.078749999999999</v>
      </c>
      <c r="G19" s="26">
        <v>27.078749999999999</v>
      </c>
      <c r="H19" s="26">
        <v>27.078749999999999</v>
      </c>
      <c r="I19" s="26">
        <v>27.078749999999999</v>
      </c>
      <c r="J19" s="26">
        <v>50.396250000000002</v>
      </c>
      <c r="K19" s="26">
        <v>50.396250000000002</v>
      </c>
      <c r="L19" s="26">
        <v>50.396250000000002</v>
      </c>
      <c r="M19" s="26">
        <v>50.396250000000002</v>
      </c>
      <c r="N19" s="26">
        <v>174.96</v>
      </c>
      <c r="O19" s="26">
        <v>174.96</v>
      </c>
      <c r="P19" s="26">
        <v>306.64749999999998</v>
      </c>
      <c r="Q19" s="26">
        <v>306.64749999999998</v>
      </c>
      <c r="R19" s="26">
        <v>647.57000000000005</v>
      </c>
      <c r="S19" s="26">
        <v>647.57000000000005</v>
      </c>
      <c r="T19" s="26">
        <v>647.57000000000005</v>
      </c>
      <c r="U19" s="26">
        <v>647.57000000000005</v>
      </c>
      <c r="V19" s="26">
        <v>649.34249999999997</v>
      </c>
      <c r="AA19" s="39" t="s">
        <v>39</v>
      </c>
      <c r="AB19" s="63">
        <f t="shared" si="9"/>
        <v>27.078749999999999</v>
      </c>
      <c r="AC19" s="38">
        <f t="shared" si="10"/>
        <v>50.396250000000002</v>
      </c>
      <c r="AD19" s="38">
        <f t="shared" si="11"/>
        <v>649.34249999999997</v>
      </c>
      <c r="AE19" s="64">
        <f t="shared" ref="AE19" si="13">AD19</f>
        <v>649.34249999999997</v>
      </c>
    </row>
    <row r="20" spans="2:31" ht="13.8" thickBot="1" x14ac:dyDescent="0.3">
      <c r="B20" s="25"/>
    </row>
    <row r="21" spans="2:31" ht="13.8" thickBot="1" x14ac:dyDescent="0.3">
      <c r="B21" s="19" t="s">
        <v>221</v>
      </c>
      <c r="C21" s="20">
        <v>2016</v>
      </c>
      <c r="D21" s="20">
        <v>2017</v>
      </c>
      <c r="E21" s="20">
        <v>2018</v>
      </c>
      <c r="F21" s="20">
        <v>2019</v>
      </c>
      <c r="G21" s="20">
        <v>2020</v>
      </c>
      <c r="H21" s="20">
        <v>2021</v>
      </c>
      <c r="I21" s="20">
        <v>2022</v>
      </c>
      <c r="J21" s="20">
        <v>2023</v>
      </c>
      <c r="K21" s="20">
        <v>2024</v>
      </c>
      <c r="L21" s="20">
        <v>2025</v>
      </c>
      <c r="M21" s="20">
        <v>2026</v>
      </c>
      <c r="N21" s="20">
        <v>2027</v>
      </c>
      <c r="O21" s="20">
        <v>2028</v>
      </c>
      <c r="P21" s="20">
        <v>2029</v>
      </c>
      <c r="Q21" s="20">
        <v>2030</v>
      </c>
      <c r="R21" s="20">
        <v>2031</v>
      </c>
      <c r="S21" s="20">
        <v>2032</v>
      </c>
      <c r="T21" s="20">
        <v>2033</v>
      </c>
      <c r="U21" s="20">
        <v>2034</v>
      </c>
      <c r="V21" s="21">
        <v>2035</v>
      </c>
      <c r="AA21" s="32" t="str">
        <f>B21</f>
        <v>Scenario 2B - Carbon Reduction - Social Cost of Carbon - Mid-Range (Final)</v>
      </c>
      <c r="AB21" s="20">
        <v>2021</v>
      </c>
      <c r="AC21" s="20">
        <v>2026</v>
      </c>
      <c r="AD21" s="20">
        <v>2035</v>
      </c>
      <c r="AE21" s="267" t="s">
        <v>271</v>
      </c>
    </row>
    <row r="22" spans="2:31" x14ac:dyDescent="0.25">
      <c r="B22" s="22" t="s">
        <v>45</v>
      </c>
      <c r="C22" s="23">
        <v>172.76124999999999</v>
      </c>
      <c r="D22" s="23">
        <v>533.07749999999999</v>
      </c>
      <c r="E22" s="23">
        <v>951.70749999999998</v>
      </c>
      <c r="F22" s="23">
        <v>1426.6312499999999</v>
      </c>
      <c r="G22" s="23">
        <v>1961.6675</v>
      </c>
      <c r="H22" s="23">
        <v>2556.9987500000002</v>
      </c>
      <c r="I22" s="23">
        <v>3197.0462499999999</v>
      </c>
      <c r="J22" s="23">
        <v>3867.0025000000001</v>
      </c>
      <c r="K22" s="23">
        <v>4564.6887500000003</v>
      </c>
      <c r="L22" s="23">
        <v>5286.4187499999998</v>
      </c>
      <c r="M22" s="23">
        <v>6014.4049999999997</v>
      </c>
      <c r="N22" s="23">
        <v>6740.4362499999997</v>
      </c>
      <c r="O22" s="23">
        <v>7456.7275</v>
      </c>
      <c r="P22" s="23">
        <v>8070.5825000000004</v>
      </c>
      <c r="Q22" s="23">
        <v>8445.3362500000003</v>
      </c>
      <c r="R22" s="23">
        <v>8590.65</v>
      </c>
      <c r="S22" s="23">
        <v>8724.1237500000007</v>
      </c>
      <c r="T22" s="23">
        <v>8839.8700000000008</v>
      </c>
      <c r="U22" s="23">
        <v>8952.6812499999996</v>
      </c>
      <c r="V22" s="23">
        <v>9064.0987499999992</v>
      </c>
      <c r="AA22" s="34" t="s">
        <v>45</v>
      </c>
      <c r="AB22" s="23">
        <f>H22</f>
        <v>2556.9987500000002</v>
      </c>
      <c r="AC22" s="26">
        <f>M22</f>
        <v>6014.4049999999997</v>
      </c>
      <c r="AD22" s="26">
        <f>V22</f>
        <v>9064.0987499999992</v>
      </c>
      <c r="AE22" s="51">
        <f>AD22</f>
        <v>9064.0987499999992</v>
      </c>
    </row>
    <row r="23" spans="2:31" x14ac:dyDescent="0.25">
      <c r="B23" s="24" t="s">
        <v>41</v>
      </c>
      <c r="C23" s="13">
        <v>501</v>
      </c>
      <c r="D23" s="13">
        <v>968.81624999999997</v>
      </c>
      <c r="E23" s="13">
        <v>1151.4662499999999</v>
      </c>
      <c r="F23" s="13">
        <v>1182.6937499999999</v>
      </c>
      <c r="G23" s="13">
        <v>1257.2362499999999</v>
      </c>
      <c r="H23" s="13">
        <v>1258.7437500000001</v>
      </c>
      <c r="I23" s="13">
        <v>1258.7437500000001</v>
      </c>
      <c r="J23" s="13">
        <v>1275.3924999999999</v>
      </c>
      <c r="K23" s="13">
        <v>1275.3924999999999</v>
      </c>
      <c r="L23" s="13">
        <v>1288.7574999999999</v>
      </c>
      <c r="M23" s="13">
        <v>1288.7574999999999</v>
      </c>
      <c r="N23" s="13">
        <v>1372.135</v>
      </c>
      <c r="O23" s="13">
        <v>1372.135</v>
      </c>
      <c r="P23" s="13">
        <v>1418.5074999999999</v>
      </c>
      <c r="Q23" s="13">
        <v>1418.5074999999999</v>
      </c>
      <c r="R23" s="13">
        <v>1478.55</v>
      </c>
      <c r="S23" s="13">
        <v>1478.55</v>
      </c>
      <c r="T23" s="13">
        <v>1691.9425000000001</v>
      </c>
      <c r="U23" s="13">
        <v>1691.9425000000001</v>
      </c>
      <c r="V23" s="13">
        <v>2096.7125000000001</v>
      </c>
      <c r="AA23" s="35" t="s">
        <v>41</v>
      </c>
      <c r="AB23" s="13">
        <f t="shared" ref="AB23:AB25" si="14">H23</f>
        <v>1258.7437500000001</v>
      </c>
      <c r="AC23" s="14">
        <f t="shared" ref="AC23:AC25" si="15">M23</f>
        <v>1288.7574999999999</v>
      </c>
      <c r="AD23" s="14">
        <f t="shared" ref="AD23:AD25" si="16">V23</f>
        <v>2096.7125000000001</v>
      </c>
      <c r="AE23" s="61">
        <f t="shared" ref="AE23" si="17">AD23</f>
        <v>2096.7125000000001</v>
      </c>
    </row>
    <row r="24" spans="2:31" x14ac:dyDescent="0.25">
      <c r="B24" s="24" t="s">
        <v>46</v>
      </c>
      <c r="C24" s="13">
        <v>0</v>
      </c>
      <c r="D24" s="13">
        <v>0.24</v>
      </c>
      <c r="E24" s="13">
        <v>0.29749999999999999</v>
      </c>
      <c r="F24" s="13">
        <v>0.29749999999999999</v>
      </c>
      <c r="G24" s="13">
        <v>0.29749999999999999</v>
      </c>
      <c r="H24" s="13">
        <v>0.29749999999999999</v>
      </c>
      <c r="I24" s="13">
        <v>0.34250000000000003</v>
      </c>
      <c r="J24" s="13">
        <v>0.40500000000000003</v>
      </c>
      <c r="K24" s="13">
        <v>0.45124999999999998</v>
      </c>
      <c r="L24" s="13">
        <v>0.47</v>
      </c>
      <c r="M24" s="13">
        <v>0.4975</v>
      </c>
      <c r="N24" s="13">
        <v>0.75249999999999995</v>
      </c>
      <c r="O24" s="13">
        <v>2.5775000000000001</v>
      </c>
      <c r="P24" s="13">
        <v>5.9112499999999999</v>
      </c>
      <c r="Q24" s="13">
        <v>11.02125</v>
      </c>
      <c r="R24" s="13">
        <v>62.021250000000002</v>
      </c>
      <c r="S24" s="13">
        <v>69.010000000000005</v>
      </c>
      <c r="T24" s="13">
        <v>126.65375</v>
      </c>
      <c r="U24" s="13">
        <v>134.19</v>
      </c>
      <c r="V24" s="13">
        <v>193.14750000000001</v>
      </c>
      <c r="AA24" s="35" t="s">
        <v>46</v>
      </c>
      <c r="AB24" s="13">
        <f t="shared" si="14"/>
        <v>0.29749999999999999</v>
      </c>
      <c r="AC24" s="14">
        <f t="shared" si="15"/>
        <v>0.4975</v>
      </c>
      <c r="AD24" s="14">
        <f t="shared" si="16"/>
        <v>193.14750000000001</v>
      </c>
      <c r="AE24" s="61">
        <f>AD24-C24</f>
        <v>193.14750000000001</v>
      </c>
    </row>
    <row r="25" spans="2:31" ht="13.8" thickBot="1" x14ac:dyDescent="0.3">
      <c r="B25" s="24" t="s">
        <v>39</v>
      </c>
      <c r="C25" s="13">
        <v>0</v>
      </c>
      <c r="D25" s="13">
        <v>0</v>
      </c>
      <c r="E25" s="13">
        <v>0</v>
      </c>
      <c r="F25" s="13">
        <v>0</v>
      </c>
      <c r="G25" s="13">
        <v>0</v>
      </c>
      <c r="H25" s="13">
        <v>0</v>
      </c>
      <c r="I25" s="13">
        <v>0</v>
      </c>
      <c r="J25" s="13">
        <v>96.965000000000003</v>
      </c>
      <c r="K25" s="13">
        <v>96.965000000000003</v>
      </c>
      <c r="L25" s="13">
        <v>106.69750000000001</v>
      </c>
      <c r="M25" s="13">
        <v>106.69750000000001</v>
      </c>
      <c r="N25" s="13">
        <v>473.57375000000002</v>
      </c>
      <c r="O25" s="13">
        <v>473.57375000000002</v>
      </c>
      <c r="P25" s="13">
        <v>1443.67875</v>
      </c>
      <c r="Q25" s="13">
        <v>1443.67875</v>
      </c>
      <c r="R25" s="13">
        <v>2541.0075000000002</v>
      </c>
      <c r="S25" s="13">
        <v>2541.0075000000002</v>
      </c>
      <c r="T25" s="13">
        <v>2541.0075000000002</v>
      </c>
      <c r="U25" s="13">
        <v>2541.0075000000002</v>
      </c>
      <c r="V25" s="13">
        <v>2541.0075000000002</v>
      </c>
      <c r="AA25" s="39" t="s">
        <v>39</v>
      </c>
      <c r="AB25" s="63">
        <f t="shared" si="14"/>
        <v>0</v>
      </c>
      <c r="AC25" s="38">
        <f t="shared" si="15"/>
        <v>106.69750000000001</v>
      </c>
      <c r="AD25" s="38">
        <f t="shared" si="16"/>
        <v>2541.0075000000002</v>
      </c>
      <c r="AE25" s="64">
        <f t="shared" ref="AE25" si="18">AD25</f>
        <v>2541.0075000000002</v>
      </c>
    </row>
    <row r="26" spans="2:31" ht="13.8" thickBot="1" x14ac:dyDescent="0.3">
      <c r="B26" s="27"/>
      <c r="C26" s="28"/>
      <c r="D26" s="28"/>
      <c r="E26" s="28"/>
      <c r="F26" s="28"/>
      <c r="G26" s="28"/>
      <c r="H26" s="28"/>
      <c r="I26" s="28"/>
      <c r="J26" s="28"/>
      <c r="K26" s="28"/>
      <c r="L26" s="28"/>
      <c r="M26" s="28"/>
      <c r="N26" s="28"/>
      <c r="O26" s="28"/>
      <c r="P26" s="28"/>
      <c r="Q26" s="28"/>
      <c r="R26" s="28"/>
      <c r="S26" s="28"/>
      <c r="T26" s="28"/>
      <c r="U26" s="28"/>
      <c r="V26" s="28"/>
      <c r="AA26" s="17"/>
      <c r="AB26" s="28"/>
      <c r="AC26" s="29"/>
      <c r="AD26" s="29"/>
    </row>
    <row r="27" spans="2:31" ht="13.8" thickBot="1" x14ac:dyDescent="0.3">
      <c r="B27" s="19" t="s">
        <v>47</v>
      </c>
      <c r="C27" s="20">
        <v>2016</v>
      </c>
      <c r="D27" s="20">
        <v>2017</v>
      </c>
      <c r="E27" s="20">
        <v>2018</v>
      </c>
      <c r="F27" s="20">
        <v>2019</v>
      </c>
      <c r="G27" s="20">
        <v>2020</v>
      </c>
      <c r="H27" s="20">
        <v>2021</v>
      </c>
      <c r="I27" s="20">
        <v>2022</v>
      </c>
      <c r="J27" s="20">
        <v>2023</v>
      </c>
      <c r="K27" s="20">
        <v>2024</v>
      </c>
      <c r="L27" s="20">
        <v>2025</v>
      </c>
      <c r="M27" s="20">
        <v>2026</v>
      </c>
      <c r="N27" s="20">
        <v>2027</v>
      </c>
      <c r="O27" s="20">
        <v>2028</v>
      </c>
      <c r="P27" s="20">
        <v>2029</v>
      </c>
      <c r="Q27" s="20">
        <v>2030</v>
      </c>
      <c r="R27" s="20">
        <v>2031</v>
      </c>
      <c r="S27" s="20">
        <v>2032</v>
      </c>
      <c r="T27" s="20">
        <v>2033</v>
      </c>
      <c r="U27" s="20">
        <v>2034</v>
      </c>
      <c r="V27" s="21">
        <v>2035</v>
      </c>
      <c r="AA27" s="32" t="str">
        <f>B27</f>
        <v>Scenario 3A - Maximum Carbon Reduction, Existing Technology (Draft)</v>
      </c>
      <c r="AB27" s="20">
        <v>2021</v>
      </c>
      <c r="AC27" s="20">
        <v>2026</v>
      </c>
      <c r="AD27" s="20">
        <v>2035</v>
      </c>
      <c r="AE27" s="267" t="s">
        <v>271</v>
      </c>
    </row>
    <row r="28" spans="2:31" x14ac:dyDescent="0.25">
      <c r="B28" s="22" t="s">
        <v>45</v>
      </c>
      <c r="C28" s="23">
        <v>195.60749999999999</v>
      </c>
      <c r="D28" s="23">
        <v>604.29124999999999</v>
      </c>
      <c r="E28" s="23">
        <v>1083.58</v>
      </c>
      <c r="F28" s="23">
        <v>1628.8712499999999</v>
      </c>
      <c r="G28" s="23">
        <v>2244.13</v>
      </c>
      <c r="H28" s="23">
        <v>2930.1912499999999</v>
      </c>
      <c r="I28" s="23">
        <v>3669.0124999999998</v>
      </c>
      <c r="J28" s="23">
        <v>4443.36625</v>
      </c>
      <c r="K28" s="23">
        <v>5249.2437499999996</v>
      </c>
      <c r="L28" s="23">
        <v>6081.3587500000003</v>
      </c>
      <c r="M28" s="23">
        <v>6917.7237500000001</v>
      </c>
      <c r="N28" s="23">
        <v>7749.4375</v>
      </c>
      <c r="O28" s="23">
        <v>8567.4950000000008</v>
      </c>
      <c r="P28" s="23">
        <v>9295.18</v>
      </c>
      <c r="Q28" s="23">
        <v>9725.6012499999997</v>
      </c>
      <c r="R28" s="23">
        <v>9920.0224999999991</v>
      </c>
      <c r="S28" s="23">
        <v>10091.6175</v>
      </c>
      <c r="T28" s="23">
        <v>10235.331249999999</v>
      </c>
      <c r="U28" s="23">
        <v>10364.5525</v>
      </c>
      <c r="V28" s="23">
        <v>10486.713750000001</v>
      </c>
      <c r="AA28" s="34" t="s">
        <v>45</v>
      </c>
      <c r="AB28" s="23">
        <f>H28</f>
        <v>2930.1912499999999</v>
      </c>
      <c r="AC28" s="26">
        <f>M28</f>
        <v>6917.7237500000001</v>
      </c>
      <c r="AD28" s="26">
        <f>V28</f>
        <v>10486.713750000001</v>
      </c>
      <c r="AE28" s="51">
        <f>AD28</f>
        <v>10486.713750000001</v>
      </c>
    </row>
    <row r="29" spans="2:31" x14ac:dyDescent="0.25">
      <c r="B29" s="24" t="s">
        <v>41</v>
      </c>
      <c r="C29" s="13">
        <v>429.64</v>
      </c>
      <c r="D29" s="13">
        <v>632.27625</v>
      </c>
      <c r="E29" s="13">
        <v>678.13374999999996</v>
      </c>
      <c r="F29" s="13">
        <v>682.76</v>
      </c>
      <c r="G29" s="13">
        <v>693.24874999999997</v>
      </c>
      <c r="H29" s="13">
        <v>693.41499999999996</v>
      </c>
      <c r="I29" s="13">
        <v>693.41499999999996</v>
      </c>
      <c r="J29" s="13">
        <v>732.22500000000002</v>
      </c>
      <c r="K29" s="13">
        <v>732.22500000000002</v>
      </c>
      <c r="L29" s="13">
        <v>834.89</v>
      </c>
      <c r="M29" s="13">
        <v>834.89</v>
      </c>
      <c r="N29" s="13">
        <v>847.53250000000003</v>
      </c>
      <c r="O29" s="13">
        <v>847.53250000000003</v>
      </c>
      <c r="P29" s="13">
        <v>850.08875</v>
      </c>
      <c r="Q29" s="13">
        <v>850.08875</v>
      </c>
      <c r="R29" s="13">
        <v>860.56875000000002</v>
      </c>
      <c r="S29" s="13">
        <v>860.56875000000002</v>
      </c>
      <c r="T29" s="13">
        <v>873.66875000000005</v>
      </c>
      <c r="U29" s="13">
        <v>873.66875000000005</v>
      </c>
      <c r="V29" s="13">
        <v>874.21624999999995</v>
      </c>
      <c r="AA29" s="35" t="s">
        <v>41</v>
      </c>
      <c r="AB29" s="13">
        <f t="shared" ref="AB29:AB31" si="19">H29</f>
        <v>693.41499999999996</v>
      </c>
      <c r="AC29" s="14">
        <f t="shared" ref="AC29:AC31" si="20">M29</f>
        <v>834.89</v>
      </c>
      <c r="AD29" s="14">
        <f t="shared" ref="AD29:AD31" si="21">V29</f>
        <v>874.21624999999995</v>
      </c>
      <c r="AE29" s="61">
        <f t="shared" ref="AE29" si="22">AD29</f>
        <v>874.21624999999995</v>
      </c>
    </row>
    <row r="30" spans="2:31" x14ac:dyDescent="0.25">
      <c r="B30" s="24" t="s">
        <v>46</v>
      </c>
      <c r="C30" s="13">
        <v>0</v>
      </c>
      <c r="D30" s="13">
        <v>0.21249999999999999</v>
      </c>
      <c r="E30" s="13">
        <v>0.21249999999999999</v>
      </c>
      <c r="F30" s="13">
        <v>0.25</v>
      </c>
      <c r="G30" s="13">
        <v>0.30625000000000002</v>
      </c>
      <c r="H30" s="13">
        <v>0.30625000000000002</v>
      </c>
      <c r="I30" s="13">
        <v>0.30625000000000002</v>
      </c>
      <c r="J30" s="13">
        <v>0.30625000000000002</v>
      </c>
      <c r="K30" s="13">
        <v>0.30625000000000002</v>
      </c>
      <c r="L30" s="13">
        <v>0.54374999999999996</v>
      </c>
      <c r="M30" s="13">
        <v>1.79375</v>
      </c>
      <c r="N30" s="13">
        <v>3.4637500000000001</v>
      </c>
      <c r="O30" s="13">
        <v>3.5387499999999998</v>
      </c>
      <c r="P30" s="13">
        <v>11.994999999999999</v>
      </c>
      <c r="Q30" s="13">
        <v>11.994999999999999</v>
      </c>
      <c r="R30" s="13">
        <v>12.94375</v>
      </c>
      <c r="S30" s="13">
        <v>12.95</v>
      </c>
      <c r="T30" s="13">
        <v>13.7475</v>
      </c>
      <c r="U30" s="13">
        <v>17.7775</v>
      </c>
      <c r="V30" s="13">
        <v>27.63</v>
      </c>
      <c r="AA30" s="35" t="s">
        <v>46</v>
      </c>
      <c r="AB30" s="13">
        <f t="shared" si="19"/>
        <v>0.30625000000000002</v>
      </c>
      <c r="AC30" s="14">
        <f t="shared" si="20"/>
        <v>1.79375</v>
      </c>
      <c r="AD30" s="14">
        <f t="shared" si="21"/>
        <v>27.63</v>
      </c>
      <c r="AE30" s="61">
        <f>AD30-C30</f>
        <v>27.63</v>
      </c>
    </row>
    <row r="31" spans="2:31" ht="13.8" thickBot="1" x14ac:dyDescent="0.3">
      <c r="B31" s="24" t="s">
        <v>39</v>
      </c>
      <c r="C31" s="13">
        <v>0</v>
      </c>
      <c r="D31" s="13">
        <v>0</v>
      </c>
      <c r="E31" s="13">
        <v>6.1937499999999996</v>
      </c>
      <c r="F31" s="13">
        <v>6.1937499999999996</v>
      </c>
      <c r="G31" s="13">
        <v>7.3</v>
      </c>
      <c r="H31" s="13">
        <v>7.3</v>
      </c>
      <c r="I31" s="13">
        <v>7.3</v>
      </c>
      <c r="J31" s="13">
        <v>1673.9825000000001</v>
      </c>
      <c r="K31" s="13">
        <v>1673.9825000000001</v>
      </c>
      <c r="L31" s="13">
        <v>1698.675</v>
      </c>
      <c r="M31" s="13">
        <v>1698.675</v>
      </c>
      <c r="N31" s="13">
        <v>3173.5687499999999</v>
      </c>
      <c r="O31" s="13">
        <v>3173.5687499999999</v>
      </c>
      <c r="P31" s="13">
        <v>4058.03</v>
      </c>
      <c r="Q31" s="13">
        <v>4058.03</v>
      </c>
      <c r="R31" s="13">
        <v>5031.8149999999996</v>
      </c>
      <c r="S31" s="13">
        <v>5031.8149999999996</v>
      </c>
      <c r="T31" s="13">
        <v>5076.3074999999999</v>
      </c>
      <c r="U31" s="13">
        <v>5076.3074999999999</v>
      </c>
      <c r="V31" s="13">
        <v>5117.4350000000004</v>
      </c>
      <c r="AA31" s="39" t="s">
        <v>39</v>
      </c>
      <c r="AB31" s="63">
        <f t="shared" si="19"/>
        <v>7.3</v>
      </c>
      <c r="AC31" s="38">
        <f t="shared" si="20"/>
        <v>1698.675</v>
      </c>
      <c r="AD31" s="38">
        <f t="shared" si="21"/>
        <v>5117.4350000000004</v>
      </c>
      <c r="AE31" s="64">
        <f t="shared" ref="AE31" si="23">AD31</f>
        <v>5117.4350000000004</v>
      </c>
    </row>
    <row r="32" spans="2:31" ht="13.8" thickBot="1" x14ac:dyDescent="0.3">
      <c r="B32" s="25"/>
    </row>
    <row r="33" spans="1:31" ht="13.8" thickBot="1" x14ac:dyDescent="0.3">
      <c r="B33" s="19" t="s">
        <v>48</v>
      </c>
      <c r="C33" s="20">
        <v>2016</v>
      </c>
      <c r="D33" s="20">
        <v>2017</v>
      </c>
      <c r="E33" s="20">
        <v>2018</v>
      </c>
      <c r="F33" s="20">
        <v>2019</v>
      </c>
      <c r="G33" s="20">
        <v>2020</v>
      </c>
      <c r="H33" s="20">
        <v>2021</v>
      </c>
      <c r="I33" s="20">
        <v>2022</v>
      </c>
      <c r="J33" s="20">
        <v>2023</v>
      </c>
      <c r="K33" s="20">
        <v>2024</v>
      </c>
      <c r="L33" s="20">
        <v>2025</v>
      </c>
      <c r="M33" s="20">
        <v>2026</v>
      </c>
      <c r="N33" s="20">
        <v>2027</v>
      </c>
      <c r="O33" s="20">
        <v>2028</v>
      </c>
      <c r="P33" s="20">
        <v>2029</v>
      </c>
      <c r="Q33" s="20">
        <v>2030</v>
      </c>
      <c r="R33" s="20">
        <v>2031</v>
      </c>
      <c r="S33" s="20">
        <v>2032</v>
      </c>
      <c r="T33" s="20">
        <v>2033</v>
      </c>
      <c r="U33" s="20">
        <v>2034</v>
      </c>
      <c r="V33" s="21">
        <v>2035</v>
      </c>
      <c r="AA33" s="32" t="str">
        <f>B33</f>
        <v>Scenario 3A - Maximum Carbon Reduction, Existing Technology (Final)</v>
      </c>
      <c r="AB33" s="20">
        <v>2021</v>
      </c>
      <c r="AC33" s="20">
        <v>2026</v>
      </c>
      <c r="AD33" s="20">
        <v>2035</v>
      </c>
      <c r="AE33" s="267" t="s">
        <v>271</v>
      </c>
    </row>
    <row r="34" spans="1:31" x14ac:dyDescent="0.25">
      <c r="A34" s="25"/>
      <c r="B34" s="22" t="s">
        <v>45</v>
      </c>
      <c r="C34" s="23">
        <v>175.7175</v>
      </c>
      <c r="D34" s="23">
        <v>541.84124999999995</v>
      </c>
      <c r="E34" s="23">
        <v>965.65499999999997</v>
      </c>
      <c r="F34" s="23">
        <v>1445.5025000000001</v>
      </c>
      <c r="G34" s="23">
        <v>1985.1524999999999</v>
      </c>
      <c r="H34" s="23">
        <v>2584.6712499999999</v>
      </c>
      <c r="I34" s="23">
        <v>3227.7049999999999</v>
      </c>
      <c r="J34" s="23">
        <v>3899.42875</v>
      </c>
      <c r="K34" s="23">
        <v>4597.8050000000003</v>
      </c>
      <c r="L34" s="23">
        <v>5319.2062500000002</v>
      </c>
      <c r="M34" s="23">
        <v>6045.84</v>
      </c>
      <c r="N34" s="23">
        <v>6769.5012500000003</v>
      </c>
      <c r="O34" s="23">
        <v>7482.9237499999999</v>
      </c>
      <c r="P34" s="23">
        <v>8093.7687500000002</v>
      </c>
      <c r="Q34" s="23">
        <v>8465.59</v>
      </c>
      <c r="R34" s="23">
        <v>8608.1737499999999</v>
      </c>
      <c r="S34" s="23">
        <v>8739.0925000000007</v>
      </c>
      <c r="T34" s="23">
        <v>8852.2237499999992</v>
      </c>
      <c r="U34" s="23">
        <v>8962.3787499999999</v>
      </c>
      <c r="V34" s="23">
        <v>9071.1774999999998</v>
      </c>
      <c r="AA34" s="34" t="s">
        <v>45</v>
      </c>
      <c r="AB34" s="23">
        <f>H34</f>
        <v>2584.6712499999999</v>
      </c>
      <c r="AC34" s="26">
        <f>M34</f>
        <v>6045.84</v>
      </c>
      <c r="AD34" s="26">
        <f>V34</f>
        <v>9071.1774999999998</v>
      </c>
      <c r="AE34" s="51">
        <f>AD34</f>
        <v>9071.1774999999998</v>
      </c>
    </row>
    <row r="35" spans="1:31" x14ac:dyDescent="0.25">
      <c r="A35" s="25"/>
      <c r="B35" s="24" t="s">
        <v>41</v>
      </c>
      <c r="C35" s="13">
        <v>501</v>
      </c>
      <c r="D35" s="13">
        <v>967.81875000000002</v>
      </c>
      <c r="E35" s="13">
        <v>1145.1012499999999</v>
      </c>
      <c r="F35" s="13">
        <v>1172.8225</v>
      </c>
      <c r="G35" s="13">
        <v>1191.94625</v>
      </c>
      <c r="H35" s="13">
        <v>1191.94625</v>
      </c>
      <c r="I35" s="13">
        <v>1191.94625</v>
      </c>
      <c r="J35" s="13">
        <v>1419.9625000000001</v>
      </c>
      <c r="K35" s="13">
        <v>1419.9625000000001</v>
      </c>
      <c r="L35" s="13">
        <v>1788.5274999999999</v>
      </c>
      <c r="M35" s="13">
        <v>1788.5274999999999</v>
      </c>
      <c r="N35" s="13">
        <v>1875.14375</v>
      </c>
      <c r="O35" s="13">
        <v>1875.14375</v>
      </c>
      <c r="P35" s="13">
        <v>2213.8175000000001</v>
      </c>
      <c r="Q35" s="13">
        <v>2213.8175000000001</v>
      </c>
      <c r="R35" s="13">
        <v>2213.8175000000001</v>
      </c>
      <c r="S35" s="13">
        <v>2213.8175000000001</v>
      </c>
      <c r="T35" s="13">
        <v>2558.8412499999999</v>
      </c>
      <c r="U35" s="13">
        <v>2558.8412499999999</v>
      </c>
      <c r="V35" s="13">
        <v>2897.32</v>
      </c>
      <c r="AA35" s="35" t="s">
        <v>41</v>
      </c>
      <c r="AB35" s="13">
        <f t="shared" ref="AB35:AB37" si="24">H35</f>
        <v>1191.94625</v>
      </c>
      <c r="AC35" s="14">
        <f t="shared" ref="AC35:AC37" si="25">M35</f>
        <v>1788.5274999999999</v>
      </c>
      <c r="AD35" s="14">
        <f t="shared" ref="AD35:AD37" si="26">V35</f>
        <v>2897.32</v>
      </c>
      <c r="AE35" s="61">
        <f t="shared" ref="AE35" si="27">AD35</f>
        <v>2897.32</v>
      </c>
    </row>
    <row r="36" spans="1:31" x14ac:dyDescent="0.25">
      <c r="A36" s="25"/>
      <c r="B36" s="24" t="s">
        <v>46</v>
      </c>
      <c r="C36" s="13">
        <v>0</v>
      </c>
      <c r="D36" s="13">
        <v>0.22125</v>
      </c>
      <c r="E36" s="13">
        <v>0.22125</v>
      </c>
      <c r="F36" s="13">
        <v>0.22125</v>
      </c>
      <c r="G36" s="13">
        <v>0.22125</v>
      </c>
      <c r="H36" s="13">
        <v>0.22125</v>
      </c>
      <c r="I36" s="13">
        <v>0.25624999999999998</v>
      </c>
      <c r="J36" s="13">
        <v>0.29875000000000002</v>
      </c>
      <c r="K36" s="13">
        <v>0.34749999999999998</v>
      </c>
      <c r="L36" s="13">
        <v>0.35875000000000001</v>
      </c>
      <c r="M36" s="13">
        <v>0.375</v>
      </c>
      <c r="N36" s="13">
        <v>0.66874999999999996</v>
      </c>
      <c r="O36" s="13">
        <v>1.75125</v>
      </c>
      <c r="P36" s="13">
        <v>4.2074999999999996</v>
      </c>
      <c r="Q36" s="13">
        <v>8.6737500000000001</v>
      </c>
      <c r="R36" s="13">
        <v>16.142499999999998</v>
      </c>
      <c r="S36" s="13">
        <v>22.208749999999998</v>
      </c>
      <c r="T36" s="13">
        <v>29.733750000000001</v>
      </c>
      <c r="U36" s="13">
        <v>39.511249999999997</v>
      </c>
      <c r="V36" s="13">
        <v>92.632499999999993</v>
      </c>
      <c r="AA36" s="35" t="s">
        <v>46</v>
      </c>
      <c r="AB36" s="13">
        <f t="shared" si="24"/>
        <v>0.22125</v>
      </c>
      <c r="AC36" s="14">
        <f t="shared" si="25"/>
        <v>0.375</v>
      </c>
      <c r="AD36" s="14">
        <f t="shared" si="26"/>
        <v>92.632499999999993</v>
      </c>
      <c r="AE36" s="61">
        <f>AD36-C36</f>
        <v>92.632499999999993</v>
      </c>
    </row>
    <row r="37" spans="1:31" ht="13.8" thickBot="1" x14ac:dyDescent="0.3">
      <c r="A37" s="25"/>
      <c r="B37" s="24" t="s">
        <v>39</v>
      </c>
      <c r="C37" s="13">
        <v>0</v>
      </c>
      <c r="D37" s="13">
        <v>0</v>
      </c>
      <c r="E37" s="13">
        <v>0</v>
      </c>
      <c r="F37" s="13">
        <v>25.37875</v>
      </c>
      <c r="G37" s="13">
        <v>25.37875</v>
      </c>
      <c r="H37" s="13">
        <v>25.37875</v>
      </c>
      <c r="I37" s="13">
        <v>25.37875</v>
      </c>
      <c r="J37" s="13">
        <v>1534.5337500000001</v>
      </c>
      <c r="K37" s="13">
        <v>1534.5337500000001</v>
      </c>
      <c r="L37" s="13">
        <v>2245.2287500000002</v>
      </c>
      <c r="M37" s="13">
        <v>2245.2287500000002</v>
      </c>
      <c r="N37" s="13">
        <v>2482.2087499999998</v>
      </c>
      <c r="O37" s="13">
        <v>2482.2087499999998</v>
      </c>
      <c r="P37" s="13">
        <v>4737.2049999999999</v>
      </c>
      <c r="Q37" s="13">
        <v>4737.2049999999999</v>
      </c>
      <c r="R37" s="13">
        <v>4854.22</v>
      </c>
      <c r="S37" s="13">
        <v>4854.22</v>
      </c>
      <c r="T37" s="13">
        <v>7159.2974999999997</v>
      </c>
      <c r="U37" s="13">
        <v>7159.2974999999997</v>
      </c>
      <c r="V37" s="13">
        <v>9151.1862500000007</v>
      </c>
      <c r="AA37" s="39" t="s">
        <v>39</v>
      </c>
      <c r="AB37" s="63">
        <f t="shared" si="24"/>
        <v>25.37875</v>
      </c>
      <c r="AC37" s="38">
        <f t="shared" si="25"/>
        <v>2245.2287500000002</v>
      </c>
      <c r="AD37" s="38">
        <f t="shared" si="26"/>
        <v>9151.1862500000007</v>
      </c>
      <c r="AE37" s="64">
        <f t="shared" ref="AE37" si="28">AD37</f>
        <v>9151.1862500000007</v>
      </c>
    </row>
    <row r="38" spans="1:31" ht="13.8" thickBot="1" x14ac:dyDescent="0.3">
      <c r="C38" s="1"/>
      <c r="D38" s="1"/>
      <c r="E38" s="1"/>
      <c r="F38" s="1"/>
      <c r="G38" s="1"/>
      <c r="H38" s="1"/>
      <c r="I38" s="1"/>
      <c r="J38" s="1"/>
      <c r="K38" s="1"/>
      <c r="L38" s="1"/>
      <c r="M38" s="1"/>
      <c r="N38" s="1"/>
      <c r="O38" s="1"/>
      <c r="P38" s="1"/>
      <c r="Q38" s="1"/>
      <c r="R38" s="1"/>
      <c r="S38" s="1"/>
      <c r="T38" s="1"/>
      <c r="U38" s="1"/>
      <c r="V38" s="1"/>
    </row>
    <row r="39" spans="1:31" ht="13.8" thickBot="1" x14ac:dyDescent="0.3">
      <c r="B39" s="19" t="s">
        <v>89</v>
      </c>
      <c r="C39" s="20">
        <v>2016</v>
      </c>
      <c r="D39" s="20">
        <v>2017</v>
      </c>
      <c r="E39" s="20">
        <v>2018</v>
      </c>
      <c r="F39" s="20">
        <v>2019</v>
      </c>
      <c r="G39" s="20">
        <v>2020</v>
      </c>
      <c r="H39" s="20">
        <v>2021</v>
      </c>
      <c r="I39" s="20">
        <v>2022</v>
      </c>
      <c r="J39" s="20">
        <v>2023</v>
      </c>
      <c r="K39" s="20">
        <v>2024</v>
      </c>
      <c r="L39" s="20">
        <v>2025</v>
      </c>
      <c r="M39" s="20">
        <v>2026</v>
      </c>
      <c r="N39" s="20">
        <v>2027</v>
      </c>
      <c r="O39" s="20">
        <v>2028</v>
      </c>
      <c r="P39" s="20">
        <v>2029</v>
      </c>
      <c r="Q39" s="20">
        <v>2030</v>
      </c>
      <c r="R39" s="20">
        <v>2031</v>
      </c>
      <c r="S39" s="20">
        <v>2032</v>
      </c>
      <c r="T39" s="20">
        <v>2033</v>
      </c>
      <c r="U39" s="20">
        <v>2034</v>
      </c>
      <c r="V39" s="21">
        <v>2035</v>
      </c>
      <c r="AA39" s="32" t="str">
        <f>B39</f>
        <v>Scenario 3C - Coal Retirement</v>
      </c>
      <c r="AB39" s="20">
        <v>2021</v>
      </c>
      <c r="AC39" s="20">
        <v>2026</v>
      </c>
      <c r="AD39" s="20">
        <v>2035</v>
      </c>
      <c r="AE39" s="267" t="s">
        <v>271</v>
      </c>
    </row>
    <row r="40" spans="1:31" x14ac:dyDescent="0.25">
      <c r="B40" s="22" t="s">
        <v>45</v>
      </c>
      <c r="C40" s="23">
        <v>154.94624999999999</v>
      </c>
      <c r="D40" s="23">
        <v>479.48500000000001</v>
      </c>
      <c r="E40" s="23">
        <v>861.02874999999995</v>
      </c>
      <c r="F40" s="23">
        <v>1294.6875</v>
      </c>
      <c r="G40" s="23">
        <v>1783.9712500000001</v>
      </c>
      <c r="H40" s="23">
        <v>2329.6687499999998</v>
      </c>
      <c r="I40" s="23">
        <v>2919.1637500000002</v>
      </c>
      <c r="J40" s="23">
        <v>3539.7212500000001</v>
      </c>
      <c r="K40" s="23">
        <v>4187.9724999999999</v>
      </c>
      <c r="L40" s="23">
        <v>4859.3874999999998</v>
      </c>
      <c r="M40" s="23">
        <v>5536.2574999999997</v>
      </c>
      <c r="N40" s="23">
        <v>6210.7912500000002</v>
      </c>
      <c r="O40" s="23">
        <v>6877.28125</v>
      </c>
      <c r="P40" s="23">
        <v>7444.1612500000001</v>
      </c>
      <c r="Q40" s="23">
        <v>7774.3637500000004</v>
      </c>
      <c r="R40" s="23">
        <v>7880.0924999999997</v>
      </c>
      <c r="S40" s="23">
        <v>7978.3412500000004</v>
      </c>
      <c r="T40" s="23">
        <v>8059.87</v>
      </c>
      <c r="U40" s="23">
        <v>8142.74</v>
      </c>
      <c r="V40" s="23">
        <v>8227.5025000000005</v>
      </c>
      <c r="AA40" s="34" t="s">
        <v>45</v>
      </c>
      <c r="AB40" s="23">
        <f>H40</f>
        <v>2329.6687499999998</v>
      </c>
      <c r="AC40" s="26">
        <f>M40</f>
        <v>5536.2574999999997</v>
      </c>
      <c r="AD40" s="26">
        <f>V40</f>
        <v>8227.5025000000005</v>
      </c>
      <c r="AE40" s="51">
        <f>AD40</f>
        <v>8227.5025000000005</v>
      </c>
    </row>
    <row r="41" spans="1:31" x14ac:dyDescent="0.25">
      <c r="B41" s="24" t="s">
        <v>41</v>
      </c>
      <c r="C41" s="13">
        <v>501</v>
      </c>
      <c r="D41" s="13">
        <v>975.14250000000004</v>
      </c>
      <c r="E41" s="13">
        <v>1194.70875</v>
      </c>
      <c r="F41" s="13">
        <v>1246.8625</v>
      </c>
      <c r="G41" s="13">
        <v>1267.6387500000001</v>
      </c>
      <c r="H41" s="13">
        <v>1268.1712500000001</v>
      </c>
      <c r="I41" s="13">
        <v>1268.1712500000001</v>
      </c>
      <c r="J41" s="13">
        <v>1388.8675000000001</v>
      </c>
      <c r="K41" s="13">
        <v>1388.8675000000001</v>
      </c>
      <c r="L41" s="13">
        <v>1754.6812500000001</v>
      </c>
      <c r="M41" s="13">
        <v>1754.6812500000001</v>
      </c>
      <c r="N41" s="13">
        <v>1844.4925000000001</v>
      </c>
      <c r="O41" s="13">
        <v>1844.4925000000001</v>
      </c>
      <c r="P41" s="13">
        <v>1926.53</v>
      </c>
      <c r="Q41" s="13">
        <v>1926.53</v>
      </c>
      <c r="R41" s="13">
        <v>2156.5450000000001</v>
      </c>
      <c r="S41" s="13">
        <v>2156.5450000000001</v>
      </c>
      <c r="T41" s="13">
        <v>2239.0587500000001</v>
      </c>
      <c r="U41" s="13">
        <v>2239.0587500000001</v>
      </c>
      <c r="V41" s="13">
        <v>2252.3912500000001</v>
      </c>
      <c r="AA41" s="35" t="s">
        <v>41</v>
      </c>
      <c r="AB41" s="13">
        <f t="shared" ref="AB41:AB43" si="29">H41</f>
        <v>1268.1712500000001</v>
      </c>
      <c r="AC41" s="14">
        <f t="shared" ref="AC41:AC43" si="30">M41</f>
        <v>1754.6812500000001</v>
      </c>
      <c r="AD41" s="14">
        <f t="shared" ref="AD41:AD43" si="31">V41</f>
        <v>2252.3912500000001</v>
      </c>
      <c r="AE41" s="61">
        <f t="shared" ref="AE41" si="32">AD41</f>
        <v>2252.3912500000001</v>
      </c>
    </row>
    <row r="42" spans="1:31" x14ac:dyDescent="0.25">
      <c r="B42" s="24" t="s">
        <v>46</v>
      </c>
      <c r="C42" s="13">
        <v>0</v>
      </c>
      <c r="D42" s="13">
        <v>0.33</v>
      </c>
      <c r="E42" s="13">
        <v>0.33</v>
      </c>
      <c r="F42" s="13">
        <v>1.0649999999999999</v>
      </c>
      <c r="G42" s="13">
        <v>9.8562499999999993</v>
      </c>
      <c r="H42" s="13">
        <v>9.8562499999999993</v>
      </c>
      <c r="I42" s="13">
        <v>9.9012499999999992</v>
      </c>
      <c r="J42" s="13">
        <v>9.9849999999999994</v>
      </c>
      <c r="K42" s="13">
        <v>10.0025</v>
      </c>
      <c r="L42" s="13">
        <v>23.2575</v>
      </c>
      <c r="M42" s="13">
        <v>23.28</v>
      </c>
      <c r="N42" s="13">
        <v>25.72</v>
      </c>
      <c r="O42" s="13">
        <v>25.795000000000002</v>
      </c>
      <c r="P42" s="13">
        <v>26.212499999999999</v>
      </c>
      <c r="Q42" s="13">
        <v>27.016249999999999</v>
      </c>
      <c r="R42" s="13">
        <v>37.702500000000001</v>
      </c>
      <c r="S42" s="13">
        <v>40.708750000000002</v>
      </c>
      <c r="T42" s="13">
        <v>171.31</v>
      </c>
      <c r="U42" s="13">
        <v>178.92</v>
      </c>
      <c r="V42" s="13">
        <v>206.18</v>
      </c>
      <c r="AA42" s="35" t="s">
        <v>46</v>
      </c>
      <c r="AB42" s="13">
        <f t="shared" si="29"/>
        <v>9.8562499999999993</v>
      </c>
      <c r="AC42" s="14">
        <f t="shared" si="30"/>
        <v>23.28</v>
      </c>
      <c r="AD42" s="14">
        <f t="shared" si="31"/>
        <v>206.18</v>
      </c>
      <c r="AE42" s="61">
        <f>AD42-C42</f>
        <v>206.18</v>
      </c>
    </row>
    <row r="43" spans="1:31" ht="13.8" thickBot="1" x14ac:dyDescent="0.3">
      <c r="B43" s="24" t="s">
        <v>39</v>
      </c>
      <c r="C43" s="13">
        <v>0</v>
      </c>
      <c r="D43" s="13">
        <v>0</v>
      </c>
      <c r="E43" s="13">
        <v>6.5787500000000003</v>
      </c>
      <c r="F43" s="13">
        <v>20.768750000000001</v>
      </c>
      <c r="G43" s="13">
        <v>132.34375</v>
      </c>
      <c r="H43" s="13">
        <v>132.34375</v>
      </c>
      <c r="I43" s="13">
        <v>132.34375</v>
      </c>
      <c r="J43" s="13">
        <v>1883.1187500000001</v>
      </c>
      <c r="K43" s="13">
        <v>1883.1187500000001</v>
      </c>
      <c r="L43" s="13">
        <v>2394.9749999999999</v>
      </c>
      <c r="M43" s="13">
        <v>2394.9749999999999</v>
      </c>
      <c r="N43" s="13">
        <v>2551.61375</v>
      </c>
      <c r="O43" s="13">
        <v>2551.61375</v>
      </c>
      <c r="P43" s="13">
        <v>3202.45</v>
      </c>
      <c r="Q43" s="13">
        <v>3202.45</v>
      </c>
      <c r="R43" s="13">
        <v>3600.82125</v>
      </c>
      <c r="S43" s="13">
        <v>3600.82125</v>
      </c>
      <c r="T43" s="13">
        <v>5881.43</v>
      </c>
      <c r="U43" s="13">
        <v>5881.43</v>
      </c>
      <c r="V43" s="13">
        <v>5881.43</v>
      </c>
      <c r="AA43" s="39" t="s">
        <v>39</v>
      </c>
      <c r="AB43" s="63">
        <f t="shared" si="29"/>
        <v>132.34375</v>
      </c>
      <c r="AC43" s="38">
        <f t="shared" si="30"/>
        <v>2394.9749999999999</v>
      </c>
      <c r="AD43" s="38">
        <f t="shared" si="31"/>
        <v>5881.43</v>
      </c>
      <c r="AE43" s="64">
        <f t="shared" ref="AE43" si="33">AD43</f>
        <v>5881.43</v>
      </c>
    </row>
    <row r="44" spans="1:31" ht="13.8" thickBot="1" x14ac:dyDescent="0.3">
      <c r="C44" s="1"/>
      <c r="D44" s="1"/>
      <c r="E44" s="1"/>
      <c r="F44" s="1"/>
      <c r="G44" s="1"/>
      <c r="H44" s="1"/>
      <c r="I44" s="1"/>
      <c r="J44" s="1"/>
      <c r="K44" s="1"/>
      <c r="L44" s="1"/>
      <c r="M44" s="1"/>
      <c r="N44" s="1"/>
      <c r="O44" s="1"/>
      <c r="P44" s="1"/>
      <c r="Q44" s="1"/>
      <c r="R44" s="1"/>
      <c r="S44" s="1"/>
      <c r="T44" s="1"/>
      <c r="U44" s="1"/>
      <c r="V44" s="1"/>
    </row>
    <row r="45" spans="1:31" ht="13.8" thickBot="1" x14ac:dyDescent="0.3">
      <c r="B45" s="19" t="s">
        <v>90</v>
      </c>
      <c r="C45" s="20">
        <v>2016</v>
      </c>
      <c r="D45" s="20">
        <v>2017</v>
      </c>
      <c r="E45" s="20">
        <v>2018</v>
      </c>
      <c r="F45" s="20">
        <v>2019</v>
      </c>
      <c r="G45" s="20">
        <v>2020</v>
      </c>
      <c r="H45" s="20">
        <v>2021</v>
      </c>
      <c r="I45" s="20">
        <v>2022</v>
      </c>
      <c r="J45" s="20">
        <v>2023</v>
      </c>
      <c r="K45" s="20">
        <v>2024</v>
      </c>
      <c r="L45" s="20">
        <v>2025</v>
      </c>
      <c r="M45" s="20">
        <v>2026</v>
      </c>
      <c r="N45" s="20">
        <v>2027</v>
      </c>
      <c r="O45" s="20">
        <v>2028</v>
      </c>
      <c r="P45" s="20">
        <v>2029</v>
      </c>
      <c r="Q45" s="20">
        <v>2030</v>
      </c>
      <c r="R45" s="20">
        <v>2031</v>
      </c>
      <c r="S45" s="20">
        <v>2032</v>
      </c>
      <c r="T45" s="20">
        <v>2033</v>
      </c>
      <c r="U45" s="20">
        <v>2034</v>
      </c>
      <c r="V45" s="21">
        <v>2035</v>
      </c>
      <c r="AA45" s="32" t="str">
        <f>B45</f>
        <v>Scenario 3D - Coal Retirement w/SCC_MidRange</v>
      </c>
      <c r="AB45" s="20">
        <v>2021</v>
      </c>
      <c r="AC45" s="20">
        <v>2026</v>
      </c>
      <c r="AD45" s="20">
        <v>2035</v>
      </c>
      <c r="AE45" s="267" t="s">
        <v>271</v>
      </c>
    </row>
    <row r="46" spans="1:31" x14ac:dyDescent="0.25">
      <c r="B46" s="60" t="s">
        <v>45</v>
      </c>
      <c r="C46" s="23">
        <v>160.4</v>
      </c>
      <c r="D46" s="23">
        <v>495.78</v>
      </c>
      <c r="E46" s="23">
        <v>888.01125000000002</v>
      </c>
      <c r="F46" s="23">
        <v>1335.74125</v>
      </c>
      <c r="G46" s="23">
        <v>1843.6187500000001</v>
      </c>
      <c r="H46" s="23">
        <v>2413.90625</v>
      </c>
      <c r="I46" s="23">
        <v>3034.8262500000001</v>
      </c>
      <c r="J46" s="23">
        <v>3693.3249999999998</v>
      </c>
      <c r="K46" s="23">
        <v>4385.9037500000004</v>
      </c>
      <c r="L46" s="23">
        <v>5107.9399999999996</v>
      </c>
      <c r="M46" s="23">
        <v>5840.6025</v>
      </c>
      <c r="N46" s="23">
        <v>6574.3712500000001</v>
      </c>
      <c r="O46" s="23">
        <v>7300.7212499999996</v>
      </c>
      <c r="P46" s="23">
        <v>7926.3774999999996</v>
      </c>
      <c r="Q46" s="23">
        <v>8313.9012500000008</v>
      </c>
      <c r="R46" s="23">
        <v>8472.3137499999993</v>
      </c>
      <c r="S46" s="23">
        <v>8617.0237500000003</v>
      </c>
      <c r="T46" s="23">
        <v>8738.2662500000006</v>
      </c>
      <c r="U46" s="23">
        <v>8857.31</v>
      </c>
      <c r="V46" s="51">
        <v>8974.9862499999999</v>
      </c>
      <c r="AA46" s="34" t="s">
        <v>45</v>
      </c>
      <c r="AB46" s="23">
        <f>H46</f>
        <v>2413.90625</v>
      </c>
      <c r="AC46" s="26">
        <f>M46</f>
        <v>5840.6025</v>
      </c>
      <c r="AD46" s="26">
        <f>V46</f>
        <v>8974.9862499999999</v>
      </c>
      <c r="AE46" s="51">
        <f>AD46</f>
        <v>8974.9862499999999</v>
      </c>
    </row>
    <row r="47" spans="1:31" x14ac:dyDescent="0.25">
      <c r="B47" s="33" t="s">
        <v>41</v>
      </c>
      <c r="C47" s="13">
        <v>501</v>
      </c>
      <c r="D47" s="13">
        <v>967.72874999999999</v>
      </c>
      <c r="E47" s="13">
        <v>1158.2525000000001</v>
      </c>
      <c r="F47" s="13">
        <v>1201.2550000000001</v>
      </c>
      <c r="G47" s="13">
        <v>1223.4875</v>
      </c>
      <c r="H47" s="13">
        <v>1223.6375</v>
      </c>
      <c r="I47" s="13">
        <v>1223.6375</v>
      </c>
      <c r="J47" s="13">
        <v>1306.095</v>
      </c>
      <c r="K47" s="13">
        <v>1306.095</v>
      </c>
      <c r="L47" s="13">
        <v>1350.125</v>
      </c>
      <c r="M47" s="13">
        <v>1350.125</v>
      </c>
      <c r="N47" s="13">
        <v>1409.4087500000001</v>
      </c>
      <c r="O47" s="13">
        <v>1409.4087500000001</v>
      </c>
      <c r="P47" s="13">
        <v>1457.7562499999999</v>
      </c>
      <c r="Q47" s="13">
        <v>1457.7562499999999</v>
      </c>
      <c r="R47" s="13">
        <v>1597.83375</v>
      </c>
      <c r="S47" s="13">
        <v>1597.83375</v>
      </c>
      <c r="T47" s="13">
        <v>1689.2237500000001</v>
      </c>
      <c r="U47" s="13">
        <v>1689.2237500000001</v>
      </c>
      <c r="V47" s="61">
        <v>1714.8325</v>
      </c>
      <c r="AA47" s="35" t="s">
        <v>41</v>
      </c>
      <c r="AB47" s="13">
        <f t="shared" ref="AB47:AB49" si="34">H47</f>
        <v>1223.6375</v>
      </c>
      <c r="AC47" s="14">
        <f t="shared" ref="AC47:AC49" si="35">M47</f>
        <v>1350.125</v>
      </c>
      <c r="AD47" s="14">
        <f t="shared" ref="AD47:AD49" si="36">V47</f>
        <v>1714.8325</v>
      </c>
      <c r="AE47" s="61">
        <f t="shared" ref="AE47" si="37">AD47</f>
        <v>1714.8325</v>
      </c>
    </row>
    <row r="48" spans="1:31" x14ac:dyDescent="0.25">
      <c r="B48" s="33" t="s">
        <v>46</v>
      </c>
      <c r="C48" s="13">
        <v>0</v>
      </c>
      <c r="D48" s="13">
        <v>0.37874999999999998</v>
      </c>
      <c r="E48" s="13">
        <v>2.2675000000000001</v>
      </c>
      <c r="F48" s="13">
        <v>3.36375</v>
      </c>
      <c r="G48" s="13">
        <v>20.725000000000001</v>
      </c>
      <c r="H48" s="13">
        <v>22.805</v>
      </c>
      <c r="I48" s="13">
        <v>22.84</v>
      </c>
      <c r="J48" s="13">
        <v>42.784999999999997</v>
      </c>
      <c r="K48" s="13">
        <v>42.8</v>
      </c>
      <c r="L48" s="13">
        <v>68.817499999999995</v>
      </c>
      <c r="M48" s="13">
        <v>68.853750000000005</v>
      </c>
      <c r="N48" s="13">
        <v>79.575000000000003</v>
      </c>
      <c r="O48" s="13">
        <v>79.578749999999999</v>
      </c>
      <c r="P48" s="13">
        <v>87.118750000000006</v>
      </c>
      <c r="Q48" s="13">
        <v>87.137500000000003</v>
      </c>
      <c r="R48" s="13">
        <v>107.85</v>
      </c>
      <c r="S48" s="13">
        <v>108.0175</v>
      </c>
      <c r="T48" s="13">
        <v>233.88374999999999</v>
      </c>
      <c r="U48" s="13">
        <v>234.32</v>
      </c>
      <c r="V48" s="61">
        <v>248.36750000000001</v>
      </c>
      <c r="AA48" s="35" t="s">
        <v>46</v>
      </c>
      <c r="AB48" s="13">
        <f t="shared" si="34"/>
        <v>22.805</v>
      </c>
      <c r="AC48" s="14">
        <f t="shared" si="35"/>
        <v>68.853750000000005</v>
      </c>
      <c r="AD48" s="14">
        <f t="shared" si="36"/>
        <v>248.36750000000001</v>
      </c>
      <c r="AE48" s="61">
        <f>AD48-C48</f>
        <v>248.36750000000001</v>
      </c>
    </row>
    <row r="49" spans="1:31" ht="13.8" thickBot="1" x14ac:dyDescent="0.3">
      <c r="B49" s="37" t="s">
        <v>39</v>
      </c>
      <c r="C49" s="63">
        <v>0</v>
      </c>
      <c r="D49" s="63">
        <v>0</v>
      </c>
      <c r="E49" s="63">
        <v>59.983750000000001</v>
      </c>
      <c r="F49" s="63">
        <v>146.96</v>
      </c>
      <c r="G49" s="63">
        <v>310.65625</v>
      </c>
      <c r="H49" s="63">
        <v>443.89125000000001</v>
      </c>
      <c r="I49" s="63">
        <v>443.89125000000001</v>
      </c>
      <c r="J49" s="63">
        <v>2474.3150000000001</v>
      </c>
      <c r="K49" s="63">
        <v>2474.3150000000001</v>
      </c>
      <c r="L49" s="63">
        <v>2797.1525000000001</v>
      </c>
      <c r="M49" s="63">
        <v>2797.1525000000001</v>
      </c>
      <c r="N49" s="63">
        <v>3214.0437499999998</v>
      </c>
      <c r="O49" s="63">
        <v>3214.0437499999998</v>
      </c>
      <c r="P49" s="63">
        <v>3952.94625</v>
      </c>
      <c r="Q49" s="63">
        <v>3952.94625</v>
      </c>
      <c r="R49" s="63">
        <v>4066.7849999999999</v>
      </c>
      <c r="S49" s="63">
        <v>4066.7849999999999</v>
      </c>
      <c r="T49" s="63">
        <v>6916.4487499999996</v>
      </c>
      <c r="U49" s="63">
        <v>6916.4487499999996</v>
      </c>
      <c r="V49" s="64">
        <v>6916.4487499999996</v>
      </c>
      <c r="AA49" s="39" t="s">
        <v>39</v>
      </c>
      <c r="AB49" s="63">
        <f t="shared" si="34"/>
        <v>443.89125000000001</v>
      </c>
      <c r="AC49" s="38">
        <f t="shared" si="35"/>
        <v>2797.1525000000001</v>
      </c>
      <c r="AD49" s="38">
        <f t="shared" si="36"/>
        <v>6916.4487499999996</v>
      </c>
      <c r="AE49" s="64">
        <f t="shared" ref="AE49" si="38">AD49</f>
        <v>6916.4487499999996</v>
      </c>
    </row>
    <row r="50" spans="1:31" ht="13.8" thickBot="1" x14ac:dyDescent="0.3">
      <c r="C50" s="1"/>
      <c r="D50" s="1"/>
      <c r="E50" s="1"/>
      <c r="F50" s="1"/>
      <c r="G50" s="1"/>
      <c r="H50" s="1"/>
      <c r="I50" s="1"/>
      <c r="J50" s="1"/>
      <c r="K50" s="1"/>
      <c r="L50" s="1"/>
      <c r="M50" s="1"/>
      <c r="N50" s="1"/>
      <c r="O50" s="1"/>
      <c r="P50" s="1"/>
      <c r="Q50" s="1"/>
      <c r="R50" s="1"/>
      <c r="S50" s="1"/>
      <c r="T50" s="1"/>
      <c r="U50" s="1"/>
      <c r="V50" s="1"/>
    </row>
    <row r="51" spans="1:31" ht="13.8" thickBot="1" x14ac:dyDescent="0.3">
      <c r="B51" s="19" t="s">
        <v>91</v>
      </c>
      <c r="C51" s="20">
        <v>2016</v>
      </c>
      <c r="D51" s="20">
        <v>2017</v>
      </c>
      <c r="E51" s="20">
        <v>2018</v>
      </c>
      <c r="F51" s="20">
        <v>2019</v>
      </c>
      <c r="G51" s="20">
        <v>2020</v>
      </c>
      <c r="H51" s="20">
        <v>2021</v>
      </c>
      <c r="I51" s="20">
        <v>2022</v>
      </c>
      <c r="J51" s="20">
        <v>2023</v>
      </c>
      <c r="K51" s="20">
        <v>2024</v>
      </c>
      <c r="L51" s="20">
        <v>2025</v>
      </c>
      <c r="M51" s="20">
        <v>2026</v>
      </c>
      <c r="N51" s="20">
        <v>2027</v>
      </c>
      <c r="O51" s="20">
        <v>2028</v>
      </c>
      <c r="P51" s="20">
        <v>2029</v>
      </c>
      <c r="Q51" s="20">
        <v>2030</v>
      </c>
      <c r="R51" s="20">
        <v>2031</v>
      </c>
      <c r="S51" s="20">
        <v>2032</v>
      </c>
      <c r="T51" s="20">
        <v>2033</v>
      </c>
      <c r="U51" s="20">
        <v>2034</v>
      </c>
      <c r="V51" s="21">
        <v>2035</v>
      </c>
      <c r="AA51" s="32" t="str">
        <f>B51</f>
        <v>Scenario 3E - Coal Retirement w/SCC - No New Gas</v>
      </c>
      <c r="AB51" s="20">
        <v>2021</v>
      </c>
      <c r="AC51" s="20">
        <v>2026</v>
      </c>
      <c r="AD51" s="20">
        <v>2035</v>
      </c>
      <c r="AE51" s="267" t="s">
        <v>271</v>
      </c>
    </row>
    <row r="52" spans="1:31" x14ac:dyDescent="0.25">
      <c r="B52" s="22" t="s">
        <v>45</v>
      </c>
      <c r="C52" s="23">
        <v>176.16125</v>
      </c>
      <c r="D52" s="23">
        <v>543.90625</v>
      </c>
      <c r="E52" s="23">
        <v>972.55375000000004</v>
      </c>
      <c r="F52" s="23">
        <v>1461.9825000000001</v>
      </c>
      <c r="G52" s="23">
        <v>2016.63</v>
      </c>
      <c r="H52" s="23">
        <v>2636.8712500000001</v>
      </c>
      <c r="I52" s="23">
        <v>3307.1774999999998</v>
      </c>
      <c r="J52" s="23">
        <v>4013.2562499999999</v>
      </c>
      <c r="K52" s="23">
        <v>4752.6912499999999</v>
      </c>
      <c r="L52" s="23">
        <v>5521.9425000000001</v>
      </c>
      <c r="M52" s="23">
        <v>6303.0062500000004</v>
      </c>
      <c r="N52" s="23">
        <v>7085.6175000000003</v>
      </c>
      <c r="O52" s="23">
        <v>7861.4012499999999</v>
      </c>
      <c r="P52" s="23">
        <v>8536.9025000000001</v>
      </c>
      <c r="Q52" s="23">
        <v>8974.6</v>
      </c>
      <c r="R52" s="23">
        <v>9185.5837499999998</v>
      </c>
      <c r="S52" s="23">
        <v>9390.36</v>
      </c>
      <c r="T52" s="23">
        <v>9578.4125000000004</v>
      </c>
      <c r="U52" s="23">
        <v>9762.3637500000004</v>
      </c>
      <c r="V52" s="23">
        <v>9943.7975000000006</v>
      </c>
      <c r="AA52" s="34" t="s">
        <v>45</v>
      </c>
      <c r="AB52" s="23">
        <f>H52</f>
        <v>2636.8712500000001</v>
      </c>
      <c r="AC52" s="26">
        <f>M52</f>
        <v>6303.0062500000004</v>
      </c>
      <c r="AD52" s="26">
        <f>V52</f>
        <v>9943.7975000000006</v>
      </c>
      <c r="AE52" s="51">
        <f>AD52</f>
        <v>9943.7975000000006</v>
      </c>
    </row>
    <row r="53" spans="1:31" x14ac:dyDescent="0.25">
      <c r="B53" s="24" t="s">
        <v>41</v>
      </c>
      <c r="C53" s="13">
        <v>501</v>
      </c>
      <c r="D53" s="13">
        <v>967.49125000000004</v>
      </c>
      <c r="E53" s="13">
        <v>1141.18</v>
      </c>
      <c r="F53" s="13">
        <v>1167.2225000000001</v>
      </c>
      <c r="G53" s="13">
        <v>1191.4775</v>
      </c>
      <c r="H53" s="13">
        <v>1193.1075000000001</v>
      </c>
      <c r="I53" s="13">
        <v>1193.1075000000001</v>
      </c>
      <c r="J53" s="13">
        <v>1357.61</v>
      </c>
      <c r="K53" s="13">
        <v>1357.61</v>
      </c>
      <c r="L53" s="13">
        <v>1780.3175000000001</v>
      </c>
      <c r="M53" s="13">
        <v>1780.3175000000001</v>
      </c>
      <c r="N53" s="13">
        <v>1938.4825000000001</v>
      </c>
      <c r="O53" s="13">
        <v>1938.4825000000001</v>
      </c>
      <c r="P53" s="13">
        <v>1989.4712500000001</v>
      </c>
      <c r="Q53" s="13">
        <v>1989.4712500000001</v>
      </c>
      <c r="R53" s="13">
        <v>2112.4299999999998</v>
      </c>
      <c r="S53" s="13">
        <v>2112.4299999999998</v>
      </c>
      <c r="T53" s="13">
        <v>2536.1675</v>
      </c>
      <c r="U53" s="13">
        <v>2536.1675</v>
      </c>
      <c r="V53" s="13">
        <v>2560.2175000000002</v>
      </c>
      <c r="AA53" s="35" t="s">
        <v>41</v>
      </c>
      <c r="AB53" s="13">
        <f t="shared" ref="AB53:AB55" si="39">H53</f>
        <v>1193.1075000000001</v>
      </c>
      <c r="AC53" s="14">
        <f t="shared" ref="AC53:AC55" si="40">M53</f>
        <v>1780.3175000000001</v>
      </c>
      <c r="AD53" s="14">
        <f t="shared" ref="AD53:AD55" si="41">V53</f>
        <v>2560.2175000000002</v>
      </c>
      <c r="AE53" s="61">
        <f t="shared" ref="AE53" si="42">AD53</f>
        <v>2560.2175000000002</v>
      </c>
    </row>
    <row r="54" spans="1:31" x14ac:dyDescent="0.25">
      <c r="B54" s="24" t="s">
        <v>46</v>
      </c>
      <c r="C54" s="13">
        <v>0</v>
      </c>
      <c r="D54" s="13">
        <v>0.20624999999999999</v>
      </c>
      <c r="E54" s="13">
        <v>1.6487499999999999</v>
      </c>
      <c r="F54" s="13">
        <v>3.8062499999999999</v>
      </c>
      <c r="G54" s="13">
        <v>23.497499999999999</v>
      </c>
      <c r="H54" s="13">
        <v>24.807500000000001</v>
      </c>
      <c r="I54" s="13">
        <v>24.807500000000001</v>
      </c>
      <c r="J54" s="13">
        <v>132.96125000000001</v>
      </c>
      <c r="K54" s="13">
        <v>132.96125000000001</v>
      </c>
      <c r="L54" s="13">
        <v>684.60749999999996</v>
      </c>
      <c r="M54" s="13">
        <v>684.60749999999996</v>
      </c>
      <c r="N54" s="13">
        <v>767.24</v>
      </c>
      <c r="O54" s="13">
        <v>767.24</v>
      </c>
      <c r="P54" s="13">
        <v>861.69875000000002</v>
      </c>
      <c r="Q54" s="13">
        <v>861.69875000000002</v>
      </c>
      <c r="R54" s="13">
        <v>981.28</v>
      </c>
      <c r="S54" s="13">
        <v>981.28</v>
      </c>
      <c r="T54" s="13">
        <v>1607.7950000000001</v>
      </c>
      <c r="U54" s="13">
        <v>1607.7950000000001</v>
      </c>
      <c r="V54" s="13">
        <v>1630.9737500000001</v>
      </c>
      <c r="AA54" s="35" t="s">
        <v>46</v>
      </c>
      <c r="AB54" s="13">
        <f t="shared" si="39"/>
        <v>24.807500000000001</v>
      </c>
      <c r="AC54" s="14">
        <f t="shared" si="40"/>
        <v>684.60749999999996</v>
      </c>
      <c r="AD54" s="14">
        <f t="shared" si="41"/>
        <v>1630.9737500000001</v>
      </c>
      <c r="AE54" s="61">
        <f>AD54-C54</f>
        <v>1630.9737500000001</v>
      </c>
    </row>
    <row r="55" spans="1:31" ht="13.8" thickBot="1" x14ac:dyDescent="0.3">
      <c r="B55" s="24" t="s">
        <v>39</v>
      </c>
      <c r="C55" s="13">
        <v>0</v>
      </c>
      <c r="D55" s="13">
        <v>0</v>
      </c>
      <c r="E55" s="13">
        <v>0</v>
      </c>
      <c r="F55" s="13">
        <v>0</v>
      </c>
      <c r="G55" s="13">
        <v>0</v>
      </c>
      <c r="H55" s="13">
        <v>0</v>
      </c>
      <c r="I55" s="13">
        <v>0</v>
      </c>
      <c r="J55" s="13">
        <v>0</v>
      </c>
      <c r="K55" s="13">
        <v>0</v>
      </c>
      <c r="L55" s="13">
        <v>0</v>
      </c>
      <c r="M55" s="13">
        <v>0</v>
      </c>
      <c r="N55" s="13">
        <v>0</v>
      </c>
      <c r="O55" s="13">
        <v>0</v>
      </c>
      <c r="P55" s="13">
        <v>0</v>
      </c>
      <c r="Q55" s="13">
        <v>0</v>
      </c>
      <c r="R55" s="13">
        <v>0</v>
      </c>
      <c r="S55" s="13">
        <v>0</v>
      </c>
      <c r="T55" s="13">
        <v>0</v>
      </c>
      <c r="U55" s="13">
        <v>0</v>
      </c>
      <c r="V55" s="13">
        <v>0</v>
      </c>
      <c r="AA55" s="39" t="s">
        <v>39</v>
      </c>
      <c r="AB55" s="63">
        <f t="shared" si="39"/>
        <v>0</v>
      </c>
      <c r="AC55" s="38">
        <f t="shared" si="40"/>
        <v>0</v>
      </c>
      <c r="AD55" s="38">
        <f t="shared" si="41"/>
        <v>0</v>
      </c>
      <c r="AE55" s="64">
        <f t="shared" ref="AE55" si="43">AD55</f>
        <v>0</v>
      </c>
    </row>
    <row r="56" spans="1:31" ht="13.8" thickBot="1" x14ac:dyDescent="0.3">
      <c r="C56" s="1"/>
      <c r="D56" s="1"/>
      <c r="E56" s="1"/>
      <c r="F56" s="1"/>
      <c r="G56" s="1"/>
      <c r="H56" s="1"/>
      <c r="I56" s="1"/>
      <c r="J56" s="1"/>
      <c r="K56" s="1"/>
      <c r="L56" s="1"/>
      <c r="M56" s="1"/>
      <c r="N56" s="1"/>
      <c r="O56" s="1"/>
      <c r="P56" s="1"/>
      <c r="Q56" s="1"/>
      <c r="R56" s="1"/>
      <c r="S56" s="1"/>
      <c r="T56" s="1"/>
      <c r="U56" s="1"/>
      <c r="V56" s="1"/>
    </row>
    <row r="57" spans="1:31" ht="13.8" thickBot="1" x14ac:dyDescent="0.3">
      <c r="B57" s="20" t="s">
        <v>223</v>
      </c>
      <c r="C57" s="20">
        <v>2016</v>
      </c>
      <c r="D57" s="20">
        <v>2017</v>
      </c>
      <c r="E57" s="20">
        <v>2018</v>
      </c>
      <c r="F57" s="20">
        <v>2019</v>
      </c>
      <c r="G57" s="20">
        <v>2020</v>
      </c>
      <c r="H57" s="20">
        <v>2021</v>
      </c>
      <c r="I57" s="20">
        <v>2022</v>
      </c>
      <c r="J57" s="20">
        <v>2023</v>
      </c>
      <c r="K57" s="20">
        <v>2024</v>
      </c>
      <c r="L57" s="20">
        <v>2025</v>
      </c>
      <c r="M57" s="20">
        <v>2026</v>
      </c>
      <c r="N57" s="20">
        <v>2027</v>
      </c>
      <c r="O57" s="20">
        <v>2028</v>
      </c>
      <c r="P57" s="20">
        <v>2029</v>
      </c>
      <c r="Q57" s="20">
        <v>2030</v>
      </c>
      <c r="R57" s="20">
        <v>2031</v>
      </c>
      <c r="S57" s="20">
        <v>2032</v>
      </c>
      <c r="T57" s="20">
        <v>2033</v>
      </c>
      <c r="U57" s="20">
        <v>2034</v>
      </c>
      <c r="V57" s="21">
        <v>2035</v>
      </c>
      <c r="AA57" s="32" t="str">
        <f>B57</f>
        <v>Scenario 5B - Increased Reliance on External Market (Draft)</v>
      </c>
      <c r="AB57" s="20">
        <v>2021</v>
      </c>
      <c r="AC57" s="20">
        <v>2026</v>
      </c>
      <c r="AD57" s="20">
        <v>2035</v>
      </c>
      <c r="AE57" s="267" t="s">
        <v>271</v>
      </c>
    </row>
    <row r="58" spans="1:31" x14ac:dyDescent="0.25">
      <c r="A58" s="30"/>
      <c r="B58" s="75" t="s">
        <v>45</v>
      </c>
      <c r="C58" s="26">
        <v>170.57749999999999</v>
      </c>
      <c r="D58" s="26">
        <v>526.99625000000003</v>
      </c>
      <c r="E58" s="26">
        <v>952.28625</v>
      </c>
      <c r="F58" s="26">
        <v>1441.15625</v>
      </c>
      <c r="G58" s="26">
        <v>1996.0350000000001</v>
      </c>
      <c r="H58" s="26">
        <v>2618.15625</v>
      </c>
      <c r="I58" s="26">
        <v>3294.9124999999999</v>
      </c>
      <c r="J58" s="26">
        <v>4011.5462499999999</v>
      </c>
      <c r="K58" s="26">
        <v>4762.6025</v>
      </c>
      <c r="L58" s="26">
        <v>5542.5275000000001</v>
      </c>
      <c r="M58" s="26">
        <v>6330.1587499999996</v>
      </c>
      <c r="N58" s="26">
        <v>7116.31</v>
      </c>
      <c r="O58" s="26">
        <v>7891.7687500000002</v>
      </c>
      <c r="P58" s="26">
        <v>8579.8987500000003</v>
      </c>
      <c r="Q58" s="26">
        <v>8972.5862500000003</v>
      </c>
      <c r="R58" s="26">
        <v>9132.7075000000004</v>
      </c>
      <c r="S58" s="26">
        <v>9272.7450000000008</v>
      </c>
      <c r="T58" s="26">
        <v>9387.0587500000001</v>
      </c>
      <c r="U58" s="26">
        <v>9493.51</v>
      </c>
      <c r="V58" s="26">
        <v>9594.8549999999996</v>
      </c>
      <c r="AA58" s="34" t="s">
        <v>45</v>
      </c>
      <c r="AB58" s="23">
        <f>H58</f>
        <v>2618.15625</v>
      </c>
      <c r="AC58" s="26">
        <f>M58</f>
        <v>6330.1587499999996</v>
      </c>
      <c r="AD58" s="26">
        <f>V58</f>
        <v>9594.8549999999996</v>
      </c>
      <c r="AE58" s="51">
        <f>AD58</f>
        <v>9594.8549999999996</v>
      </c>
    </row>
    <row r="59" spans="1:31" x14ac:dyDescent="0.25">
      <c r="A59" s="30"/>
      <c r="B59" s="76" t="s">
        <v>41</v>
      </c>
      <c r="C59" s="14">
        <v>69.78</v>
      </c>
      <c r="D59" s="14">
        <v>83.942499999999995</v>
      </c>
      <c r="E59" s="14">
        <v>86.431250000000006</v>
      </c>
      <c r="F59" s="14">
        <v>88.441249999999997</v>
      </c>
      <c r="G59" s="14">
        <v>95.836250000000007</v>
      </c>
      <c r="H59" s="14">
        <v>95.944999999999993</v>
      </c>
      <c r="I59" s="14">
        <v>95.944999999999993</v>
      </c>
      <c r="J59" s="14">
        <v>96.591250000000002</v>
      </c>
      <c r="K59" s="14">
        <v>96.591250000000002</v>
      </c>
      <c r="L59" s="14">
        <v>98.318749999999994</v>
      </c>
      <c r="M59" s="14">
        <v>98.318749999999994</v>
      </c>
      <c r="N59" s="14">
        <v>98.318749999999994</v>
      </c>
      <c r="O59" s="14">
        <v>98.318749999999994</v>
      </c>
      <c r="P59" s="14">
        <v>98.318749999999994</v>
      </c>
      <c r="Q59" s="14">
        <v>98.318749999999994</v>
      </c>
      <c r="R59" s="14">
        <v>99.784999999999997</v>
      </c>
      <c r="S59" s="14">
        <v>99.784999999999997</v>
      </c>
      <c r="T59" s="14">
        <v>109.8125</v>
      </c>
      <c r="U59" s="14">
        <v>109.8125</v>
      </c>
      <c r="V59" s="14">
        <v>109.8125</v>
      </c>
      <c r="AA59" s="35" t="s">
        <v>41</v>
      </c>
      <c r="AB59" s="13">
        <f t="shared" ref="AB59:AB61" si="44">H59</f>
        <v>95.944999999999993</v>
      </c>
      <c r="AC59" s="14">
        <f t="shared" ref="AC59:AC61" si="45">M59</f>
        <v>98.318749999999994</v>
      </c>
      <c r="AD59" s="14">
        <f t="shared" ref="AD59:AD61" si="46">V59</f>
        <v>109.8125</v>
      </c>
      <c r="AE59" s="61">
        <f t="shared" ref="AE59" si="47">AD59</f>
        <v>109.8125</v>
      </c>
    </row>
    <row r="60" spans="1:31" x14ac:dyDescent="0.25">
      <c r="A60" s="30"/>
      <c r="B60" s="76" t="s">
        <v>46</v>
      </c>
      <c r="C60" s="14">
        <v>0</v>
      </c>
      <c r="D60" s="14">
        <v>4.3749999999999997E-2</v>
      </c>
      <c r="E60" s="14">
        <v>4.3749999999999997E-2</v>
      </c>
      <c r="F60" s="14">
        <v>4.3749999999999997E-2</v>
      </c>
      <c r="G60" s="14">
        <v>4.3749999999999997E-2</v>
      </c>
      <c r="H60" s="14">
        <v>4.3749999999999997E-2</v>
      </c>
      <c r="I60" s="14">
        <v>4.3749999999999997E-2</v>
      </c>
      <c r="J60" s="14">
        <v>4.3749999999999997E-2</v>
      </c>
      <c r="K60" s="14">
        <v>0.05</v>
      </c>
      <c r="L60" s="14">
        <v>0.73124999999999996</v>
      </c>
      <c r="M60" s="14">
        <v>2.4812500000000002</v>
      </c>
      <c r="N60" s="14">
        <v>3.1312500000000001</v>
      </c>
      <c r="O60" s="14">
        <v>3.1875</v>
      </c>
      <c r="P60" s="14">
        <v>3.2062499999999998</v>
      </c>
      <c r="Q60" s="14">
        <v>3.2062499999999998</v>
      </c>
      <c r="R60" s="14">
        <v>3.2562500000000001</v>
      </c>
      <c r="S60" s="14">
        <v>4.3574999999999999</v>
      </c>
      <c r="T60" s="14">
        <v>8.5837500000000002</v>
      </c>
      <c r="U60" s="14">
        <v>17.690000000000001</v>
      </c>
      <c r="V60" s="14">
        <v>29.412500000000001</v>
      </c>
      <c r="AA60" s="35" t="s">
        <v>46</v>
      </c>
      <c r="AB60" s="13">
        <f t="shared" si="44"/>
        <v>4.3749999999999997E-2</v>
      </c>
      <c r="AC60" s="14">
        <f t="shared" si="45"/>
        <v>2.4812500000000002</v>
      </c>
      <c r="AD60" s="14">
        <f t="shared" si="46"/>
        <v>29.412500000000001</v>
      </c>
      <c r="AE60" s="61">
        <f>AD60-C60</f>
        <v>29.412500000000001</v>
      </c>
    </row>
    <row r="61" spans="1:31" ht="13.8" thickBot="1" x14ac:dyDescent="0.3">
      <c r="A61" s="30"/>
      <c r="B61" s="76" t="s">
        <v>39</v>
      </c>
      <c r="C61" s="14">
        <v>0</v>
      </c>
      <c r="D61" s="14">
        <v>0</v>
      </c>
      <c r="E61" s="14">
        <v>0</v>
      </c>
      <c r="F61" s="14">
        <v>2.3849999999999998</v>
      </c>
      <c r="G61" s="14">
        <v>2.3849999999999998</v>
      </c>
      <c r="H61" s="14">
        <v>2.3849999999999998</v>
      </c>
      <c r="I61" s="14">
        <v>2.3849999999999998</v>
      </c>
      <c r="J61" s="14">
        <v>17.454999999999998</v>
      </c>
      <c r="K61" s="14">
        <v>17.454999999999998</v>
      </c>
      <c r="L61" s="14">
        <v>17.454999999999998</v>
      </c>
      <c r="M61" s="14">
        <v>17.454999999999998</v>
      </c>
      <c r="N61" s="14">
        <v>97.478750000000005</v>
      </c>
      <c r="O61" s="14">
        <v>97.478750000000005</v>
      </c>
      <c r="P61" s="14">
        <v>199.0675</v>
      </c>
      <c r="Q61" s="14">
        <v>199.0675</v>
      </c>
      <c r="R61" s="14">
        <v>520.75374999999997</v>
      </c>
      <c r="S61" s="14">
        <v>520.75374999999997</v>
      </c>
      <c r="T61" s="14">
        <v>520.75374999999997</v>
      </c>
      <c r="U61" s="14">
        <v>520.75374999999997</v>
      </c>
      <c r="V61" s="14">
        <v>521.64</v>
      </c>
      <c r="AA61" s="39" t="s">
        <v>39</v>
      </c>
      <c r="AB61" s="63">
        <f t="shared" si="44"/>
        <v>2.3849999999999998</v>
      </c>
      <c r="AC61" s="38">
        <f t="shared" si="45"/>
        <v>17.454999999999998</v>
      </c>
      <c r="AD61" s="38">
        <f t="shared" si="46"/>
        <v>521.64</v>
      </c>
      <c r="AE61" s="64">
        <f t="shared" ref="AE61" si="48">AD61</f>
        <v>521.64</v>
      </c>
    </row>
    <row r="62" spans="1:31" ht="13.8" thickBot="1" x14ac:dyDescent="0.3">
      <c r="A62" s="30"/>
    </row>
    <row r="63" spans="1:31" ht="13.8" thickBot="1" x14ac:dyDescent="0.3">
      <c r="A63" s="30"/>
      <c r="B63" s="20" t="s">
        <v>224</v>
      </c>
      <c r="C63" s="20">
        <v>2016</v>
      </c>
      <c r="D63" s="20">
        <v>2017</v>
      </c>
      <c r="E63" s="20">
        <v>2018</v>
      </c>
      <c r="F63" s="20">
        <v>2019</v>
      </c>
      <c r="G63" s="20">
        <v>2020</v>
      </c>
      <c r="H63" s="20">
        <v>2021</v>
      </c>
      <c r="I63" s="20">
        <v>2022</v>
      </c>
      <c r="J63" s="20">
        <v>2023</v>
      </c>
      <c r="K63" s="20">
        <v>2024</v>
      </c>
      <c r="L63" s="20">
        <v>2025</v>
      </c>
      <c r="M63" s="20">
        <v>2026</v>
      </c>
      <c r="N63" s="20">
        <v>2027</v>
      </c>
      <c r="O63" s="20">
        <v>2028</v>
      </c>
      <c r="P63" s="20">
        <v>2029</v>
      </c>
      <c r="Q63" s="20">
        <v>2030</v>
      </c>
      <c r="R63" s="20">
        <v>2031</v>
      </c>
      <c r="S63" s="20">
        <v>2032</v>
      </c>
      <c r="T63" s="20">
        <v>2033</v>
      </c>
      <c r="U63" s="20">
        <v>2034</v>
      </c>
      <c r="V63" s="21">
        <v>2035</v>
      </c>
      <c r="AA63" s="32" t="str">
        <f>B63</f>
        <v>Scenario 5B - Increased Reliance on External Market (Final)</v>
      </c>
      <c r="AB63" s="20">
        <v>2021</v>
      </c>
      <c r="AC63" s="20">
        <v>2026</v>
      </c>
      <c r="AD63" s="20">
        <v>2035</v>
      </c>
      <c r="AE63" s="267" t="s">
        <v>271</v>
      </c>
    </row>
    <row r="64" spans="1:31" x14ac:dyDescent="0.25">
      <c r="A64" s="30"/>
      <c r="B64" s="75" t="s">
        <v>45</v>
      </c>
      <c r="C64" s="26">
        <v>145.13</v>
      </c>
      <c r="D64" s="26">
        <v>449.85</v>
      </c>
      <c r="E64" s="26">
        <v>810.26250000000005</v>
      </c>
      <c r="F64" s="26">
        <v>1219.6975</v>
      </c>
      <c r="G64" s="26">
        <v>1680.72</v>
      </c>
      <c r="H64" s="26">
        <v>2194.1437500000002</v>
      </c>
      <c r="I64" s="26">
        <v>2749.1374999999998</v>
      </c>
      <c r="J64" s="26">
        <v>3334.76125</v>
      </c>
      <c r="K64" s="26">
        <v>3948.2737499999998</v>
      </c>
      <c r="L64" s="26">
        <v>4586.28</v>
      </c>
      <c r="M64" s="26">
        <v>5232.1912499999999</v>
      </c>
      <c r="N64" s="26">
        <v>5878.78</v>
      </c>
      <c r="O64" s="26">
        <v>6520.21</v>
      </c>
      <c r="P64" s="26">
        <v>7063.9837500000003</v>
      </c>
      <c r="Q64" s="26">
        <v>7372.1812499999996</v>
      </c>
      <c r="R64" s="26">
        <v>7456.9775</v>
      </c>
      <c r="S64" s="26">
        <v>7535.6087500000003</v>
      </c>
      <c r="T64" s="26">
        <v>7602.0225</v>
      </c>
      <c r="U64" s="26">
        <v>7671.2475000000004</v>
      </c>
      <c r="V64" s="26">
        <v>7743.4262500000004</v>
      </c>
      <c r="AA64" s="34" t="s">
        <v>45</v>
      </c>
      <c r="AB64" s="23">
        <f>H64</f>
        <v>2194.1437500000002</v>
      </c>
      <c r="AC64" s="26">
        <f>M64</f>
        <v>5232.1912499999999</v>
      </c>
      <c r="AD64" s="26">
        <f>V64</f>
        <v>7743.4262500000004</v>
      </c>
      <c r="AE64" s="51">
        <f>AD64</f>
        <v>7743.4262500000004</v>
      </c>
    </row>
    <row r="65" spans="1:31" x14ac:dyDescent="0.25">
      <c r="A65" s="30"/>
      <c r="B65" s="76" t="s">
        <v>41</v>
      </c>
      <c r="C65" s="14">
        <v>391.26875000000001</v>
      </c>
      <c r="D65" s="14">
        <v>406.80250000000001</v>
      </c>
      <c r="E65" s="14">
        <v>406.80250000000001</v>
      </c>
      <c r="F65" s="14">
        <v>408.43</v>
      </c>
      <c r="G65" s="14">
        <v>419.07875000000001</v>
      </c>
      <c r="H65" s="14">
        <v>420.58</v>
      </c>
      <c r="I65" s="14">
        <v>420.58</v>
      </c>
      <c r="J65" s="14">
        <v>453.8125</v>
      </c>
      <c r="K65" s="14">
        <v>453.8125</v>
      </c>
      <c r="L65" s="14">
        <v>491.58749999999998</v>
      </c>
      <c r="M65" s="14">
        <v>491.58749999999998</v>
      </c>
      <c r="N65" s="14">
        <v>607.61874999999998</v>
      </c>
      <c r="O65" s="14">
        <v>607.61874999999998</v>
      </c>
      <c r="P65" s="14">
        <v>673.26625000000001</v>
      </c>
      <c r="Q65" s="14">
        <v>673.26625000000001</v>
      </c>
      <c r="R65" s="14">
        <v>863.45500000000004</v>
      </c>
      <c r="S65" s="14">
        <v>863.45500000000004</v>
      </c>
      <c r="T65" s="14">
        <v>1000.08125</v>
      </c>
      <c r="U65" s="14">
        <v>1000.08125</v>
      </c>
      <c r="V65" s="14">
        <v>1286.165</v>
      </c>
      <c r="AA65" s="35" t="s">
        <v>41</v>
      </c>
      <c r="AB65" s="13">
        <f t="shared" ref="AB65:AB67" si="49">H65</f>
        <v>420.58</v>
      </c>
      <c r="AC65" s="14">
        <f t="shared" ref="AC65:AC67" si="50">M65</f>
        <v>491.58749999999998</v>
      </c>
      <c r="AD65" s="14">
        <f t="shared" ref="AD65:AD67" si="51">V65</f>
        <v>1286.165</v>
      </c>
      <c r="AE65" s="61">
        <f t="shared" ref="AE65" si="52">AD65</f>
        <v>1286.165</v>
      </c>
    </row>
    <row r="66" spans="1:31" x14ac:dyDescent="0.25">
      <c r="A66" s="30"/>
      <c r="B66" s="76" t="s">
        <v>46</v>
      </c>
      <c r="C66" s="14">
        <v>0</v>
      </c>
      <c r="D66" s="14">
        <v>0</v>
      </c>
      <c r="E66" s="14">
        <v>0</v>
      </c>
      <c r="F66" s="14">
        <v>0</v>
      </c>
      <c r="G66" s="14">
        <v>0</v>
      </c>
      <c r="H66" s="14">
        <v>0</v>
      </c>
      <c r="I66" s="14">
        <v>0.03</v>
      </c>
      <c r="J66" s="14">
        <v>5.6250000000000001E-2</v>
      </c>
      <c r="K66" s="14">
        <v>9.7500000000000003E-2</v>
      </c>
      <c r="L66" s="14">
        <v>0.12375</v>
      </c>
      <c r="M66" s="14">
        <v>0.20374999999999999</v>
      </c>
      <c r="N66" s="14">
        <v>1.4750000000000001</v>
      </c>
      <c r="O66" s="14">
        <v>4.90625</v>
      </c>
      <c r="P66" s="14">
        <v>10.672499999999999</v>
      </c>
      <c r="Q66" s="14">
        <v>18.03875</v>
      </c>
      <c r="R66" s="14">
        <v>29.061250000000001</v>
      </c>
      <c r="S66" s="14">
        <v>39.453749999999999</v>
      </c>
      <c r="T66" s="14">
        <v>49.221249999999998</v>
      </c>
      <c r="U66" s="14">
        <v>62.078749999999999</v>
      </c>
      <c r="V66" s="14">
        <v>107.39125</v>
      </c>
      <c r="AA66" s="35" t="s">
        <v>46</v>
      </c>
      <c r="AB66" s="13">
        <f t="shared" si="49"/>
        <v>0</v>
      </c>
      <c r="AC66" s="14">
        <f t="shared" si="50"/>
        <v>0.20374999999999999</v>
      </c>
      <c r="AD66" s="14">
        <f t="shared" si="51"/>
        <v>107.39125</v>
      </c>
      <c r="AE66" s="61">
        <f>AD66-C66</f>
        <v>107.39125</v>
      </c>
    </row>
    <row r="67" spans="1:31" ht="13.8" thickBot="1" x14ac:dyDescent="0.3">
      <c r="A67" s="30"/>
      <c r="B67" s="76" t="s">
        <v>39</v>
      </c>
      <c r="C67" s="14">
        <v>0</v>
      </c>
      <c r="D67" s="14">
        <v>0</v>
      </c>
      <c r="E67" s="14">
        <v>0</v>
      </c>
      <c r="F67" s="14">
        <v>0</v>
      </c>
      <c r="G67" s="14">
        <v>11.53875</v>
      </c>
      <c r="H67" s="14">
        <v>11.53875</v>
      </c>
      <c r="I67" s="14">
        <v>11.53875</v>
      </c>
      <c r="J67" s="14">
        <v>49.378749999999997</v>
      </c>
      <c r="K67" s="14">
        <v>49.378749999999997</v>
      </c>
      <c r="L67" s="14">
        <v>49.378749999999997</v>
      </c>
      <c r="M67" s="14">
        <v>49.378749999999997</v>
      </c>
      <c r="N67" s="14">
        <v>190.55875</v>
      </c>
      <c r="O67" s="14">
        <v>190.55875</v>
      </c>
      <c r="P67" s="14">
        <v>521.96249999999998</v>
      </c>
      <c r="Q67" s="14">
        <v>521.96249999999998</v>
      </c>
      <c r="R67" s="14">
        <v>1174</v>
      </c>
      <c r="S67" s="14">
        <v>1174</v>
      </c>
      <c r="T67" s="14">
        <v>1174</v>
      </c>
      <c r="U67" s="14">
        <v>1174</v>
      </c>
      <c r="V67" s="14">
        <v>1174</v>
      </c>
      <c r="AA67" s="39" t="s">
        <v>39</v>
      </c>
      <c r="AB67" s="63">
        <f t="shared" si="49"/>
        <v>11.53875</v>
      </c>
      <c r="AC67" s="38">
        <f t="shared" si="50"/>
        <v>49.378749999999997</v>
      </c>
      <c r="AD67" s="38">
        <f t="shared" si="51"/>
        <v>1174</v>
      </c>
      <c r="AE67" s="64">
        <f t="shared" ref="AE67" si="53">AD67</f>
        <v>1174</v>
      </c>
    </row>
    <row r="68" spans="1:31" ht="13.8" thickBot="1" x14ac:dyDescent="0.3">
      <c r="A68" s="30"/>
    </row>
    <row r="69" spans="1:31" ht="13.8" thickBot="1" x14ac:dyDescent="0.3">
      <c r="A69" s="30"/>
      <c r="B69" s="19" t="s">
        <v>217</v>
      </c>
      <c r="C69" s="20">
        <v>2016</v>
      </c>
      <c r="D69" s="20">
        <v>2017</v>
      </c>
      <c r="E69" s="20">
        <v>2018</v>
      </c>
      <c r="F69" s="20">
        <v>2019</v>
      </c>
      <c r="G69" s="20">
        <v>2020</v>
      </c>
      <c r="H69" s="20">
        <v>2021</v>
      </c>
      <c r="I69" s="20">
        <v>2022</v>
      </c>
      <c r="J69" s="20">
        <v>2023</v>
      </c>
      <c r="K69" s="20">
        <v>2024</v>
      </c>
      <c r="L69" s="20">
        <v>2025</v>
      </c>
      <c r="M69" s="20">
        <v>2026</v>
      </c>
      <c r="N69" s="20">
        <v>2027</v>
      </c>
      <c r="O69" s="20">
        <v>2028</v>
      </c>
      <c r="P69" s="20">
        <v>2029</v>
      </c>
      <c r="Q69" s="20">
        <v>2030</v>
      </c>
      <c r="R69" s="20">
        <v>2031</v>
      </c>
      <c r="S69" s="20">
        <v>2032</v>
      </c>
      <c r="T69" s="20">
        <v>2033</v>
      </c>
      <c r="U69" s="20">
        <v>2034</v>
      </c>
      <c r="V69" s="21">
        <v>2035</v>
      </c>
      <c r="AA69" s="32" t="str">
        <f>B69</f>
        <v>Sensitivity S3 - No Demand Response (Draft)</v>
      </c>
      <c r="AB69" s="20">
        <v>2021</v>
      </c>
      <c r="AC69" s="20">
        <v>2026</v>
      </c>
      <c r="AD69" s="20">
        <v>2035</v>
      </c>
      <c r="AE69" s="267" t="s">
        <v>271</v>
      </c>
    </row>
    <row r="70" spans="1:31" x14ac:dyDescent="0.25">
      <c r="A70" s="30"/>
      <c r="B70" s="75" t="s">
        <v>45</v>
      </c>
      <c r="C70" s="26">
        <v>195.70375000000001</v>
      </c>
      <c r="D70" s="26">
        <v>604.52</v>
      </c>
      <c r="E70" s="26">
        <v>1083.45875</v>
      </c>
      <c r="F70" s="26">
        <v>1629.6287500000001</v>
      </c>
      <c r="G70" s="26">
        <v>2247.1875</v>
      </c>
      <c r="H70" s="26">
        <v>2936.7925</v>
      </c>
      <c r="I70" s="26">
        <v>3681.14</v>
      </c>
      <c r="J70" s="26">
        <v>4463.3262500000001</v>
      </c>
      <c r="K70" s="26">
        <v>5279.3712500000001</v>
      </c>
      <c r="L70" s="26">
        <v>6123.8649999999998</v>
      </c>
      <c r="M70" s="26">
        <v>6974.66</v>
      </c>
      <c r="N70" s="26">
        <v>7821.3737499999997</v>
      </c>
      <c r="O70" s="26">
        <v>8654.6062500000007</v>
      </c>
      <c r="P70" s="26">
        <v>9398.5125000000007</v>
      </c>
      <c r="Q70" s="26">
        <v>9846.5712500000009</v>
      </c>
      <c r="R70" s="26">
        <v>10059.62875</v>
      </c>
      <c r="S70" s="26">
        <v>10250.35375</v>
      </c>
      <c r="T70" s="26">
        <v>10412.821250000001</v>
      </c>
      <c r="U70" s="26">
        <v>10560.696250000001</v>
      </c>
      <c r="V70" s="26">
        <v>10700.987499999999</v>
      </c>
      <c r="AA70" s="34" t="s">
        <v>45</v>
      </c>
      <c r="AB70" s="23">
        <f>H70</f>
        <v>2936.7925</v>
      </c>
      <c r="AC70" s="26">
        <f>M70</f>
        <v>6974.66</v>
      </c>
      <c r="AD70" s="26">
        <f>V70</f>
        <v>10700.987499999999</v>
      </c>
      <c r="AE70" s="51">
        <f>AD70</f>
        <v>10700.987499999999</v>
      </c>
    </row>
    <row r="71" spans="1:31" x14ac:dyDescent="0.25">
      <c r="A71" s="30"/>
      <c r="B71" s="76" t="s">
        <v>41</v>
      </c>
      <c r="C71" s="14">
        <v>0</v>
      </c>
      <c r="D71" s="14">
        <v>0</v>
      </c>
      <c r="E71" s="14">
        <v>0</v>
      </c>
      <c r="F71" s="14">
        <v>0</v>
      </c>
      <c r="G71" s="14">
        <v>0</v>
      </c>
      <c r="H71" s="14">
        <v>0</v>
      </c>
      <c r="I71" s="14">
        <v>0</v>
      </c>
      <c r="J71" s="14">
        <v>0</v>
      </c>
      <c r="K71" s="14">
        <v>0</v>
      </c>
      <c r="L71" s="14">
        <v>0</v>
      </c>
      <c r="M71" s="14">
        <v>0</v>
      </c>
      <c r="N71" s="14">
        <v>0</v>
      </c>
      <c r="O71" s="14">
        <v>0</v>
      </c>
      <c r="P71" s="14">
        <v>0</v>
      </c>
      <c r="Q71" s="14">
        <v>0</v>
      </c>
      <c r="R71" s="14">
        <v>0</v>
      </c>
      <c r="S71" s="14">
        <v>0</v>
      </c>
      <c r="T71" s="14">
        <v>0</v>
      </c>
      <c r="U71" s="14">
        <v>0</v>
      </c>
      <c r="V71" s="14">
        <v>0</v>
      </c>
      <c r="AA71" s="35" t="s">
        <v>41</v>
      </c>
      <c r="AB71" s="13">
        <f t="shared" ref="AB71:AB73" si="54">H71</f>
        <v>0</v>
      </c>
      <c r="AC71" s="14">
        <f t="shared" ref="AC71:AC73" si="55">M71</f>
        <v>0</v>
      </c>
      <c r="AD71" s="14">
        <f t="shared" ref="AD71:AD73" si="56">V71</f>
        <v>0</v>
      </c>
      <c r="AE71" s="61">
        <f t="shared" ref="AE71" si="57">AD71</f>
        <v>0</v>
      </c>
    </row>
    <row r="72" spans="1:31" x14ac:dyDescent="0.25">
      <c r="A72" s="30"/>
      <c r="B72" s="76" t="s">
        <v>46</v>
      </c>
      <c r="C72" s="14">
        <v>0</v>
      </c>
      <c r="D72" s="14">
        <v>0</v>
      </c>
      <c r="E72" s="14">
        <v>0</v>
      </c>
      <c r="F72" s="14">
        <v>0</v>
      </c>
      <c r="G72" s="14">
        <v>0</v>
      </c>
      <c r="H72" s="14">
        <v>0</v>
      </c>
      <c r="I72" s="14">
        <v>0</v>
      </c>
      <c r="J72" s="14">
        <v>0</v>
      </c>
      <c r="K72" s="14">
        <v>0</v>
      </c>
      <c r="L72" s="14">
        <v>0.44374999999999998</v>
      </c>
      <c r="M72" s="14">
        <v>1.625</v>
      </c>
      <c r="N72" s="14">
        <v>2.2562500000000001</v>
      </c>
      <c r="O72" s="14">
        <v>2.3062499999999999</v>
      </c>
      <c r="P72" s="14">
        <v>2.3312499999999998</v>
      </c>
      <c r="Q72" s="14">
        <v>2.3312499999999998</v>
      </c>
      <c r="R72" s="14">
        <v>2.35</v>
      </c>
      <c r="S72" s="14">
        <v>3.0962499999999999</v>
      </c>
      <c r="T72" s="14">
        <v>5.7549999999999999</v>
      </c>
      <c r="U72" s="14">
        <v>12.657500000000001</v>
      </c>
      <c r="V72" s="14">
        <v>22.65</v>
      </c>
      <c r="AA72" s="35" t="s">
        <v>46</v>
      </c>
      <c r="AB72" s="13">
        <f t="shared" si="54"/>
        <v>0</v>
      </c>
      <c r="AC72" s="14">
        <f t="shared" si="55"/>
        <v>1.625</v>
      </c>
      <c r="AD72" s="14">
        <f t="shared" si="56"/>
        <v>22.65</v>
      </c>
      <c r="AE72" s="61">
        <f>AD72-C72</f>
        <v>22.65</v>
      </c>
    </row>
    <row r="73" spans="1:31" ht="13.8" thickBot="1" x14ac:dyDescent="0.3">
      <c r="A73" s="30"/>
      <c r="B73" s="76" t="s">
        <v>39</v>
      </c>
      <c r="C73" s="14">
        <v>0</v>
      </c>
      <c r="D73" s="14">
        <v>0</v>
      </c>
      <c r="E73" s="14">
        <v>208.59875</v>
      </c>
      <c r="F73" s="14">
        <v>370.49</v>
      </c>
      <c r="G73" s="14">
        <v>370.935</v>
      </c>
      <c r="H73" s="14">
        <v>370.935</v>
      </c>
      <c r="I73" s="14">
        <v>370.935</v>
      </c>
      <c r="J73" s="14">
        <v>381.89125000000001</v>
      </c>
      <c r="K73" s="14">
        <v>381.89125000000001</v>
      </c>
      <c r="L73" s="14">
        <v>381.89125000000001</v>
      </c>
      <c r="M73" s="14">
        <v>381.89125000000001</v>
      </c>
      <c r="N73" s="14">
        <v>402.63</v>
      </c>
      <c r="O73" s="14">
        <v>402.63</v>
      </c>
      <c r="P73" s="14">
        <v>519.76125000000002</v>
      </c>
      <c r="Q73" s="14">
        <v>519.76125000000002</v>
      </c>
      <c r="R73" s="14">
        <v>733.92</v>
      </c>
      <c r="S73" s="14">
        <v>733.92</v>
      </c>
      <c r="T73" s="14">
        <v>744.94749999999999</v>
      </c>
      <c r="U73" s="14">
        <v>744.94749999999999</v>
      </c>
      <c r="V73" s="14">
        <v>745.61249999999995</v>
      </c>
      <c r="AA73" s="39" t="s">
        <v>39</v>
      </c>
      <c r="AB73" s="63">
        <f t="shared" si="54"/>
        <v>370.935</v>
      </c>
      <c r="AC73" s="38">
        <f t="shared" si="55"/>
        <v>381.89125000000001</v>
      </c>
      <c r="AD73" s="38">
        <f t="shared" si="56"/>
        <v>745.61249999999995</v>
      </c>
      <c r="AE73" s="64">
        <f t="shared" ref="AE73" si="58">AD73</f>
        <v>745.61249999999995</v>
      </c>
    </row>
    <row r="74" spans="1:31" ht="13.8" thickBot="1" x14ac:dyDescent="0.3">
      <c r="A74" s="30"/>
    </row>
    <row r="75" spans="1:31" ht="13.8" thickBot="1" x14ac:dyDescent="0.3">
      <c r="B75" s="19" t="s">
        <v>216</v>
      </c>
      <c r="C75" s="20">
        <v>2016</v>
      </c>
      <c r="D75" s="20">
        <v>2017</v>
      </c>
      <c r="E75" s="20">
        <v>2018</v>
      </c>
      <c r="F75" s="20">
        <v>2019</v>
      </c>
      <c r="G75" s="20">
        <v>2020</v>
      </c>
      <c r="H75" s="20">
        <v>2021</v>
      </c>
      <c r="I75" s="20">
        <v>2022</v>
      </c>
      <c r="J75" s="20">
        <v>2023</v>
      </c>
      <c r="K75" s="20">
        <v>2024</v>
      </c>
      <c r="L75" s="20">
        <v>2025</v>
      </c>
      <c r="M75" s="20">
        <v>2026</v>
      </c>
      <c r="N75" s="20">
        <v>2027</v>
      </c>
      <c r="O75" s="20">
        <v>2028</v>
      </c>
      <c r="P75" s="20">
        <v>2029</v>
      </c>
      <c r="Q75" s="20">
        <v>2030</v>
      </c>
      <c r="R75" s="20">
        <v>2031</v>
      </c>
      <c r="S75" s="20">
        <v>2032</v>
      </c>
      <c r="T75" s="20">
        <v>2033</v>
      </c>
      <c r="U75" s="20">
        <v>2034</v>
      </c>
      <c r="V75" s="21">
        <v>2035</v>
      </c>
      <c r="AA75" s="32" t="str">
        <f>B75</f>
        <v>Sensitivity S3 - No Demand Response (Final)</v>
      </c>
      <c r="AB75" s="20">
        <v>2021</v>
      </c>
      <c r="AC75" s="20">
        <v>2026</v>
      </c>
      <c r="AD75" s="20">
        <v>2035</v>
      </c>
      <c r="AE75" s="267" t="s">
        <v>271</v>
      </c>
    </row>
    <row r="76" spans="1:31" x14ac:dyDescent="0.25">
      <c r="A76" s="30"/>
      <c r="B76" s="75" t="s">
        <v>45</v>
      </c>
      <c r="C76" s="26">
        <v>173.47624999999999</v>
      </c>
      <c r="D76" s="26">
        <v>535.23625000000004</v>
      </c>
      <c r="E76" s="26">
        <v>955.28375000000005</v>
      </c>
      <c r="F76" s="26">
        <v>1431.24125</v>
      </c>
      <c r="G76" s="26">
        <v>1966.8150000000001</v>
      </c>
      <c r="H76" s="26">
        <v>2562.0700000000002</v>
      </c>
      <c r="I76" s="26">
        <v>3200.94875</v>
      </c>
      <c r="J76" s="26">
        <v>3868.7175000000002</v>
      </c>
      <c r="K76" s="26">
        <v>4563.0974999999999</v>
      </c>
      <c r="L76" s="26">
        <v>5280.4137499999997</v>
      </c>
      <c r="M76" s="26">
        <v>6002.8374999999996</v>
      </c>
      <c r="N76" s="26">
        <v>6722.2075000000004</v>
      </c>
      <c r="O76" s="26">
        <v>7430.7924999999996</v>
      </c>
      <c r="P76" s="26">
        <v>8035.7987499999999</v>
      </c>
      <c r="Q76" s="26">
        <v>8400.3724999999995</v>
      </c>
      <c r="R76" s="26">
        <v>8534.3250000000007</v>
      </c>
      <c r="S76" s="26">
        <v>8655.6137500000004</v>
      </c>
      <c r="T76" s="26">
        <v>8759.0487499999999</v>
      </c>
      <c r="U76" s="26">
        <v>8858.8287500000006</v>
      </c>
      <c r="V76" s="26">
        <v>8956.8937499999993</v>
      </c>
      <c r="AA76" s="34" t="s">
        <v>45</v>
      </c>
      <c r="AB76" s="23">
        <f>H76</f>
        <v>2562.0700000000002</v>
      </c>
      <c r="AC76" s="26">
        <f>M76</f>
        <v>6002.8374999999996</v>
      </c>
      <c r="AD76" s="26">
        <f>V76</f>
        <v>8956.8937499999993</v>
      </c>
      <c r="AE76" s="51">
        <f>AD76</f>
        <v>8956.8937499999993</v>
      </c>
    </row>
    <row r="77" spans="1:31" x14ac:dyDescent="0.25">
      <c r="A77" s="30"/>
      <c r="B77" s="76" t="s">
        <v>41</v>
      </c>
      <c r="C77" s="14">
        <v>0</v>
      </c>
      <c r="D77" s="14">
        <v>0</v>
      </c>
      <c r="E77" s="14">
        <v>0</v>
      </c>
      <c r="F77" s="14">
        <v>0</v>
      </c>
      <c r="G77" s="14">
        <v>0</v>
      </c>
      <c r="H77" s="14">
        <v>0</v>
      </c>
      <c r="I77" s="14">
        <v>0</v>
      </c>
      <c r="J77" s="14">
        <v>0</v>
      </c>
      <c r="K77" s="14">
        <v>0</v>
      </c>
      <c r="L77" s="14">
        <v>0</v>
      </c>
      <c r="M77" s="14">
        <v>0</v>
      </c>
      <c r="N77" s="14">
        <v>0</v>
      </c>
      <c r="O77" s="14">
        <v>0</v>
      </c>
      <c r="P77" s="14">
        <v>0</v>
      </c>
      <c r="Q77" s="14">
        <v>0</v>
      </c>
      <c r="R77" s="14">
        <v>0</v>
      </c>
      <c r="S77" s="14">
        <v>0</v>
      </c>
      <c r="T77" s="14">
        <v>0</v>
      </c>
      <c r="U77" s="14">
        <v>0</v>
      </c>
      <c r="V77" s="14">
        <v>0</v>
      </c>
      <c r="AA77" s="35" t="s">
        <v>41</v>
      </c>
      <c r="AB77" s="13">
        <f t="shared" ref="AB77:AB79" si="59">H77</f>
        <v>0</v>
      </c>
      <c r="AC77" s="14">
        <f t="shared" ref="AC77:AC79" si="60">M77</f>
        <v>0</v>
      </c>
      <c r="AD77" s="14">
        <f t="shared" ref="AD77:AD79" si="61">V77</f>
        <v>0</v>
      </c>
      <c r="AE77" s="61">
        <f t="shared" ref="AE77" si="62">AD77</f>
        <v>0</v>
      </c>
    </row>
    <row r="78" spans="1:31" x14ac:dyDescent="0.25">
      <c r="A78" s="30"/>
      <c r="B78" s="76" t="s">
        <v>46</v>
      </c>
      <c r="C78" s="14">
        <v>0</v>
      </c>
      <c r="D78" s="14">
        <v>2.04</v>
      </c>
      <c r="E78" s="14">
        <v>2.04</v>
      </c>
      <c r="F78" s="14">
        <v>2.04</v>
      </c>
      <c r="G78" s="14">
        <v>2.04</v>
      </c>
      <c r="H78" s="14">
        <v>2.04</v>
      </c>
      <c r="I78" s="14">
        <v>2.0487500000000001</v>
      </c>
      <c r="J78" s="14">
        <v>2.1312500000000001</v>
      </c>
      <c r="K78" s="14">
        <v>2.1524999999999999</v>
      </c>
      <c r="L78" s="14">
        <v>2.1887500000000002</v>
      </c>
      <c r="M78" s="14">
        <v>2.1937500000000001</v>
      </c>
      <c r="N78" s="14">
        <v>2.4662500000000001</v>
      </c>
      <c r="O78" s="14">
        <v>2.6287500000000001</v>
      </c>
      <c r="P78" s="14">
        <v>13.3475</v>
      </c>
      <c r="Q78" s="14">
        <v>15.93375</v>
      </c>
      <c r="R78" s="14">
        <v>29.278749999999999</v>
      </c>
      <c r="S78" s="14">
        <v>32.131250000000001</v>
      </c>
      <c r="T78" s="14">
        <v>95.891249999999999</v>
      </c>
      <c r="U78" s="14">
        <v>100.235</v>
      </c>
      <c r="V78" s="14">
        <v>102.58875</v>
      </c>
      <c r="AA78" s="35" t="s">
        <v>46</v>
      </c>
      <c r="AB78" s="13">
        <f t="shared" si="59"/>
        <v>2.04</v>
      </c>
      <c r="AC78" s="14">
        <f t="shared" si="60"/>
        <v>2.1937500000000001</v>
      </c>
      <c r="AD78" s="14">
        <f t="shared" si="61"/>
        <v>102.58875</v>
      </c>
      <c r="AE78" s="61">
        <f>AD78-C78</f>
        <v>102.58875</v>
      </c>
    </row>
    <row r="79" spans="1:31" ht="13.8" thickBot="1" x14ac:dyDescent="0.3">
      <c r="A79" s="30"/>
      <c r="B79" s="76" t="s">
        <v>39</v>
      </c>
      <c r="C79" s="14">
        <v>0</v>
      </c>
      <c r="D79" s="14">
        <v>0</v>
      </c>
      <c r="E79" s="14">
        <v>709.61625000000004</v>
      </c>
      <c r="F79" s="14">
        <v>862.85125000000005</v>
      </c>
      <c r="G79" s="14">
        <v>1176.9525000000001</v>
      </c>
      <c r="H79" s="14">
        <v>1177.23875</v>
      </c>
      <c r="I79" s="14">
        <v>1177.23875</v>
      </c>
      <c r="J79" s="14">
        <v>1220.9024999999999</v>
      </c>
      <c r="K79" s="14">
        <v>1220.9024999999999</v>
      </c>
      <c r="L79" s="14">
        <v>1276.90625</v>
      </c>
      <c r="M79" s="14">
        <v>1276.90625</v>
      </c>
      <c r="N79" s="14">
        <v>1538.365</v>
      </c>
      <c r="O79" s="14">
        <v>1538.365</v>
      </c>
      <c r="P79" s="14">
        <v>2180.375</v>
      </c>
      <c r="Q79" s="14">
        <v>2180.375</v>
      </c>
      <c r="R79" s="14">
        <v>2448.1262499999998</v>
      </c>
      <c r="S79" s="14">
        <v>2448.1262499999998</v>
      </c>
      <c r="T79" s="14">
        <v>3311.4712500000001</v>
      </c>
      <c r="U79" s="14">
        <v>3311.4712500000001</v>
      </c>
      <c r="V79" s="14">
        <v>3311.4712500000001</v>
      </c>
      <c r="AA79" s="39" t="s">
        <v>39</v>
      </c>
      <c r="AB79" s="63">
        <f t="shared" si="59"/>
        <v>1177.23875</v>
      </c>
      <c r="AC79" s="38">
        <f t="shared" si="60"/>
        <v>1276.90625</v>
      </c>
      <c r="AD79" s="38">
        <f t="shared" si="61"/>
        <v>3311.4712500000001</v>
      </c>
      <c r="AE79" s="64">
        <f t="shared" ref="AE79" si="63">AD79</f>
        <v>3311.4712500000001</v>
      </c>
    </row>
    <row r="80" spans="1:31" ht="13.8" thickBot="1" x14ac:dyDescent="0.3">
      <c r="A80" s="30"/>
    </row>
    <row r="81" spans="1:31" ht="13.8" thickBot="1" x14ac:dyDescent="0.3">
      <c r="A81" s="30"/>
      <c r="B81" s="19" t="s">
        <v>319</v>
      </c>
      <c r="C81" s="20">
        <v>2016</v>
      </c>
      <c r="D81" s="20">
        <v>2017</v>
      </c>
      <c r="E81" s="20">
        <v>2018</v>
      </c>
      <c r="F81" s="20">
        <v>2019</v>
      </c>
      <c r="G81" s="20">
        <v>2020</v>
      </c>
      <c r="H81" s="20">
        <v>2021</v>
      </c>
      <c r="I81" s="20">
        <v>2022</v>
      </c>
      <c r="J81" s="20">
        <v>2023</v>
      </c>
      <c r="K81" s="20">
        <v>2024</v>
      </c>
      <c r="L81" s="20">
        <v>2025</v>
      </c>
      <c r="M81" s="20">
        <v>2026</v>
      </c>
      <c r="N81" s="20">
        <v>2027</v>
      </c>
      <c r="O81" s="20">
        <v>2028</v>
      </c>
      <c r="P81" s="20">
        <v>2029</v>
      </c>
      <c r="Q81" s="20">
        <v>2030</v>
      </c>
      <c r="R81" s="20">
        <v>2031</v>
      </c>
      <c r="S81" s="20">
        <v>2032</v>
      </c>
      <c r="T81" s="20">
        <v>2033</v>
      </c>
      <c r="U81" s="20">
        <v>2034</v>
      </c>
      <c r="V81" s="21">
        <v>2035</v>
      </c>
      <c r="AA81" s="32" t="str">
        <f>B81</f>
        <v>Sensitivity S5 - Regional RPS @ 35% (Draft)</v>
      </c>
      <c r="AB81" s="20">
        <v>2021</v>
      </c>
      <c r="AC81" s="20">
        <v>2026</v>
      </c>
      <c r="AD81" s="20">
        <v>2035</v>
      </c>
      <c r="AE81" s="267" t="s">
        <v>271</v>
      </c>
    </row>
    <row r="82" spans="1:31" x14ac:dyDescent="0.25">
      <c r="A82" s="30"/>
      <c r="B82" s="60" t="s">
        <v>45</v>
      </c>
      <c r="C82" s="23">
        <v>167.96</v>
      </c>
      <c r="D82" s="23">
        <v>518.64625000000001</v>
      </c>
      <c r="E82" s="23">
        <v>936.75750000000005</v>
      </c>
      <c r="F82" s="23">
        <v>1416.89625</v>
      </c>
      <c r="G82" s="23">
        <v>1962.1824999999999</v>
      </c>
      <c r="H82" s="23">
        <v>2574.4225000000001</v>
      </c>
      <c r="I82" s="23">
        <v>3241.5625</v>
      </c>
      <c r="J82" s="23">
        <v>3948.4025000000001</v>
      </c>
      <c r="K82" s="23">
        <v>4690.1512499999999</v>
      </c>
      <c r="L82" s="23">
        <v>5460.77</v>
      </c>
      <c r="M82" s="23">
        <v>6237.3487500000001</v>
      </c>
      <c r="N82" s="23">
        <v>7011.1537500000004</v>
      </c>
      <c r="O82" s="23">
        <v>7775.15</v>
      </c>
      <c r="P82" s="23">
        <v>8453.4150000000009</v>
      </c>
      <c r="Q82" s="23">
        <v>8839.0412500000002</v>
      </c>
      <c r="R82" s="23">
        <v>8994.4274999999998</v>
      </c>
      <c r="S82" s="23">
        <v>9132.0524999999998</v>
      </c>
      <c r="T82" s="23">
        <v>9249.6687500000007</v>
      </c>
      <c r="U82" s="23">
        <v>9363.3850000000002</v>
      </c>
      <c r="V82" s="51">
        <v>9475.1187499999996</v>
      </c>
      <c r="AA82" s="34" t="s">
        <v>45</v>
      </c>
      <c r="AB82" s="23">
        <f>H82</f>
        <v>2574.4225000000001</v>
      </c>
      <c r="AC82" s="26">
        <f>M82</f>
        <v>6237.3487500000001</v>
      </c>
      <c r="AD82" s="26">
        <f>V82</f>
        <v>9475.1187499999996</v>
      </c>
      <c r="AE82" s="51">
        <f>AD82</f>
        <v>9475.1187499999996</v>
      </c>
    </row>
    <row r="83" spans="1:31" x14ac:dyDescent="0.25">
      <c r="A83" s="30"/>
      <c r="B83" s="33" t="s">
        <v>41</v>
      </c>
      <c r="C83" s="13">
        <v>429.61500000000001</v>
      </c>
      <c r="D83" s="13">
        <v>647.00250000000005</v>
      </c>
      <c r="E83" s="13">
        <v>700.9325</v>
      </c>
      <c r="F83" s="13">
        <v>709.90875000000005</v>
      </c>
      <c r="G83" s="13">
        <v>727.70500000000004</v>
      </c>
      <c r="H83" s="13">
        <v>727.70500000000004</v>
      </c>
      <c r="I83" s="13">
        <v>727.70500000000004</v>
      </c>
      <c r="J83" s="13">
        <v>728.12625000000003</v>
      </c>
      <c r="K83" s="13">
        <v>728.12625000000003</v>
      </c>
      <c r="L83" s="13">
        <v>728.42499999999995</v>
      </c>
      <c r="M83" s="13">
        <v>728.42499999999995</v>
      </c>
      <c r="N83" s="13">
        <v>728.42499999999995</v>
      </c>
      <c r="O83" s="13">
        <v>728.42499999999995</v>
      </c>
      <c r="P83" s="13">
        <v>728.42499999999995</v>
      </c>
      <c r="Q83" s="13">
        <v>728.42499999999995</v>
      </c>
      <c r="R83" s="13">
        <v>733.44375000000002</v>
      </c>
      <c r="S83" s="13">
        <v>733.44375000000002</v>
      </c>
      <c r="T83" s="13">
        <v>741.26499999999999</v>
      </c>
      <c r="U83" s="13">
        <v>741.26499999999999</v>
      </c>
      <c r="V83" s="61">
        <v>741.26499999999999</v>
      </c>
      <c r="AA83" s="35" t="s">
        <v>41</v>
      </c>
      <c r="AB83" s="13">
        <f t="shared" ref="AB83:AB85" si="64">H83</f>
        <v>727.70500000000004</v>
      </c>
      <c r="AC83" s="14">
        <f t="shared" ref="AC83:AC85" si="65">M83</f>
        <v>728.42499999999995</v>
      </c>
      <c r="AD83" s="14">
        <f t="shared" ref="AD83:AD85" si="66">V83</f>
        <v>741.26499999999999</v>
      </c>
      <c r="AE83" s="61">
        <f t="shared" ref="AE83" si="67">AD83</f>
        <v>741.26499999999999</v>
      </c>
    </row>
    <row r="84" spans="1:31" x14ac:dyDescent="0.25">
      <c r="A84" s="30"/>
      <c r="B84" s="33" t="s">
        <v>46</v>
      </c>
      <c r="C84" s="13">
        <v>0</v>
      </c>
      <c r="D84" s="13">
        <v>0.24374999999999999</v>
      </c>
      <c r="E84" s="13">
        <v>0.24374999999999999</v>
      </c>
      <c r="F84" s="13">
        <v>0.24374999999999999</v>
      </c>
      <c r="G84" s="13">
        <v>5.2750000000000004</v>
      </c>
      <c r="H84" s="13">
        <v>130.07374999999999</v>
      </c>
      <c r="I84" s="13">
        <v>189.87125</v>
      </c>
      <c r="J84" s="13">
        <v>233.40625</v>
      </c>
      <c r="K84" s="13">
        <v>278.21249999999998</v>
      </c>
      <c r="L84" s="13">
        <v>337.48750000000001</v>
      </c>
      <c r="M84" s="13">
        <v>380.08749999999998</v>
      </c>
      <c r="N84" s="13">
        <v>380.98750000000001</v>
      </c>
      <c r="O84" s="13">
        <v>380.98750000000001</v>
      </c>
      <c r="P84" s="13">
        <v>380.98750000000001</v>
      </c>
      <c r="Q84" s="13">
        <v>380.98750000000001</v>
      </c>
      <c r="R84" s="13">
        <v>380.98750000000001</v>
      </c>
      <c r="S84" s="13">
        <v>380.98750000000001</v>
      </c>
      <c r="T84" s="13">
        <v>380.98750000000001</v>
      </c>
      <c r="U84" s="13">
        <v>380.98750000000001</v>
      </c>
      <c r="V84" s="61">
        <v>380.98750000000001</v>
      </c>
      <c r="AA84" s="35" t="s">
        <v>46</v>
      </c>
      <c r="AB84" s="13">
        <f t="shared" si="64"/>
        <v>130.07374999999999</v>
      </c>
      <c r="AC84" s="14">
        <f t="shared" si="65"/>
        <v>380.08749999999998</v>
      </c>
      <c r="AD84" s="14">
        <f t="shared" si="66"/>
        <v>380.98750000000001</v>
      </c>
      <c r="AE84" s="61">
        <f>AD84-C84</f>
        <v>380.98750000000001</v>
      </c>
    </row>
    <row r="85" spans="1:31" ht="13.8" thickBot="1" x14ac:dyDescent="0.3">
      <c r="A85" s="30"/>
      <c r="B85" s="37" t="s">
        <v>39</v>
      </c>
      <c r="C85" s="63">
        <v>0</v>
      </c>
      <c r="D85" s="63">
        <v>0</v>
      </c>
      <c r="E85" s="63">
        <v>2.8762500000000002</v>
      </c>
      <c r="F85" s="63">
        <v>9.41</v>
      </c>
      <c r="G85" s="63">
        <v>9.41</v>
      </c>
      <c r="H85" s="63">
        <v>9.41</v>
      </c>
      <c r="I85" s="63">
        <v>9.41</v>
      </c>
      <c r="J85" s="63">
        <v>12.15</v>
      </c>
      <c r="K85" s="63">
        <v>12.15</v>
      </c>
      <c r="L85" s="63">
        <v>12.15</v>
      </c>
      <c r="M85" s="63">
        <v>12.15</v>
      </c>
      <c r="N85" s="63">
        <v>32.993749999999999</v>
      </c>
      <c r="O85" s="63">
        <v>32.993749999999999</v>
      </c>
      <c r="P85" s="63">
        <v>79.821250000000006</v>
      </c>
      <c r="Q85" s="63">
        <v>79.821250000000006</v>
      </c>
      <c r="R85" s="63">
        <v>274.00375000000003</v>
      </c>
      <c r="S85" s="63">
        <v>274.00375000000003</v>
      </c>
      <c r="T85" s="63">
        <v>274.00375000000003</v>
      </c>
      <c r="U85" s="63">
        <v>274.00375000000003</v>
      </c>
      <c r="V85" s="64">
        <v>274.00375000000003</v>
      </c>
      <c r="AA85" s="39" t="s">
        <v>39</v>
      </c>
      <c r="AB85" s="63">
        <f t="shared" si="64"/>
        <v>9.41</v>
      </c>
      <c r="AC85" s="38">
        <f t="shared" si="65"/>
        <v>12.15</v>
      </c>
      <c r="AD85" s="38">
        <f t="shared" si="66"/>
        <v>274.00375000000003</v>
      </c>
      <c r="AE85" s="64">
        <f t="shared" ref="AE85" si="68">AD85</f>
        <v>274.00375000000003</v>
      </c>
    </row>
    <row r="86" spans="1:31" ht="13.8" thickBot="1" x14ac:dyDescent="0.3">
      <c r="A86" s="30"/>
    </row>
    <row r="87" spans="1:31" ht="13.8" thickBot="1" x14ac:dyDescent="0.3">
      <c r="B87" s="19" t="s">
        <v>318</v>
      </c>
      <c r="C87" s="20">
        <v>2016</v>
      </c>
      <c r="D87" s="20">
        <v>2017</v>
      </c>
      <c r="E87" s="20">
        <v>2018</v>
      </c>
      <c r="F87" s="20">
        <v>2019</v>
      </c>
      <c r="G87" s="20">
        <v>2020</v>
      </c>
      <c r="H87" s="20">
        <v>2021</v>
      </c>
      <c r="I87" s="20">
        <v>2022</v>
      </c>
      <c r="J87" s="20">
        <v>2023</v>
      </c>
      <c r="K87" s="20">
        <v>2024</v>
      </c>
      <c r="L87" s="20">
        <v>2025</v>
      </c>
      <c r="M87" s="20">
        <v>2026</v>
      </c>
      <c r="N87" s="20">
        <v>2027</v>
      </c>
      <c r="O87" s="20">
        <v>2028</v>
      </c>
      <c r="P87" s="20">
        <v>2029</v>
      </c>
      <c r="Q87" s="20">
        <v>2030</v>
      </c>
      <c r="R87" s="20">
        <v>2031</v>
      </c>
      <c r="S87" s="20">
        <v>2032</v>
      </c>
      <c r="T87" s="20">
        <v>2033</v>
      </c>
      <c r="U87" s="20">
        <v>2034</v>
      </c>
      <c r="V87" s="21">
        <v>2035</v>
      </c>
      <c r="AA87" s="32" t="str">
        <f>B87</f>
        <v>Sensitivity S5 - Regional RPS @ 35% (Final)</v>
      </c>
      <c r="AB87" s="20">
        <v>2021</v>
      </c>
      <c r="AC87" s="20">
        <v>2026</v>
      </c>
      <c r="AD87" s="20">
        <v>2035</v>
      </c>
      <c r="AE87" s="267" t="s">
        <v>271</v>
      </c>
    </row>
    <row r="88" spans="1:31" x14ac:dyDescent="0.25">
      <c r="A88" s="25"/>
      <c r="B88" s="60" t="s">
        <v>45</v>
      </c>
      <c r="C88" s="23">
        <v>154.73625000000001</v>
      </c>
      <c r="D88" s="23">
        <v>478.88375000000002</v>
      </c>
      <c r="E88" s="23">
        <v>859.93124999999998</v>
      </c>
      <c r="F88" s="23">
        <v>1292.335</v>
      </c>
      <c r="G88" s="23">
        <v>1779.5050000000001</v>
      </c>
      <c r="H88" s="23">
        <v>2321.9187499999998</v>
      </c>
      <c r="I88" s="23">
        <v>2906.73</v>
      </c>
      <c r="J88" s="23">
        <v>3520.61</v>
      </c>
      <c r="K88" s="23">
        <v>4159.4987499999997</v>
      </c>
      <c r="L88" s="23">
        <v>4818.3325000000004</v>
      </c>
      <c r="M88" s="23">
        <v>5478.8525</v>
      </c>
      <c r="N88" s="23">
        <v>6132.39</v>
      </c>
      <c r="O88" s="23">
        <v>6771.5649999999996</v>
      </c>
      <c r="P88" s="23">
        <v>7302.36625</v>
      </c>
      <c r="Q88" s="23">
        <v>7585.9487499999996</v>
      </c>
      <c r="R88" s="23">
        <v>7636.88375</v>
      </c>
      <c r="S88" s="23">
        <v>7675.8062499999996</v>
      </c>
      <c r="T88" s="23">
        <v>7702.2012500000001</v>
      </c>
      <c r="U88" s="23">
        <v>7727.9724999999999</v>
      </c>
      <c r="V88" s="51">
        <v>7754.7250000000004</v>
      </c>
      <c r="AA88" s="34" t="s">
        <v>45</v>
      </c>
      <c r="AB88" s="23">
        <f>H88</f>
        <v>2321.9187499999998</v>
      </c>
      <c r="AC88" s="26">
        <f>M88</f>
        <v>5478.8525</v>
      </c>
      <c r="AD88" s="26">
        <f>V88</f>
        <v>7754.7250000000004</v>
      </c>
      <c r="AE88" s="51">
        <f>AD88</f>
        <v>7754.7250000000004</v>
      </c>
    </row>
    <row r="89" spans="1:31" x14ac:dyDescent="0.25">
      <c r="A89" s="25"/>
      <c r="B89" s="33" t="s">
        <v>41</v>
      </c>
      <c r="C89" s="13">
        <v>501</v>
      </c>
      <c r="D89" s="13">
        <v>975.14874999999995</v>
      </c>
      <c r="E89" s="13">
        <v>1178.81125</v>
      </c>
      <c r="F89" s="13">
        <v>1215.25</v>
      </c>
      <c r="G89" s="13">
        <v>1298.1087500000001</v>
      </c>
      <c r="H89" s="13">
        <v>1298.1087500000001</v>
      </c>
      <c r="I89" s="13">
        <v>1298.1087500000001</v>
      </c>
      <c r="J89" s="13">
        <v>1298.1087500000001</v>
      </c>
      <c r="K89" s="13">
        <v>1298.1087500000001</v>
      </c>
      <c r="L89" s="13">
        <v>1298.1087500000001</v>
      </c>
      <c r="M89" s="13">
        <v>1298.1087500000001</v>
      </c>
      <c r="N89" s="13">
        <v>1300.88625</v>
      </c>
      <c r="O89" s="13">
        <v>1300.88625</v>
      </c>
      <c r="P89" s="13">
        <v>1304.2137499999999</v>
      </c>
      <c r="Q89" s="13">
        <v>1304.2137499999999</v>
      </c>
      <c r="R89" s="13">
        <v>1336.9612500000001</v>
      </c>
      <c r="S89" s="13">
        <v>1336.9612500000001</v>
      </c>
      <c r="T89" s="13">
        <v>1584.8275000000001</v>
      </c>
      <c r="U89" s="13">
        <v>1584.8275000000001</v>
      </c>
      <c r="V89" s="61">
        <v>1966.4212500000001</v>
      </c>
      <c r="AA89" s="35" t="s">
        <v>41</v>
      </c>
      <c r="AB89" s="13">
        <f t="shared" ref="AB89:AB91" si="69">H89</f>
        <v>1298.1087500000001</v>
      </c>
      <c r="AC89" s="14">
        <f t="shared" ref="AC89:AC91" si="70">M89</f>
        <v>1298.1087500000001</v>
      </c>
      <c r="AD89" s="14">
        <f t="shared" ref="AD89:AD91" si="71">V89</f>
        <v>1966.4212500000001</v>
      </c>
      <c r="AE89" s="61">
        <f t="shared" ref="AE89" si="72">AD89</f>
        <v>1966.4212500000001</v>
      </c>
    </row>
    <row r="90" spans="1:31" x14ac:dyDescent="0.25">
      <c r="A90" s="25"/>
      <c r="B90" s="33" t="s">
        <v>46</v>
      </c>
      <c r="C90" s="13">
        <v>0</v>
      </c>
      <c r="D90" s="13">
        <v>0.33</v>
      </c>
      <c r="E90" s="13">
        <v>16.287500000000001</v>
      </c>
      <c r="F90" s="13">
        <v>32.713749999999997</v>
      </c>
      <c r="G90" s="13">
        <v>55.43</v>
      </c>
      <c r="H90" s="13">
        <v>616.38750000000005</v>
      </c>
      <c r="I90" s="13">
        <v>731.83375000000001</v>
      </c>
      <c r="J90" s="13">
        <v>794.03125</v>
      </c>
      <c r="K90" s="13">
        <v>854.78750000000002</v>
      </c>
      <c r="L90" s="13">
        <v>906.74374999999998</v>
      </c>
      <c r="M90" s="13">
        <v>974.34124999999995</v>
      </c>
      <c r="N90" s="13">
        <v>1275.2437500000001</v>
      </c>
      <c r="O90" s="13">
        <v>1460.1125</v>
      </c>
      <c r="P90" s="13">
        <v>1478.1612500000001</v>
      </c>
      <c r="Q90" s="13">
        <v>1483.81125</v>
      </c>
      <c r="R90" s="13">
        <v>1488.27125</v>
      </c>
      <c r="S90" s="13">
        <v>1491.62</v>
      </c>
      <c r="T90" s="13">
        <v>1502.4024999999999</v>
      </c>
      <c r="U90" s="13">
        <v>1506.95</v>
      </c>
      <c r="V90" s="61">
        <v>1512.4649999999999</v>
      </c>
      <c r="AA90" s="35" t="s">
        <v>46</v>
      </c>
      <c r="AB90" s="13">
        <f t="shared" si="69"/>
        <v>616.38750000000005</v>
      </c>
      <c r="AC90" s="14">
        <f t="shared" si="70"/>
        <v>974.34124999999995</v>
      </c>
      <c r="AD90" s="14">
        <f t="shared" si="71"/>
        <v>1512.4649999999999</v>
      </c>
      <c r="AE90" s="61">
        <f>AD90-C90</f>
        <v>1512.4649999999999</v>
      </c>
    </row>
    <row r="91" spans="1:31" ht="13.8" thickBot="1" x14ac:dyDescent="0.3">
      <c r="A91" s="25"/>
      <c r="B91" s="37" t="s">
        <v>39</v>
      </c>
      <c r="C91" s="63">
        <v>0</v>
      </c>
      <c r="D91" s="63">
        <v>0</v>
      </c>
      <c r="E91" s="63">
        <v>0</v>
      </c>
      <c r="F91" s="63">
        <v>0</v>
      </c>
      <c r="G91" s="63">
        <v>17.647500000000001</v>
      </c>
      <c r="H91" s="63">
        <v>17.647500000000001</v>
      </c>
      <c r="I91" s="63">
        <v>17.647500000000001</v>
      </c>
      <c r="J91" s="63">
        <v>17.647500000000001</v>
      </c>
      <c r="K91" s="63">
        <v>17.647500000000001</v>
      </c>
      <c r="L91" s="63">
        <v>17.647500000000001</v>
      </c>
      <c r="M91" s="63">
        <v>17.647500000000001</v>
      </c>
      <c r="N91" s="63">
        <v>17.647500000000001</v>
      </c>
      <c r="O91" s="63">
        <v>17.647500000000001</v>
      </c>
      <c r="P91" s="63">
        <v>22.072500000000002</v>
      </c>
      <c r="Q91" s="63">
        <v>22.072500000000002</v>
      </c>
      <c r="R91" s="63">
        <v>93.32</v>
      </c>
      <c r="S91" s="63">
        <v>93.32</v>
      </c>
      <c r="T91" s="63">
        <v>93.32</v>
      </c>
      <c r="U91" s="63">
        <v>93.32</v>
      </c>
      <c r="V91" s="64">
        <v>93.32</v>
      </c>
      <c r="AA91" s="39" t="s">
        <v>39</v>
      </c>
      <c r="AB91" s="63">
        <f t="shared" si="69"/>
        <v>17.647500000000001</v>
      </c>
      <c r="AC91" s="38">
        <f t="shared" si="70"/>
        <v>17.647500000000001</v>
      </c>
      <c r="AD91" s="38">
        <f t="shared" si="71"/>
        <v>93.32</v>
      </c>
      <c r="AE91" s="64">
        <f t="shared" ref="AE91" si="73">AD91</f>
        <v>93.32</v>
      </c>
    </row>
    <row r="92" spans="1:31" ht="13.8" thickBot="1" x14ac:dyDescent="0.3">
      <c r="A92" s="25"/>
      <c r="B92" s="107"/>
      <c r="C92" s="108"/>
      <c r="D92" s="108"/>
      <c r="E92" s="108"/>
      <c r="F92" s="108"/>
      <c r="G92" s="108"/>
      <c r="H92" s="108"/>
      <c r="I92" s="108"/>
      <c r="J92" s="108"/>
      <c r="K92" s="108"/>
      <c r="L92" s="108"/>
      <c r="M92" s="108"/>
      <c r="N92" s="108"/>
      <c r="O92" s="108"/>
      <c r="P92" s="108"/>
      <c r="Q92" s="108"/>
      <c r="R92" s="108"/>
      <c r="S92" s="108"/>
      <c r="T92" s="108"/>
      <c r="U92" s="108"/>
      <c r="V92" s="109"/>
      <c r="AA92" s="110"/>
      <c r="AB92" s="111"/>
      <c r="AC92" s="112"/>
      <c r="AD92" s="112"/>
    </row>
    <row r="93" spans="1:31" ht="13.8" thickBot="1" x14ac:dyDescent="0.3">
      <c r="A93" s="25"/>
      <c r="B93" s="19" t="s">
        <v>320</v>
      </c>
      <c r="C93" s="20">
        <v>2016</v>
      </c>
      <c r="D93" s="20">
        <v>2017</v>
      </c>
      <c r="E93" s="20">
        <v>2018</v>
      </c>
      <c r="F93" s="20">
        <v>2019</v>
      </c>
      <c r="G93" s="20">
        <v>2020</v>
      </c>
      <c r="H93" s="20">
        <v>2021</v>
      </c>
      <c r="I93" s="20">
        <v>2022</v>
      </c>
      <c r="J93" s="20">
        <v>2023</v>
      </c>
      <c r="K93" s="20">
        <v>2024</v>
      </c>
      <c r="L93" s="20">
        <v>2025</v>
      </c>
      <c r="M93" s="20">
        <v>2026</v>
      </c>
      <c r="N93" s="20">
        <v>2027</v>
      </c>
      <c r="O93" s="20">
        <v>2028</v>
      </c>
      <c r="P93" s="20">
        <v>2029</v>
      </c>
      <c r="Q93" s="20">
        <v>2030</v>
      </c>
      <c r="R93" s="20">
        <v>2031</v>
      </c>
      <c r="S93" s="20">
        <v>2032</v>
      </c>
      <c r="T93" s="20">
        <v>2033</v>
      </c>
      <c r="U93" s="20">
        <v>2034</v>
      </c>
      <c r="V93" s="21">
        <v>2035</v>
      </c>
      <c r="AA93" s="32" t="str">
        <f>B93</f>
        <v>Sensitivity S10 - Lower Conservation (Draft)</v>
      </c>
      <c r="AB93" s="20">
        <v>2021</v>
      </c>
      <c r="AC93" s="20">
        <v>2026</v>
      </c>
      <c r="AD93" s="20">
        <v>2035</v>
      </c>
      <c r="AE93" s="267" t="s">
        <v>271</v>
      </c>
    </row>
    <row r="94" spans="1:31" x14ac:dyDescent="0.25">
      <c r="A94" s="25"/>
      <c r="B94" s="60" t="s">
        <v>45</v>
      </c>
      <c r="C94" s="23">
        <v>116.6125</v>
      </c>
      <c r="D94" s="23">
        <v>352.65499999999997</v>
      </c>
      <c r="E94" s="23">
        <v>628.19000000000005</v>
      </c>
      <c r="F94" s="23">
        <v>933.01</v>
      </c>
      <c r="G94" s="23">
        <v>1267.8612499999999</v>
      </c>
      <c r="H94" s="23">
        <v>1636.0587499999999</v>
      </c>
      <c r="I94" s="23">
        <v>2045.58</v>
      </c>
      <c r="J94" s="23">
        <v>2490.5225</v>
      </c>
      <c r="K94" s="23">
        <v>2965.2462500000001</v>
      </c>
      <c r="L94" s="23">
        <v>3477.9837499999999</v>
      </c>
      <c r="M94" s="23">
        <v>4013.8762499999998</v>
      </c>
      <c r="N94" s="23">
        <v>4574.7012500000001</v>
      </c>
      <c r="O94" s="23">
        <v>5151.8275000000003</v>
      </c>
      <c r="P94" s="23">
        <v>5729.78</v>
      </c>
      <c r="Q94" s="23">
        <v>6208.2612499999996</v>
      </c>
      <c r="R94" s="23">
        <v>6459.4125000000004</v>
      </c>
      <c r="S94" s="23">
        <v>6680.5662499999999</v>
      </c>
      <c r="T94" s="23">
        <v>6857.15</v>
      </c>
      <c r="U94" s="23">
        <v>7026.21</v>
      </c>
      <c r="V94" s="51">
        <v>7182.1412499999997</v>
      </c>
      <c r="AA94" s="34" t="s">
        <v>45</v>
      </c>
      <c r="AB94" s="23">
        <f>H94</f>
        <v>1636.0587499999999</v>
      </c>
      <c r="AC94" s="26">
        <f>M94</f>
        <v>4013.8762499999998</v>
      </c>
      <c r="AD94" s="26">
        <f>V94</f>
        <v>7182.1412499999997</v>
      </c>
      <c r="AE94" s="51">
        <f>AD94</f>
        <v>7182.1412499999997</v>
      </c>
    </row>
    <row r="95" spans="1:31" x14ac:dyDescent="0.25">
      <c r="A95" s="25"/>
      <c r="B95" s="33" t="s">
        <v>41</v>
      </c>
      <c r="C95" s="13">
        <v>471.52875</v>
      </c>
      <c r="D95" s="13">
        <v>822.05499999999995</v>
      </c>
      <c r="E95" s="13">
        <v>1033.08</v>
      </c>
      <c r="F95" s="13">
        <v>1168.11625</v>
      </c>
      <c r="G95" s="13">
        <v>1317.07375</v>
      </c>
      <c r="H95" s="13">
        <v>1386.2537500000001</v>
      </c>
      <c r="I95" s="13">
        <v>1386.2537500000001</v>
      </c>
      <c r="J95" s="13">
        <v>1630.3387499999999</v>
      </c>
      <c r="K95" s="13">
        <v>1630.3387499999999</v>
      </c>
      <c r="L95" s="13">
        <v>1728.2962500000001</v>
      </c>
      <c r="M95" s="13">
        <v>1728.2962500000001</v>
      </c>
      <c r="N95" s="13">
        <v>1869.1949999999999</v>
      </c>
      <c r="O95" s="13">
        <v>1869.1949999999999</v>
      </c>
      <c r="P95" s="13">
        <v>1977.2662499999999</v>
      </c>
      <c r="Q95" s="13">
        <v>1977.2662499999999</v>
      </c>
      <c r="R95" s="13">
        <v>2054.5875000000001</v>
      </c>
      <c r="S95" s="13">
        <v>2054.5875000000001</v>
      </c>
      <c r="T95" s="13">
        <v>2090.9737500000001</v>
      </c>
      <c r="U95" s="13">
        <v>2090.9737500000001</v>
      </c>
      <c r="V95" s="61">
        <v>2093.5725000000002</v>
      </c>
      <c r="AA95" s="35" t="s">
        <v>41</v>
      </c>
      <c r="AB95" s="13">
        <f t="shared" ref="AB95:AB97" si="74">H95</f>
        <v>1386.2537500000001</v>
      </c>
      <c r="AC95" s="14">
        <f t="shared" ref="AC95:AC97" si="75">M95</f>
        <v>1728.2962500000001</v>
      </c>
      <c r="AD95" s="14">
        <f t="shared" ref="AD95:AD97" si="76">V95</f>
        <v>2093.5725000000002</v>
      </c>
      <c r="AE95" s="61">
        <f t="shared" ref="AE95" si="77">AD95</f>
        <v>2093.5725000000002</v>
      </c>
    </row>
    <row r="96" spans="1:31" x14ac:dyDescent="0.25">
      <c r="A96" s="25"/>
      <c r="B96" s="33" t="s">
        <v>46</v>
      </c>
      <c r="C96" s="13">
        <v>0</v>
      </c>
      <c r="D96" s="13">
        <v>1.425</v>
      </c>
      <c r="E96" s="13">
        <v>1.4437500000000001</v>
      </c>
      <c r="F96" s="13">
        <v>1.4437500000000001</v>
      </c>
      <c r="G96" s="13">
        <v>1.4437500000000001</v>
      </c>
      <c r="H96" s="13">
        <v>1.4437500000000001</v>
      </c>
      <c r="I96" s="13">
        <v>1.4437500000000001</v>
      </c>
      <c r="J96" s="13">
        <v>1.4437500000000001</v>
      </c>
      <c r="K96" s="13">
        <v>1.4875</v>
      </c>
      <c r="L96" s="13">
        <v>3.3687499999999999</v>
      </c>
      <c r="M96" s="13">
        <v>7.2937500000000002</v>
      </c>
      <c r="N96" s="13">
        <v>8.3125</v>
      </c>
      <c r="O96" s="13">
        <v>8.3812499999999996</v>
      </c>
      <c r="P96" s="13">
        <v>8.5787499999999994</v>
      </c>
      <c r="Q96" s="13">
        <v>8.6162500000000009</v>
      </c>
      <c r="R96" s="13">
        <v>9.5924999999999994</v>
      </c>
      <c r="S96" s="13">
        <v>13.272500000000001</v>
      </c>
      <c r="T96" s="13">
        <v>25.872499999999999</v>
      </c>
      <c r="U96" s="13">
        <v>41.422499999999999</v>
      </c>
      <c r="V96" s="61">
        <v>55.123750000000001</v>
      </c>
      <c r="AA96" s="35" t="s">
        <v>46</v>
      </c>
      <c r="AB96" s="13">
        <f t="shared" si="74"/>
        <v>1.4437500000000001</v>
      </c>
      <c r="AC96" s="14">
        <f t="shared" si="75"/>
        <v>7.2937500000000002</v>
      </c>
      <c r="AD96" s="14">
        <f t="shared" si="76"/>
        <v>55.123750000000001</v>
      </c>
      <c r="AE96" s="61">
        <f>AD96-C96</f>
        <v>55.123750000000001</v>
      </c>
    </row>
    <row r="97" spans="1:31" ht="13.8" thickBot="1" x14ac:dyDescent="0.3">
      <c r="A97" s="25"/>
      <c r="B97" s="37" t="s">
        <v>39</v>
      </c>
      <c r="C97" s="63">
        <v>0</v>
      </c>
      <c r="D97" s="63">
        <v>0</v>
      </c>
      <c r="E97" s="63">
        <v>197.05875</v>
      </c>
      <c r="F97" s="63">
        <v>227.28625</v>
      </c>
      <c r="G97" s="63">
        <v>236.82</v>
      </c>
      <c r="H97" s="63">
        <v>244.6575</v>
      </c>
      <c r="I97" s="63">
        <v>244.6575</v>
      </c>
      <c r="J97" s="63">
        <v>820.05375000000004</v>
      </c>
      <c r="K97" s="63">
        <v>820.05375000000004</v>
      </c>
      <c r="L97" s="63">
        <v>887.75625000000002</v>
      </c>
      <c r="M97" s="63">
        <v>887.75625000000002</v>
      </c>
      <c r="N97" s="63">
        <v>1209.14375</v>
      </c>
      <c r="O97" s="63">
        <v>1209.14375</v>
      </c>
      <c r="P97" s="63">
        <v>1740.41625</v>
      </c>
      <c r="Q97" s="63">
        <v>1740.41625</v>
      </c>
      <c r="R97" s="63">
        <v>2351.4637499999999</v>
      </c>
      <c r="S97" s="63">
        <v>2351.4637499999999</v>
      </c>
      <c r="T97" s="63">
        <v>2732.7575000000002</v>
      </c>
      <c r="U97" s="63">
        <v>2732.7575000000002</v>
      </c>
      <c r="V97" s="64">
        <v>3024.375</v>
      </c>
      <c r="AA97" s="39" t="s">
        <v>39</v>
      </c>
      <c r="AB97" s="63">
        <f t="shared" si="74"/>
        <v>244.6575</v>
      </c>
      <c r="AC97" s="38">
        <f t="shared" si="75"/>
        <v>887.75625000000002</v>
      </c>
      <c r="AD97" s="38">
        <f t="shared" si="76"/>
        <v>3024.375</v>
      </c>
      <c r="AE97" s="64">
        <f t="shared" ref="AE97" si="78">AD97</f>
        <v>3024.375</v>
      </c>
    </row>
    <row r="98" spans="1:31" ht="13.8" thickBot="1" x14ac:dyDescent="0.3">
      <c r="A98" s="25"/>
      <c r="B98" s="107"/>
      <c r="C98" s="108"/>
      <c r="D98" s="108"/>
      <c r="E98" s="108"/>
      <c r="F98" s="108"/>
      <c r="G98" s="108"/>
      <c r="H98" s="108"/>
      <c r="I98" s="108"/>
      <c r="J98" s="108"/>
      <c r="K98" s="108"/>
      <c r="L98" s="108"/>
      <c r="M98" s="108"/>
      <c r="N98" s="108"/>
      <c r="O98" s="108"/>
      <c r="P98" s="108"/>
      <c r="Q98" s="108"/>
      <c r="R98" s="108"/>
      <c r="S98" s="108"/>
      <c r="T98" s="108"/>
      <c r="U98" s="108"/>
      <c r="V98" s="109"/>
      <c r="AA98" s="257"/>
      <c r="AB98" s="108"/>
      <c r="AC98" s="77"/>
      <c r="AD98" s="268"/>
    </row>
    <row r="99" spans="1:31" ht="13.8" thickBot="1" x14ac:dyDescent="0.3">
      <c r="B99" s="19" t="s">
        <v>126</v>
      </c>
      <c r="C99" s="20">
        <v>2016</v>
      </c>
      <c r="D99" s="20">
        <v>2017</v>
      </c>
      <c r="E99" s="20">
        <v>2018</v>
      </c>
      <c r="F99" s="20">
        <v>2019</v>
      </c>
      <c r="G99" s="20">
        <v>2020</v>
      </c>
      <c r="H99" s="20">
        <v>2021</v>
      </c>
      <c r="I99" s="20">
        <v>2022</v>
      </c>
      <c r="J99" s="20">
        <v>2023</v>
      </c>
      <c r="K99" s="20">
        <v>2024</v>
      </c>
      <c r="L99" s="20">
        <v>2025</v>
      </c>
      <c r="M99" s="20">
        <v>2026</v>
      </c>
      <c r="N99" s="20">
        <v>2027</v>
      </c>
      <c r="O99" s="20">
        <v>2028</v>
      </c>
      <c r="P99" s="20">
        <v>2029</v>
      </c>
      <c r="Q99" s="20">
        <v>2030</v>
      </c>
      <c r="R99" s="20">
        <v>2031</v>
      </c>
      <c r="S99" s="20">
        <v>2032</v>
      </c>
      <c r="T99" s="20">
        <v>2033</v>
      </c>
      <c r="U99" s="20">
        <v>2034</v>
      </c>
      <c r="V99" s="21">
        <v>2035</v>
      </c>
      <c r="AA99" s="32" t="str">
        <f>B99</f>
        <v>Sensitivity S10 - Lower Conservation (Final)</v>
      </c>
      <c r="AB99" s="20">
        <v>2021</v>
      </c>
      <c r="AC99" s="20">
        <v>2026</v>
      </c>
      <c r="AD99" s="20">
        <v>2035</v>
      </c>
      <c r="AE99" s="267" t="s">
        <v>271</v>
      </c>
    </row>
    <row r="100" spans="1:31" x14ac:dyDescent="0.25">
      <c r="B100" s="60" t="s">
        <v>45</v>
      </c>
      <c r="C100" s="23">
        <v>93.1875</v>
      </c>
      <c r="D100" s="23">
        <v>285.95499999999998</v>
      </c>
      <c r="E100" s="23">
        <v>502.84125</v>
      </c>
      <c r="F100" s="23">
        <v>737.29499999999996</v>
      </c>
      <c r="G100" s="23">
        <v>991.67499999999995</v>
      </c>
      <c r="H100" s="23">
        <v>1268.66875</v>
      </c>
      <c r="I100" s="23">
        <v>1562.69625</v>
      </c>
      <c r="J100" s="23">
        <v>1872.1175000000001</v>
      </c>
      <c r="K100" s="23">
        <v>2199.06</v>
      </c>
      <c r="L100" s="23">
        <v>2544.57375</v>
      </c>
      <c r="M100" s="23">
        <v>2900.4549999999999</v>
      </c>
      <c r="N100" s="23">
        <v>3265.64</v>
      </c>
      <c r="O100" s="23">
        <v>3640.98</v>
      </c>
      <c r="P100" s="23">
        <v>4013.4962500000001</v>
      </c>
      <c r="Q100" s="23">
        <v>4332.3649999999998</v>
      </c>
      <c r="R100" s="23">
        <v>4449.8725000000004</v>
      </c>
      <c r="S100" s="23">
        <v>4569.2775000000001</v>
      </c>
      <c r="T100" s="23">
        <v>4674.26</v>
      </c>
      <c r="U100" s="23">
        <v>4789.0637500000003</v>
      </c>
      <c r="V100" s="51">
        <v>4913.6099999999997</v>
      </c>
      <c r="AA100" s="34" t="s">
        <v>45</v>
      </c>
      <c r="AB100" s="23">
        <f>H100</f>
        <v>1268.66875</v>
      </c>
      <c r="AC100" s="26">
        <f>M100</f>
        <v>2900.4549999999999</v>
      </c>
      <c r="AD100" s="26">
        <f>V100</f>
        <v>4913.6099999999997</v>
      </c>
      <c r="AE100" s="51">
        <f>AD100</f>
        <v>4913.6099999999997</v>
      </c>
    </row>
    <row r="101" spans="1:31" x14ac:dyDescent="0.25">
      <c r="B101" s="33" t="s">
        <v>41</v>
      </c>
      <c r="C101" s="13">
        <v>501</v>
      </c>
      <c r="D101" s="13">
        <v>990.28625</v>
      </c>
      <c r="E101" s="13">
        <v>1355.46875</v>
      </c>
      <c r="F101" s="13">
        <v>1538.0250000000001</v>
      </c>
      <c r="G101" s="13">
        <v>1812.7125000000001</v>
      </c>
      <c r="H101" s="13">
        <v>1819.7125000000001</v>
      </c>
      <c r="I101" s="13">
        <v>1819.7125000000001</v>
      </c>
      <c r="J101" s="13">
        <v>2109.9337500000001</v>
      </c>
      <c r="K101" s="13">
        <v>2109.9337500000001</v>
      </c>
      <c r="L101" s="13">
        <v>2377.23875</v>
      </c>
      <c r="M101" s="13">
        <v>2377.23875</v>
      </c>
      <c r="N101" s="13">
        <v>2557.4675000000002</v>
      </c>
      <c r="O101" s="13">
        <v>2557.4675000000002</v>
      </c>
      <c r="P101" s="13">
        <v>2648.7987499999999</v>
      </c>
      <c r="Q101" s="13">
        <v>2648.7987499999999</v>
      </c>
      <c r="R101" s="13">
        <v>2717.8649999999998</v>
      </c>
      <c r="S101" s="13">
        <v>2717.8649999999998</v>
      </c>
      <c r="T101" s="13">
        <v>2842.6387500000001</v>
      </c>
      <c r="U101" s="13">
        <v>2842.6387500000001</v>
      </c>
      <c r="V101" s="61">
        <v>2842.6387500000001</v>
      </c>
      <c r="AA101" s="35" t="s">
        <v>41</v>
      </c>
      <c r="AB101" s="13">
        <f t="shared" ref="AB101:AB103" si="79">H101</f>
        <v>1819.7125000000001</v>
      </c>
      <c r="AC101" s="14">
        <f t="shared" ref="AC101:AC103" si="80">M101</f>
        <v>2377.23875</v>
      </c>
      <c r="AD101" s="14">
        <f t="shared" ref="AD101:AD103" si="81">V101</f>
        <v>2842.6387500000001</v>
      </c>
      <c r="AE101" s="61">
        <f t="shared" ref="AE101" si="82">AD101</f>
        <v>2842.6387500000001</v>
      </c>
    </row>
    <row r="102" spans="1:31" x14ac:dyDescent="0.25">
      <c r="B102" s="33" t="s">
        <v>46</v>
      </c>
      <c r="C102" s="13">
        <v>0</v>
      </c>
      <c r="D102" s="13">
        <v>1.2262500000000001</v>
      </c>
      <c r="E102" s="13">
        <v>1.2262500000000001</v>
      </c>
      <c r="F102" s="13">
        <v>1.2262500000000001</v>
      </c>
      <c r="G102" s="13">
        <v>1.2262500000000001</v>
      </c>
      <c r="H102" s="13">
        <v>1.2262500000000001</v>
      </c>
      <c r="I102" s="13">
        <v>1.31</v>
      </c>
      <c r="J102" s="13">
        <v>1.36</v>
      </c>
      <c r="K102" s="13">
        <v>1.4312499999999999</v>
      </c>
      <c r="L102" s="13">
        <v>1.4762500000000001</v>
      </c>
      <c r="M102" s="13">
        <v>2.3937499999999998</v>
      </c>
      <c r="N102" s="13">
        <v>8.6587499999999995</v>
      </c>
      <c r="O102" s="13">
        <v>22.846250000000001</v>
      </c>
      <c r="P102" s="13">
        <v>43.787500000000001</v>
      </c>
      <c r="Q102" s="13">
        <v>61.778750000000002</v>
      </c>
      <c r="R102" s="13">
        <v>77.186250000000001</v>
      </c>
      <c r="S102" s="13">
        <v>88.724999999999994</v>
      </c>
      <c r="T102" s="13">
        <v>123.07375</v>
      </c>
      <c r="U102" s="13">
        <v>144.61000000000001</v>
      </c>
      <c r="V102" s="61">
        <v>183.1925</v>
      </c>
      <c r="AA102" s="35" t="s">
        <v>46</v>
      </c>
      <c r="AB102" s="13">
        <f t="shared" si="79"/>
        <v>1.2262500000000001</v>
      </c>
      <c r="AC102" s="14">
        <f t="shared" si="80"/>
        <v>2.3937499999999998</v>
      </c>
      <c r="AD102" s="14">
        <f t="shared" si="81"/>
        <v>183.1925</v>
      </c>
      <c r="AE102" s="61">
        <f>AD102-C102</f>
        <v>183.1925</v>
      </c>
    </row>
    <row r="103" spans="1:31" ht="13.8" thickBot="1" x14ac:dyDescent="0.3">
      <c r="B103" s="37" t="s">
        <v>39</v>
      </c>
      <c r="C103" s="63">
        <v>0</v>
      </c>
      <c r="D103" s="63">
        <v>0</v>
      </c>
      <c r="E103" s="63">
        <v>74.867500000000007</v>
      </c>
      <c r="F103" s="63">
        <v>122.44374999999999</v>
      </c>
      <c r="G103" s="63">
        <v>312.44375000000002</v>
      </c>
      <c r="H103" s="63">
        <v>313.29624999999999</v>
      </c>
      <c r="I103" s="63">
        <v>313.29624999999999</v>
      </c>
      <c r="J103" s="63">
        <v>693.28125</v>
      </c>
      <c r="K103" s="63">
        <v>693.28125</v>
      </c>
      <c r="L103" s="63">
        <v>970.22</v>
      </c>
      <c r="M103" s="63">
        <v>970.22</v>
      </c>
      <c r="N103" s="63">
        <v>1291.4312500000001</v>
      </c>
      <c r="O103" s="63">
        <v>1291.4312500000001</v>
      </c>
      <c r="P103" s="63">
        <v>1923.01125</v>
      </c>
      <c r="Q103" s="63">
        <v>1923.01125</v>
      </c>
      <c r="R103" s="63">
        <v>2914.7712499999998</v>
      </c>
      <c r="S103" s="63">
        <v>2914.7712499999998</v>
      </c>
      <c r="T103" s="63">
        <v>7385.4337500000001</v>
      </c>
      <c r="U103" s="63">
        <v>7385.4337500000001</v>
      </c>
      <c r="V103" s="64">
        <v>7385.4337500000001</v>
      </c>
      <c r="AA103" s="39" t="s">
        <v>39</v>
      </c>
      <c r="AB103" s="63">
        <f t="shared" si="79"/>
        <v>313.29624999999999</v>
      </c>
      <c r="AC103" s="38">
        <f t="shared" si="80"/>
        <v>970.22</v>
      </c>
      <c r="AD103" s="38">
        <f t="shared" si="81"/>
        <v>7385.4337500000001</v>
      </c>
      <c r="AE103" s="64">
        <f t="shared" ref="AE103" si="83">AD103</f>
        <v>7385.4337500000001</v>
      </c>
    </row>
    <row r="104" spans="1:31" x14ac:dyDescent="0.25">
      <c r="B104" s="25"/>
    </row>
    <row r="105" spans="1:31" ht="13.8" thickBot="1" x14ac:dyDescent="0.3">
      <c r="B105" s="30" t="s">
        <v>49</v>
      </c>
    </row>
    <row r="106" spans="1:31" ht="13.8" thickBot="1" x14ac:dyDescent="0.3">
      <c r="A106" s="30"/>
      <c r="B106" s="31" t="s">
        <v>219</v>
      </c>
      <c r="C106" s="43">
        <v>2016</v>
      </c>
      <c r="D106" s="44">
        <v>2017</v>
      </c>
      <c r="E106" s="44">
        <v>2018</v>
      </c>
      <c r="F106" s="44">
        <v>2019</v>
      </c>
      <c r="G106" s="44">
        <v>2020</v>
      </c>
      <c r="H106" s="44">
        <v>2021</v>
      </c>
      <c r="I106" s="44">
        <v>2022</v>
      </c>
      <c r="J106" s="44">
        <v>2023</v>
      </c>
      <c r="K106" s="44">
        <v>2024</v>
      </c>
      <c r="L106" s="44">
        <v>2025</v>
      </c>
      <c r="M106" s="44">
        <v>2026</v>
      </c>
      <c r="N106" s="44">
        <v>2027</v>
      </c>
      <c r="O106" s="44">
        <v>2028</v>
      </c>
      <c r="P106" s="44">
        <v>2029</v>
      </c>
      <c r="Q106" s="44">
        <v>2030</v>
      </c>
      <c r="R106" s="44">
        <v>2031</v>
      </c>
      <c r="S106" s="44">
        <v>2032</v>
      </c>
      <c r="T106" s="44">
        <v>2033</v>
      </c>
      <c r="U106" s="44">
        <v>2034</v>
      </c>
      <c r="V106" s="45">
        <v>2035</v>
      </c>
      <c r="AA106" s="32" t="str">
        <f>B106</f>
        <v>Scenario 1B - Existing Policy (Draft)</v>
      </c>
      <c r="AB106" s="20">
        <v>2021</v>
      </c>
      <c r="AC106" s="20">
        <v>2026</v>
      </c>
      <c r="AD106" s="279">
        <v>2035</v>
      </c>
      <c r="AE106" s="269" t="s">
        <v>271</v>
      </c>
    </row>
    <row r="107" spans="1:31" x14ac:dyDescent="0.25">
      <c r="A107" s="30"/>
      <c r="B107" s="47" t="s">
        <v>50</v>
      </c>
      <c r="C107" s="48">
        <v>1588</v>
      </c>
      <c r="D107" s="48">
        <v>1588</v>
      </c>
      <c r="E107" s="48">
        <v>1588</v>
      </c>
      <c r="F107" s="48">
        <v>1588</v>
      </c>
      <c r="G107" s="48">
        <v>1588</v>
      </c>
      <c r="H107" s="48">
        <v>1588</v>
      </c>
      <c r="I107" s="48">
        <v>1588</v>
      </c>
      <c r="J107" s="48">
        <v>1588</v>
      </c>
      <c r="K107" s="48">
        <v>1588</v>
      </c>
      <c r="L107" s="48">
        <v>1588</v>
      </c>
      <c r="M107" s="48">
        <v>1588</v>
      </c>
      <c r="N107" s="48">
        <v>1588</v>
      </c>
      <c r="O107" s="48">
        <v>1588</v>
      </c>
      <c r="P107" s="48">
        <v>1588</v>
      </c>
      <c r="Q107" s="48">
        <v>1588</v>
      </c>
      <c r="R107" s="48">
        <v>1588</v>
      </c>
      <c r="S107" s="48">
        <v>1588</v>
      </c>
      <c r="T107" s="48">
        <v>1588</v>
      </c>
      <c r="U107" s="48">
        <v>1588</v>
      </c>
      <c r="V107" s="49">
        <v>1588</v>
      </c>
      <c r="AA107" s="87" t="s">
        <v>50</v>
      </c>
      <c r="AB107" s="23">
        <f>H107</f>
        <v>1588</v>
      </c>
      <c r="AC107" s="26">
        <f>M107</f>
        <v>1588</v>
      </c>
      <c r="AD107" s="26">
        <f>V107</f>
        <v>1588</v>
      </c>
      <c r="AE107" s="272">
        <f>AD107-C107</f>
        <v>0</v>
      </c>
    </row>
    <row r="108" spans="1:31" x14ac:dyDescent="0.25">
      <c r="A108" s="30"/>
      <c r="B108" s="33" t="s">
        <v>51</v>
      </c>
      <c r="C108" s="14">
        <v>2482</v>
      </c>
      <c r="D108" s="14">
        <v>2482</v>
      </c>
      <c r="E108" s="14">
        <v>2482</v>
      </c>
      <c r="F108" s="14">
        <v>2483.33</v>
      </c>
      <c r="G108" s="14">
        <v>2483.8525</v>
      </c>
      <c r="H108" s="14">
        <v>2483.8525</v>
      </c>
      <c r="I108" s="14">
        <v>2483.8525</v>
      </c>
      <c r="J108" s="14">
        <v>2483.8525</v>
      </c>
      <c r="K108" s="14">
        <v>2483.8525</v>
      </c>
      <c r="L108" s="14">
        <v>2485.6312499999999</v>
      </c>
      <c r="M108" s="14">
        <v>2493.1675</v>
      </c>
      <c r="N108" s="14">
        <v>2498.9375</v>
      </c>
      <c r="O108" s="14">
        <v>2500.7862500000001</v>
      </c>
      <c r="P108" s="14">
        <v>2501.0262499999999</v>
      </c>
      <c r="Q108" s="14">
        <v>2501.11375</v>
      </c>
      <c r="R108" s="14">
        <v>2501.2325000000001</v>
      </c>
      <c r="S108" s="14">
        <v>2504.48875</v>
      </c>
      <c r="T108" s="14">
        <v>2522.3525</v>
      </c>
      <c r="U108" s="14">
        <v>2569.7012500000001</v>
      </c>
      <c r="V108" s="36">
        <v>2640.7849999999999</v>
      </c>
      <c r="AA108" s="35" t="s">
        <v>51</v>
      </c>
      <c r="AB108" s="13">
        <f t="shared" ref="AB108:AB113" si="84">H108</f>
        <v>2483.8525</v>
      </c>
      <c r="AC108" s="14">
        <f t="shared" ref="AC108:AC113" si="85">M108</f>
        <v>2493.1675</v>
      </c>
      <c r="AD108" s="270">
        <f t="shared" ref="AD108:AD113" si="86">V108</f>
        <v>2640.7849999999999</v>
      </c>
      <c r="AE108" s="273">
        <f t="shared" ref="AE108:AE113" si="87">AD108-C108</f>
        <v>158.78499999999985</v>
      </c>
    </row>
    <row r="109" spans="1:31" x14ac:dyDescent="0.25">
      <c r="A109" s="30"/>
      <c r="B109" s="33" t="s">
        <v>52</v>
      </c>
      <c r="C109" s="14">
        <v>126</v>
      </c>
      <c r="D109" s="14">
        <v>126</v>
      </c>
      <c r="E109" s="14">
        <v>126</v>
      </c>
      <c r="F109" s="14">
        <v>126</v>
      </c>
      <c r="G109" s="14">
        <v>126</v>
      </c>
      <c r="H109" s="14">
        <v>126.01875</v>
      </c>
      <c r="I109" s="14">
        <v>126.07625</v>
      </c>
      <c r="J109" s="14">
        <v>126.1225</v>
      </c>
      <c r="K109" s="14">
        <v>126.33</v>
      </c>
      <c r="L109" s="14">
        <v>137.25874999999999</v>
      </c>
      <c r="M109" s="14">
        <v>175.78625</v>
      </c>
      <c r="N109" s="14">
        <v>218.46</v>
      </c>
      <c r="O109" s="14">
        <v>245.71375</v>
      </c>
      <c r="P109" s="14">
        <v>259.76499999999999</v>
      </c>
      <c r="Q109" s="14">
        <v>265.5</v>
      </c>
      <c r="R109" s="14">
        <v>268.55874999999997</v>
      </c>
      <c r="S109" s="14">
        <v>271.79500000000002</v>
      </c>
      <c r="T109" s="14">
        <v>277.43624999999997</v>
      </c>
      <c r="U109" s="14">
        <v>288.39499999999998</v>
      </c>
      <c r="V109" s="36">
        <v>306.75625000000002</v>
      </c>
      <c r="AA109" s="35" t="s">
        <v>52</v>
      </c>
      <c r="AB109" s="13">
        <f t="shared" si="84"/>
        <v>126.01875</v>
      </c>
      <c r="AC109" s="14">
        <f t="shared" si="85"/>
        <v>175.78625</v>
      </c>
      <c r="AD109" s="270">
        <f t="shared" si="86"/>
        <v>306.75625000000002</v>
      </c>
      <c r="AE109" s="273">
        <f t="shared" si="87"/>
        <v>180.75625000000002</v>
      </c>
    </row>
    <row r="110" spans="1:31" x14ac:dyDescent="0.25">
      <c r="A110" s="30"/>
      <c r="B110" s="33" t="s">
        <v>40</v>
      </c>
      <c r="C110" s="14">
        <v>0</v>
      </c>
      <c r="D110" s="14">
        <v>0</v>
      </c>
      <c r="E110" s="14">
        <v>0</v>
      </c>
      <c r="F110" s="14">
        <v>0</v>
      </c>
      <c r="G110" s="14">
        <v>0</v>
      </c>
      <c r="H110" s="14">
        <v>0</v>
      </c>
      <c r="I110" s="14">
        <v>0</v>
      </c>
      <c r="J110" s="14">
        <v>0</v>
      </c>
      <c r="K110" s="14">
        <v>0</v>
      </c>
      <c r="L110" s="14">
        <v>0</v>
      </c>
      <c r="M110" s="14">
        <v>0</v>
      </c>
      <c r="N110" s="14">
        <v>0</v>
      </c>
      <c r="O110" s="14">
        <v>0</v>
      </c>
      <c r="P110" s="14">
        <v>0</v>
      </c>
      <c r="Q110" s="14">
        <v>0</v>
      </c>
      <c r="R110" s="14">
        <v>0</v>
      </c>
      <c r="S110" s="14">
        <v>0</v>
      </c>
      <c r="T110" s="14">
        <v>0</v>
      </c>
      <c r="U110" s="14">
        <v>0</v>
      </c>
      <c r="V110" s="36">
        <v>0</v>
      </c>
      <c r="AA110" s="35" t="s">
        <v>40</v>
      </c>
      <c r="AB110" s="13">
        <f t="shared" si="84"/>
        <v>0</v>
      </c>
      <c r="AC110" s="14">
        <f t="shared" si="85"/>
        <v>0</v>
      </c>
      <c r="AD110" s="270">
        <f t="shared" si="86"/>
        <v>0</v>
      </c>
      <c r="AE110" s="273">
        <f>AD110-C110</f>
        <v>0</v>
      </c>
    </row>
    <row r="111" spans="1:31" x14ac:dyDescent="0.25">
      <c r="A111" s="30"/>
      <c r="B111" s="33" t="s">
        <v>53</v>
      </c>
      <c r="C111" s="14">
        <v>0</v>
      </c>
      <c r="D111" s="14">
        <v>0</v>
      </c>
      <c r="E111" s="14">
        <v>0</v>
      </c>
      <c r="F111" s="14">
        <v>0.10125000000000001</v>
      </c>
      <c r="G111" s="14">
        <v>0.5</v>
      </c>
      <c r="H111" s="14">
        <v>1.38375</v>
      </c>
      <c r="I111" s="14">
        <v>1.895</v>
      </c>
      <c r="J111" s="14">
        <v>2.0237500000000002</v>
      </c>
      <c r="K111" s="14">
        <v>2.3362500000000002</v>
      </c>
      <c r="L111" s="14">
        <v>3.5012500000000002</v>
      </c>
      <c r="M111" s="14">
        <v>7.415</v>
      </c>
      <c r="N111" s="14">
        <v>8.11</v>
      </c>
      <c r="O111" s="14">
        <v>11.03125</v>
      </c>
      <c r="P111" s="14">
        <v>20.513750000000002</v>
      </c>
      <c r="Q111" s="14">
        <v>41.661250000000003</v>
      </c>
      <c r="R111" s="14">
        <v>61.011249999999997</v>
      </c>
      <c r="S111" s="14">
        <v>92.338750000000005</v>
      </c>
      <c r="T111" s="14">
        <v>143.87375</v>
      </c>
      <c r="U111" s="14">
        <v>218.61750000000001</v>
      </c>
      <c r="V111" s="36">
        <v>223.02500000000001</v>
      </c>
      <c r="AA111" s="35" t="s">
        <v>53</v>
      </c>
      <c r="AB111" s="13">
        <f t="shared" si="84"/>
        <v>1.38375</v>
      </c>
      <c r="AC111" s="14">
        <f t="shared" si="85"/>
        <v>7.415</v>
      </c>
      <c r="AD111" s="270">
        <f t="shared" si="86"/>
        <v>223.02500000000001</v>
      </c>
      <c r="AE111" s="273">
        <f t="shared" si="87"/>
        <v>223.02500000000001</v>
      </c>
    </row>
    <row r="112" spans="1:31" x14ac:dyDescent="0.25">
      <c r="A112" s="30"/>
      <c r="B112" s="33" t="s">
        <v>54</v>
      </c>
      <c r="C112" s="14">
        <v>1912.04</v>
      </c>
      <c r="D112" s="14">
        <v>1956.24875</v>
      </c>
      <c r="E112" s="14">
        <v>1940.9849999999999</v>
      </c>
      <c r="F112" s="14">
        <v>1869.7275</v>
      </c>
      <c r="G112" s="14">
        <v>1830.21</v>
      </c>
      <c r="H112" s="14">
        <v>1952.23875</v>
      </c>
      <c r="I112" s="14">
        <v>1925.9124999999999</v>
      </c>
      <c r="J112" s="14">
        <v>1911.8225</v>
      </c>
      <c r="K112" s="14">
        <v>1917.6112499999999</v>
      </c>
      <c r="L112" s="14">
        <v>1773.7437500000001</v>
      </c>
      <c r="M112" s="14">
        <v>1965.74125</v>
      </c>
      <c r="N112" s="14">
        <v>2036.70625</v>
      </c>
      <c r="O112" s="14">
        <v>1956.5562500000001</v>
      </c>
      <c r="P112" s="14">
        <v>1950.0775000000001</v>
      </c>
      <c r="Q112" s="14">
        <v>1966.7574999999999</v>
      </c>
      <c r="R112" s="14">
        <v>1926.075</v>
      </c>
      <c r="S112" s="14">
        <v>1955.95875</v>
      </c>
      <c r="T112" s="14">
        <v>1974.36625</v>
      </c>
      <c r="U112" s="14">
        <v>1944.7674999999999</v>
      </c>
      <c r="V112" s="36">
        <v>2056.17875</v>
      </c>
      <c r="AA112" s="35" t="s">
        <v>54</v>
      </c>
      <c r="AB112" s="13">
        <f t="shared" si="84"/>
        <v>1952.23875</v>
      </c>
      <c r="AC112" s="14">
        <f t="shared" si="85"/>
        <v>1965.74125</v>
      </c>
      <c r="AD112" s="270">
        <f t="shared" si="86"/>
        <v>2056.17875</v>
      </c>
      <c r="AE112" s="273">
        <f t="shared" si="87"/>
        <v>144.13875000000007</v>
      </c>
    </row>
    <row r="113" spans="1:31" ht="13.8" thickBot="1" x14ac:dyDescent="0.3">
      <c r="A113" s="30"/>
      <c r="B113" s="37" t="s">
        <v>55</v>
      </c>
      <c r="C113" s="38">
        <v>4545.4387500000003</v>
      </c>
      <c r="D113" s="38">
        <v>4565.0337499999996</v>
      </c>
      <c r="E113" s="38">
        <v>4506.8275000000003</v>
      </c>
      <c r="F113" s="38">
        <v>4519.2612499999996</v>
      </c>
      <c r="G113" s="38">
        <v>4539.3537500000002</v>
      </c>
      <c r="H113" s="38">
        <v>4000.06</v>
      </c>
      <c r="I113" s="38">
        <v>3801.02</v>
      </c>
      <c r="J113" s="38">
        <v>3797.0349999999999</v>
      </c>
      <c r="K113" s="38">
        <v>3842.9625000000001</v>
      </c>
      <c r="L113" s="38">
        <v>3842.83</v>
      </c>
      <c r="M113" s="38">
        <v>3353.7162499999999</v>
      </c>
      <c r="N113" s="38">
        <v>3116.82125</v>
      </c>
      <c r="O113" s="38">
        <v>3085.48875</v>
      </c>
      <c r="P113" s="38">
        <v>3094.0075000000002</v>
      </c>
      <c r="Q113" s="38">
        <v>3120.31</v>
      </c>
      <c r="R113" s="38">
        <v>3118.9425000000001</v>
      </c>
      <c r="S113" s="38">
        <v>3138.6374999999998</v>
      </c>
      <c r="T113" s="38">
        <v>3176.4437499999999</v>
      </c>
      <c r="U113" s="38">
        <v>3195.2512499999998</v>
      </c>
      <c r="V113" s="40">
        <v>3235.335</v>
      </c>
      <c r="AA113" s="39" t="s">
        <v>55</v>
      </c>
      <c r="AB113" s="63">
        <f t="shared" si="84"/>
        <v>4000.06</v>
      </c>
      <c r="AC113" s="38">
        <f t="shared" si="85"/>
        <v>3353.7162499999999</v>
      </c>
      <c r="AD113" s="271">
        <f t="shared" si="86"/>
        <v>3235.335</v>
      </c>
      <c r="AE113" s="274">
        <f t="shared" si="87"/>
        <v>-1310.1037500000002</v>
      </c>
    </row>
    <row r="114" spans="1:31" ht="13.8" thickBot="1" x14ac:dyDescent="0.3">
      <c r="B114" s="30"/>
    </row>
    <row r="115" spans="1:31" ht="13.8" thickBot="1" x14ac:dyDescent="0.3">
      <c r="A115" s="30"/>
      <c r="B115" s="31" t="s">
        <v>218</v>
      </c>
      <c r="C115" s="43">
        <v>2016</v>
      </c>
      <c r="D115" s="44">
        <v>2017</v>
      </c>
      <c r="E115" s="44">
        <v>2018</v>
      </c>
      <c r="F115" s="44">
        <v>2019</v>
      </c>
      <c r="G115" s="44">
        <v>2020</v>
      </c>
      <c r="H115" s="44">
        <v>2021</v>
      </c>
      <c r="I115" s="44">
        <v>2022</v>
      </c>
      <c r="J115" s="44">
        <v>2023</v>
      </c>
      <c r="K115" s="44">
        <v>2024</v>
      </c>
      <c r="L115" s="44">
        <v>2025</v>
      </c>
      <c r="M115" s="44">
        <v>2026</v>
      </c>
      <c r="N115" s="44">
        <v>2027</v>
      </c>
      <c r="O115" s="44">
        <v>2028</v>
      </c>
      <c r="P115" s="44">
        <v>2029</v>
      </c>
      <c r="Q115" s="44">
        <v>2030</v>
      </c>
      <c r="R115" s="44">
        <v>2031</v>
      </c>
      <c r="S115" s="44">
        <v>2032</v>
      </c>
      <c r="T115" s="44">
        <v>2033</v>
      </c>
      <c r="U115" s="44">
        <v>2034</v>
      </c>
      <c r="V115" s="45">
        <v>2035</v>
      </c>
      <c r="AA115" s="32" t="str">
        <f>B115</f>
        <v>Scenario 1B - Existing Policy (Final)</v>
      </c>
      <c r="AB115" s="20">
        <v>2021</v>
      </c>
      <c r="AC115" s="20">
        <v>2026</v>
      </c>
      <c r="AD115" s="279">
        <v>2035</v>
      </c>
      <c r="AE115" s="269" t="s">
        <v>271</v>
      </c>
    </row>
    <row r="116" spans="1:31" x14ac:dyDescent="0.25">
      <c r="A116" s="30"/>
      <c r="B116" s="47" t="s">
        <v>50</v>
      </c>
      <c r="C116" s="48">
        <v>1588</v>
      </c>
      <c r="D116" s="48">
        <v>1588</v>
      </c>
      <c r="E116" s="48">
        <v>1588</v>
      </c>
      <c r="F116" s="48">
        <v>1588</v>
      </c>
      <c r="G116" s="48">
        <v>1588</v>
      </c>
      <c r="H116" s="48">
        <v>1588</v>
      </c>
      <c r="I116" s="48">
        <v>1588</v>
      </c>
      <c r="J116" s="48">
        <v>1588</v>
      </c>
      <c r="K116" s="48">
        <v>1588</v>
      </c>
      <c r="L116" s="48">
        <v>1588</v>
      </c>
      <c r="M116" s="48">
        <v>1588</v>
      </c>
      <c r="N116" s="48">
        <v>1588</v>
      </c>
      <c r="O116" s="48">
        <v>1588</v>
      </c>
      <c r="P116" s="48">
        <v>1588</v>
      </c>
      <c r="Q116" s="48">
        <v>1588</v>
      </c>
      <c r="R116" s="48">
        <v>1588</v>
      </c>
      <c r="S116" s="48">
        <v>1588</v>
      </c>
      <c r="T116" s="48">
        <v>1588</v>
      </c>
      <c r="U116" s="48">
        <v>1588</v>
      </c>
      <c r="V116" s="49">
        <v>1588</v>
      </c>
      <c r="AA116" s="87" t="s">
        <v>50</v>
      </c>
      <c r="AB116" s="23">
        <f>H116</f>
        <v>1588</v>
      </c>
      <c r="AC116" s="26">
        <f>M116</f>
        <v>1588</v>
      </c>
      <c r="AD116" s="26">
        <f>V116</f>
        <v>1588</v>
      </c>
      <c r="AE116" s="272">
        <f>AD116-C116</f>
        <v>0</v>
      </c>
    </row>
    <row r="117" spans="1:31" x14ac:dyDescent="0.25">
      <c r="A117" s="30"/>
      <c r="B117" s="33" t="s">
        <v>51</v>
      </c>
      <c r="C117" s="14">
        <v>2482</v>
      </c>
      <c r="D117" s="14">
        <v>2482</v>
      </c>
      <c r="E117" s="14">
        <v>2482</v>
      </c>
      <c r="F117" s="14">
        <v>2484.9050000000002</v>
      </c>
      <c r="G117" s="14">
        <v>2486.0462499999999</v>
      </c>
      <c r="H117" s="14">
        <v>2486.0462499999999</v>
      </c>
      <c r="I117" s="14">
        <v>2486.0462499999999</v>
      </c>
      <c r="J117" s="14">
        <v>2486.0462499999999</v>
      </c>
      <c r="K117" s="14">
        <v>2486.0462499999999</v>
      </c>
      <c r="L117" s="14">
        <v>2486.0462499999999</v>
      </c>
      <c r="M117" s="14">
        <v>2486.0462499999999</v>
      </c>
      <c r="N117" s="14">
        <v>2486.0462499999999</v>
      </c>
      <c r="O117" s="14">
        <v>2486.0462499999999</v>
      </c>
      <c r="P117" s="14">
        <v>2486.0462499999999</v>
      </c>
      <c r="Q117" s="14">
        <v>2486.0462499999999</v>
      </c>
      <c r="R117" s="14">
        <v>2486.0462499999999</v>
      </c>
      <c r="S117" s="14">
        <v>2486.0462499999999</v>
      </c>
      <c r="T117" s="14">
        <v>2486.0462499999999</v>
      </c>
      <c r="U117" s="14">
        <v>2486.0700000000002</v>
      </c>
      <c r="V117" s="36">
        <v>2486.0862499999998</v>
      </c>
      <c r="AA117" s="35" t="s">
        <v>51</v>
      </c>
      <c r="AB117" s="13">
        <f t="shared" ref="AB117:AB122" si="88">H117</f>
        <v>2486.0462499999999</v>
      </c>
      <c r="AC117" s="14">
        <f t="shared" ref="AC117:AC122" si="89">M117</f>
        <v>2486.0462499999999</v>
      </c>
      <c r="AD117" s="270">
        <f t="shared" ref="AD117:AD122" si="90">V117</f>
        <v>2486.0862499999998</v>
      </c>
      <c r="AE117" s="273">
        <f t="shared" ref="AE117:AE118" si="91">AD117-C117</f>
        <v>4.0862499999998363</v>
      </c>
    </row>
    <row r="118" spans="1:31" x14ac:dyDescent="0.25">
      <c r="A118" s="30"/>
      <c r="B118" s="33" t="s">
        <v>52</v>
      </c>
      <c r="C118" s="14">
        <v>126</v>
      </c>
      <c r="D118" s="14">
        <v>126</v>
      </c>
      <c r="E118" s="14">
        <v>126</v>
      </c>
      <c r="F118" s="14">
        <v>126.18</v>
      </c>
      <c r="G118" s="14">
        <v>126.27375000000001</v>
      </c>
      <c r="H118" s="14">
        <v>126.27375000000001</v>
      </c>
      <c r="I118" s="14">
        <v>126.32625</v>
      </c>
      <c r="J118" s="14">
        <v>126.3775</v>
      </c>
      <c r="K118" s="14">
        <v>126.42874999999999</v>
      </c>
      <c r="L118" s="14">
        <v>126.4825</v>
      </c>
      <c r="M118" s="14">
        <v>126.535</v>
      </c>
      <c r="N118" s="14">
        <v>127.06625</v>
      </c>
      <c r="O118" s="14">
        <v>129.36000000000001</v>
      </c>
      <c r="P118" s="14">
        <v>133.03</v>
      </c>
      <c r="Q118" s="14">
        <v>139.36875000000001</v>
      </c>
      <c r="R118" s="14">
        <v>147.40375</v>
      </c>
      <c r="S118" s="14">
        <v>156.22</v>
      </c>
      <c r="T118" s="14">
        <v>167.79</v>
      </c>
      <c r="U118" s="14">
        <v>181.45500000000001</v>
      </c>
      <c r="V118" s="36">
        <v>195.73</v>
      </c>
      <c r="AA118" s="35" t="s">
        <v>52</v>
      </c>
      <c r="AB118" s="13">
        <f t="shared" si="88"/>
        <v>126.27375000000001</v>
      </c>
      <c r="AC118" s="14">
        <f t="shared" si="89"/>
        <v>126.535</v>
      </c>
      <c r="AD118" s="270">
        <f t="shared" si="90"/>
        <v>195.73</v>
      </c>
      <c r="AE118" s="273">
        <f t="shared" si="91"/>
        <v>69.72999999999999</v>
      </c>
    </row>
    <row r="119" spans="1:31" x14ac:dyDescent="0.25">
      <c r="A119" s="30"/>
      <c r="B119" s="33" t="s">
        <v>40</v>
      </c>
      <c r="C119" s="14">
        <v>0</v>
      </c>
      <c r="D119" s="14">
        <v>0</v>
      </c>
      <c r="E119" s="14">
        <v>0</v>
      </c>
      <c r="F119" s="14">
        <v>0</v>
      </c>
      <c r="G119" s="14">
        <v>0</v>
      </c>
      <c r="H119" s="14">
        <v>0</v>
      </c>
      <c r="I119" s="14">
        <v>0</v>
      </c>
      <c r="J119" s="14">
        <v>0</v>
      </c>
      <c r="K119" s="14">
        <v>0</v>
      </c>
      <c r="L119" s="14">
        <v>0</v>
      </c>
      <c r="M119" s="14">
        <v>0</v>
      </c>
      <c r="N119" s="14">
        <v>0</v>
      </c>
      <c r="O119" s="14">
        <v>2.1250000000000002E-2</v>
      </c>
      <c r="P119" s="14">
        <v>0.3125</v>
      </c>
      <c r="Q119" s="14">
        <v>0.80125000000000002</v>
      </c>
      <c r="R119" s="14">
        <v>1.4037500000000001</v>
      </c>
      <c r="S119" s="14">
        <v>2.0912500000000001</v>
      </c>
      <c r="T119" s="14">
        <v>3.8412500000000001</v>
      </c>
      <c r="U119" s="14">
        <v>4.915</v>
      </c>
      <c r="V119" s="36">
        <v>31.934999999999999</v>
      </c>
      <c r="AA119" s="35" t="s">
        <v>40</v>
      </c>
      <c r="AB119" s="13">
        <f t="shared" si="88"/>
        <v>0</v>
      </c>
      <c r="AC119" s="14">
        <f t="shared" si="89"/>
        <v>0</v>
      </c>
      <c r="AD119" s="270">
        <f t="shared" si="90"/>
        <v>31.934999999999999</v>
      </c>
      <c r="AE119" s="273">
        <f>AD119-C119</f>
        <v>31.934999999999999</v>
      </c>
    </row>
    <row r="120" spans="1:31" x14ac:dyDescent="0.25">
      <c r="A120" s="30"/>
      <c r="B120" s="33" t="s">
        <v>53</v>
      </c>
      <c r="C120" s="14">
        <v>0</v>
      </c>
      <c r="D120" s="14">
        <v>0</v>
      </c>
      <c r="E120" s="14">
        <v>0</v>
      </c>
      <c r="F120" s="14">
        <v>0</v>
      </c>
      <c r="G120" s="14">
        <v>0</v>
      </c>
      <c r="H120" s="14">
        <v>0</v>
      </c>
      <c r="I120" s="14">
        <v>1.885</v>
      </c>
      <c r="J120" s="14">
        <v>6.5575000000000001</v>
      </c>
      <c r="K120" s="14">
        <v>7.4550000000000001</v>
      </c>
      <c r="L120" s="14">
        <v>9.7025000000000006</v>
      </c>
      <c r="M120" s="14">
        <v>19.471250000000001</v>
      </c>
      <c r="N120" s="14">
        <v>21.7925</v>
      </c>
      <c r="O120" s="14">
        <v>25.901250000000001</v>
      </c>
      <c r="P120" s="14">
        <v>37.377499999999998</v>
      </c>
      <c r="Q120" s="14">
        <v>69.401250000000005</v>
      </c>
      <c r="R120" s="14">
        <v>115.44499999999999</v>
      </c>
      <c r="S120" s="14">
        <v>183.36750000000001</v>
      </c>
      <c r="T120" s="14">
        <v>272.04250000000002</v>
      </c>
      <c r="U120" s="14">
        <v>414.15875</v>
      </c>
      <c r="V120" s="36">
        <v>420.13125000000002</v>
      </c>
      <c r="AA120" s="35" t="s">
        <v>53</v>
      </c>
      <c r="AB120" s="13">
        <f t="shared" si="88"/>
        <v>0</v>
      </c>
      <c r="AC120" s="14">
        <f t="shared" si="89"/>
        <v>19.471250000000001</v>
      </c>
      <c r="AD120" s="270">
        <f t="shared" si="90"/>
        <v>420.13125000000002</v>
      </c>
      <c r="AE120" s="273">
        <f t="shared" ref="AE120:AE122" si="92">AD120-C120</f>
        <v>420.13125000000002</v>
      </c>
    </row>
    <row r="121" spans="1:31" x14ac:dyDescent="0.25">
      <c r="A121" s="30"/>
      <c r="B121" s="33" t="s">
        <v>54</v>
      </c>
      <c r="C121" s="14">
        <v>3225.0225</v>
      </c>
      <c r="D121" s="14">
        <v>3054.7224999999999</v>
      </c>
      <c r="E121" s="14">
        <v>2918.9074999999998</v>
      </c>
      <c r="F121" s="14">
        <v>2734.6087499999999</v>
      </c>
      <c r="G121" s="14">
        <v>2581.2437500000001</v>
      </c>
      <c r="H121" s="14">
        <v>2684.3987499999998</v>
      </c>
      <c r="I121" s="14">
        <v>2713.23</v>
      </c>
      <c r="J121" s="14">
        <v>2635.2525000000001</v>
      </c>
      <c r="K121" s="14">
        <v>2558.1574999999998</v>
      </c>
      <c r="L121" s="14">
        <v>2422.5187500000002</v>
      </c>
      <c r="M121" s="14">
        <v>2572.9662499999999</v>
      </c>
      <c r="N121" s="14">
        <v>2689.0437499999998</v>
      </c>
      <c r="O121" s="14">
        <v>2560.9625000000001</v>
      </c>
      <c r="P121" s="14">
        <v>2539.6312499999999</v>
      </c>
      <c r="Q121" s="14">
        <v>2536.30375</v>
      </c>
      <c r="R121" s="14">
        <v>2492.2362499999999</v>
      </c>
      <c r="S121" s="14">
        <v>2501.8412499999999</v>
      </c>
      <c r="T121" s="14">
        <v>2517.9987500000002</v>
      </c>
      <c r="U121" s="14">
        <v>2483.1512499999999</v>
      </c>
      <c r="V121" s="36">
        <v>2592.4524999999999</v>
      </c>
      <c r="AA121" s="35" t="s">
        <v>54</v>
      </c>
      <c r="AB121" s="13">
        <f t="shared" si="88"/>
        <v>2684.3987499999998</v>
      </c>
      <c r="AC121" s="14">
        <f t="shared" si="89"/>
        <v>2572.9662499999999</v>
      </c>
      <c r="AD121" s="270">
        <f t="shared" si="90"/>
        <v>2592.4524999999999</v>
      </c>
      <c r="AE121" s="273">
        <f t="shared" si="92"/>
        <v>-632.57000000000016</v>
      </c>
    </row>
    <row r="122" spans="1:31" ht="13.8" thickBot="1" x14ac:dyDescent="0.3">
      <c r="A122" s="30"/>
      <c r="B122" s="37" t="s">
        <v>55</v>
      </c>
      <c r="C122" s="38">
        <v>3243.1424999999999</v>
      </c>
      <c r="D122" s="38">
        <v>3485.1412500000001</v>
      </c>
      <c r="E122" s="38">
        <v>3741.4425000000001</v>
      </c>
      <c r="F122" s="38">
        <v>3942.27</v>
      </c>
      <c r="G122" s="38">
        <v>4120.86625</v>
      </c>
      <c r="H122" s="38">
        <v>3678.1287499999999</v>
      </c>
      <c r="I122" s="38">
        <v>3548.8874999999998</v>
      </c>
      <c r="J122" s="38">
        <v>3534.1950000000002</v>
      </c>
      <c r="K122" s="38">
        <v>3580.1587500000001</v>
      </c>
      <c r="L122" s="38">
        <v>3602.2712499999998</v>
      </c>
      <c r="M122" s="38">
        <v>3158.145</v>
      </c>
      <c r="N122" s="38">
        <v>3003.605</v>
      </c>
      <c r="O122" s="38">
        <v>2984.6</v>
      </c>
      <c r="P122" s="38">
        <v>3026.5287499999999</v>
      </c>
      <c r="Q122" s="38">
        <v>3054.2049999999999</v>
      </c>
      <c r="R122" s="38">
        <v>3073.1387500000001</v>
      </c>
      <c r="S122" s="38">
        <v>3110.71</v>
      </c>
      <c r="T122" s="38">
        <v>3160.915</v>
      </c>
      <c r="U122" s="38">
        <v>3183.8625000000002</v>
      </c>
      <c r="V122" s="40">
        <v>3227.55125</v>
      </c>
      <c r="AA122" s="39" t="s">
        <v>55</v>
      </c>
      <c r="AB122" s="63">
        <f t="shared" si="88"/>
        <v>3678.1287499999999</v>
      </c>
      <c r="AC122" s="38">
        <f t="shared" si="89"/>
        <v>3158.145</v>
      </c>
      <c r="AD122" s="271">
        <f t="shared" si="90"/>
        <v>3227.55125</v>
      </c>
      <c r="AE122" s="274">
        <f t="shared" si="92"/>
        <v>-15.591249999999945</v>
      </c>
    </row>
    <row r="123" spans="1:31" ht="13.8" thickBot="1" x14ac:dyDescent="0.3">
      <c r="A123" s="30"/>
      <c r="B123" s="25"/>
      <c r="C123" s="1"/>
      <c r="D123" s="1"/>
      <c r="E123" s="1"/>
      <c r="F123" s="1"/>
      <c r="G123" s="1"/>
      <c r="H123" s="1"/>
      <c r="I123" s="1"/>
      <c r="J123" s="1"/>
      <c r="K123" s="1"/>
      <c r="L123" s="1"/>
      <c r="M123" s="1"/>
      <c r="N123" s="1"/>
      <c r="O123" s="1"/>
      <c r="P123" s="1"/>
      <c r="Q123" s="1"/>
      <c r="R123" s="1"/>
      <c r="S123" s="1"/>
      <c r="T123" s="1"/>
      <c r="U123" s="1"/>
      <c r="V123" s="1"/>
      <c r="AB123" s="1"/>
      <c r="AC123" s="1"/>
      <c r="AD123" s="1"/>
    </row>
    <row r="124" spans="1:31" ht="13.8" thickBot="1" x14ac:dyDescent="0.3">
      <c r="A124" s="30"/>
      <c r="B124" s="31" t="s">
        <v>222</v>
      </c>
      <c r="C124" s="43">
        <v>2016</v>
      </c>
      <c r="D124" s="44">
        <v>2017</v>
      </c>
      <c r="E124" s="44">
        <v>2018</v>
      </c>
      <c r="F124" s="44">
        <v>2019</v>
      </c>
      <c r="G124" s="44">
        <v>2020</v>
      </c>
      <c r="H124" s="44">
        <v>2021</v>
      </c>
      <c r="I124" s="44">
        <v>2022</v>
      </c>
      <c r="J124" s="44">
        <v>2023</v>
      </c>
      <c r="K124" s="44">
        <v>2024</v>
      </c>
      <c r="L124" s="44">
        <v>2025</v>
      </c>
      <c r="M124" s="44">
        <v>2026</v>
      </c>
      <c r="N124" s="44">
        <v>2027</v>
      </c>
      <c r="O124" s="44">
        <v>2028</v>
      </c>
      <c r="P124" s="44">
        <v>2029</v>
      </c>
      <c r="Q124" s="44">
        <v>2030</v>
      </c>
      <c r="R124" s="44">
        <v>2031</v>
      </c>
      <c r="S124" s="44">
        <v>2032</v>
      </c>
      <c r="T124" s="44">
        <v>2033</v>
      </c>
      <c r="U124" s="44">
        <v>2034</v>
      </c>
      <c r="V124" s="45">
        <v>2035</v>
      </c>
      <c r="AA124" s="32" t="str">
        <f>B124</f>
        <v>Scenario 2B - Carbon Reduction - Social Cost of Carbon - Mid-Range (Draft )</v>
      </c>
      <c r="AB124" s="20">
        <v>2021</v>
      </c>
      <c r="AC124" s="20">
        <v>2026</v>
      </c>
      <c r="AD124" s="279">
        <v>2035</v>
      </c>
      <c r="AE124" s="269" t="s">
        <v>271</v>
      </c>
    </row>
    <row r="125" spans="1:31" x14ac:dyDescent="0.25">
      <c r="A125" s="30"/>
      <c r="B125" s="47" t="s">
        <v>50</v>
      </c>
      <c r="C125" s="48">
        <v>1588</v>
      </c>
      <c r="D125" s="48">
        <v>1588</v>
      </c>
      <c r="E125" s="48">
        <v>1588</v>
      </c>
      <c r="F125" s="48">
        <v>1588</v>
      </c>
      <c r="G125" s="48">
        <v>1588</v>
      </c>
      <c r="H125" s="48">
        <v>1588</v>
      </c>
      <c r="I125" s="48">
        <v>1588</v>
      </c>
      <c r="J125" s="48">
        <v>1588</v>
      </c>
      <c r="K125" s="48">
        <v>1588</v>
      </c>
      <c r="L125" s="48">
        <v>1588</v>
      </c>
      <c r="M125" s="48">
        <v>1588</v>
      </c>
      <c r="N125" s="48">
        <v>1588</v>
      </c>
      <c r="O125" s="48">
        <v>1588</v>
      </c>
      <c r="P125" s="48">
        <v>1588</v>
      </c>
      <c r="Q125" s="48">
        <v>1588</v>
      </c>
      <c r="R125" s="48">
        <v>1588</v>
      </c>
      <c r="S125" s="48">
        <v>1588</v>
      </c>
      <c r="T125" s="48">
        <v>1588</v>
      </c>
      <c r="U125" s="48">
        <v>1588</v>
      </c>
      <c r="V125" s="49">
        <v>1588</v>
      </c>
      <c r="AA125" s="87" t="s">
        <v>50</v>
      </c>
      <c r="AB125" s="23">
        <f>H125</f>
        <v>1588</v>
      </c>
      <c r="AC125" s="26">
        <f>M125</f>
        <v>1588</v>
      </c>
      <c r="AD125" s="26">
        <f>V125</f>
        <v>1588</v>
      </c>
      <c r="AE125" s="272">
        <f>AD125-C125</f>
        <v>0</v>
      </c>
    </row>
    <row r="126" spans="1:31" x14ac:dyDescent="0.25">
      <c r="A126" s="30"/>
      <c r="B126" s="33" t="s">
        <v>51</v>
      </c>
      <c r="C126" s="14">
        <v>2482</v>
      </c>
      <c r="D126" s="14">
        <v>2482</v>
      </c>
      <c r="E126" s="14">
        <v>2482</v>
      </c>
      <c r="F126" s="14">
        <v>2483.5050000000001</v>
      </c>
      <c r="G126" s="14">
        <v>2484.0962500000001</v>
      </c>
      <c r="H126" s="14">
        <v>2484.0962500000001</v>
      </c>
      <c r="I126" s="14">
        <v>2484.0962500000001</v>
      </c>
      <c r="J126" s="14">
        <v>2484.0962500000001</v>
      </c>
      <c r="K126" s="14">
        <v>2484.0962500000001</v>
      </c>
      <c r="L126" s="14">
        <v>2484.9987500000002</v>
      </c>
      <c r="M126" s="14">
        <v>2490.8575000000001</v>
      </c>
      <c r="N126" s="14">
        <v>2496.6087499999999</v>
      </c>
      <c r="O126" s="14">
        <v>2498.7575000000002</v>
      </c>
      <c r="P126" s="14">
        <v>2499.085</v>
      </c>
      <c r="Q126" s="14">
        <v>2499.2199999999998</v>
      </c>
      <c r="R126" s="14">
        <v>2499.2750000000001</v>
      </c>
      <c r="S126" s="14">
        <v>2501.0225</v>
      </c>
      <c r="T126" s="14">
        <v>2512.36375</v>
      </c>
      <c r="U126" s="14">
        <v>2550.24125</v>
      </c>
      <c r="V126" s="36">
        <v>2610.3537500000002</v>
      </c>
      <c r="AA126" s="35" t="s">
        <v>51</v>
      </c>
      <c r="AB126" s="13">
        <f t="shared" ref="AB126:AB131" si="93">H126</f>
        <v>2484.0962500000001</v>
      </c>
      <c r="AC126" s="14">
        <f t="shared" ref="AC126:AC131" si="94">M126</f>
        <v>2490.8575000000001</v>
      </c>
      <c r="AD126" s="270">
        <f t="shared" ref="AD126:AD131" si="95">V126</f>
        <v>2610.3537500000002</v>
      </c>
      <c r="AE126" s="273">
        <f t="shared" ref="AE126:AE127" si="96">AD126-C126</f>
        <v>128.35375000000022</v>
      </c>
    </row>
    <row r="127" spans="1:31" x14ac:dyDescent="0.25">
      <c r="A127" s="30"/>
      <c r="B127" s="33" t="s">
        <v>52</v>
      </c>
      <c r="C127" s="14">
        <v>126</v>
      </c>
      <c r="D127" s="14">
        <v>126</v>
      </c>
      <c r="E127" s="14">
        <v>126</v>
      </c>
      <c r="F127" s="14">
        <v>126</v>
      </c>
      <c r="G127" s="14">
        <v>126</v>
      </c>
      <c r="H127" s="14">
        <v>126.01875</v>
      </c>
      <c r="I127" s="14">
        <v>126.07250000000001</v>
      </c>
      <c r="J127" s="14">
        <v>126.105</v>
      </c>
      <c r="K127" s="14">
        <v>126.18</v>
      </c>
      <c r="L127" s="14">
        <v>133.31</v>
      </c>
      <c r="M127" s="14">
        <v>163.89875000000001</v>
      </c>
      <c r="N127" s="14">
        <v>203.89625000000001</v>
      </c>
      <c r="O127" s="14">
        <v>230.94624999999999</v>
      </c>
      <c r="P127" s="14">
        <v>246.39500000000001</v>
      </c>
      <c r="Q127" s="14">
        <v>253.9725</v>
      </c>
      <c r="R127" s="14">
        <v>258.08999999999997</v>
      </c>
      <c r="S127" s="14">
        <v>261.55500000000001</v>
      </c>
      <c r="T127" s="14">
        <v>266.47500000000002</v>
      </c>
      <c r="U127" s="14">
        <v>276.27749999999997</v>
      </c>
      <c r="V127" s="36">
        <v>292.46875</v>
      </c>
      <c r="AA127" s="35" t="s">
        <v>52</v>
      </c>
      <c r="AB127" s="13">
        <f t="shared" si="93"/>
        <v>126.01875</v>
      </c>
      <c r="AC127" s="14">
        <f t="shared" si="94"/>
        <v>163.89875000000001</v>
      </c>
      <c r="AD127" s="270">
        <f t="shared" si="95"/>
        <v>292.46875</v>
      </c>
      <c r="AE127" s="273">
        <f t="shared" si="96"/>
        <v>166.46875</v>
      </c>
    </row>
    <row r="128" spans="1:31" x14ac:dyDescent="0.25">
      <c r="A128" s="30"/>
      <c r="B128" s="33" t="s">
        <v>40</v>
      </c>
      <c r="C128" s="14">
        <v>0</v>
      </c>
      <c r="D128" s="14">
        <v>0</v>
      </c>
      <c r="E128" s="14">
        <v>0</v>
      </c>
      <c r="F128" s="14">
        <v>0</v>
      </c>
      <c r="G128" s="14">
        <v>0</v>
      </c>
      <c r="H128" s="14">
        <v>0</v>
      </c>
      <c r="I128" s="14">
        <v>0</v>
      </c>
      <c r="J128" s="14">
        <v>0</v>
      </c>
      <c r="K128" s="14">
        <v>0</v>
      </c>
      <c r="L128" s="14">
        <v>0</v>
      </c>
      <c r="M128" s="14">
        <v>0</v>
      </c>
      <c r="N128" s="14">
        <v>0</v>
      </c>
      <c r="O128" s="14">
        <v>0</v>
      </c>
      <c r="P128" s="14">
        <v>0</v>
      </c>
      <c r="Q128" s="14">
        <v>0</v>
      </c>
      <c r="R128" s="14">
        <v>0</v>
      </c>
      <c r="S128" s="14">
        <v>0</v>
      </c>
      <c r="T128" s="14">
        <v>0</v>
      </c>
      <c r="U128" s="14">
        <v>0</v>
      </c>
      <c r="V128" s="36">
        <v>0</v>
      </c>
      <c r="AA128" s="35" t="s">
        <v>40</v>
      </c>
      <c r="AB128" s="13">
        <f t="shared" si="93"/>
        <v>0</v>
      </c>
      <c r="AC128" s="14">
        <f t="shared" si="94"/>
        <v>0</v>
      </c>
      <c r="AD128" s="270">
        <f t="shared" si="95"/>
        <v>0</v>
      </c>
      <c r="AE128" s="273">
        <f>AD128-C128</f>
        <v>0</v>
      </c>
    </row>
    <row r="129" spans="1:31" x14ac:dyDescent="0.25">
      <c r="A129" s="30"/>
      <c r="B129" s="33" t="s">
        <v>53</v>
      </c>
      <c r="C129" s="14">
        <v>0</v>
      </c>
      <c r="D129" s="14">
        <v>0</v>
      </c>
      <c r="E129" s="14">
        <v>0</v>
      </c>
      <c r="F129" s="14">
        <v>0.21249999999999999</v>
      </c>
      <c r="G129" s="14">
        <v>0.84250000000000003</v>
      </c>
      <c r="H129" s="14">
        <v>4.6399999999999997</v>
      </c>
      <c r="I129" s="14">
        <v>12.8725</v>
      </c>
      <c r="J129" s="14">
        <v>12.67</v>
      </c>
      <c r="K129" s="14">
        <v>12.95875</v>
      </c>
      <c r="L129" s="14">
        <v>15.526249999999999</v>
      </c>
      <c r="M129" s="14">
        <v>23.451250000000002</v>
      </c>
      <c r="N129" s="14">
        <v>23.387499999999999</v>
      </c>
      <c r="O129" s="14">
        <v>29.31625</v>
      </c>
      <c r="P129" s="14">
        <v>47.272500000000001</v>
      </c>
      <c r="Q129" s="14">
        <v>81.961250000000007</v>
      </c>
      <c r="R129" s="14">
        <v>103.27249999999999</v>
      </c>
      <c r="S129" s="14">
        <v>152.77375000000001</v>
      </c>
      <c r="T129" s="14">
        <v>207.82374999999999</v>
      </c>
      <c r="U129" s="14">
        <v>327.45499999999998</v>
      </c>
      <c r="V129" s="36">
        <v>328.19375000000002</v>
      </c>
      <c r="AA129" s="35" t="s">
        <v>53</v>
      </c>
      <c r="AB129" s="13">
        <f t="shared" si="93"/>
        <v>4.6399999999999997</v>
      </c>
      <c r="AC129" s="14">
        <f t="shared" si="94"/>
        <v>23.451250000000002</v>
      </c>
      <c r="AD129" s="270">
        <f t="shared" si="95"/>
        <v>328.19375000000002</v>
      </c>
      <c r="AE129" s="273">
        <f t="shared" ref="AE129:AE131" si="97">AD129-C129</f>
        <v>328.19375000000002</v>
      </c>
    </row>
    <row r="130" spans="1:31" x14ac:dyDescent="0.25">
      <c r="A130" s="30"/>
      <c r="B130" s="33" t="s">
        <v>54</v>
      </c>
      <c r="C130" s="14">
        <v>3228.2175000000002</v>
      </c>
      <c r="D130" s="14">
        <v>3309.0425</v>
      </c>
      <c r="E130" s="14">
        <v>3263.8112500000002</v>
      </c>
      <c r="F130" s="14">
        <v>3244.2950000000001</v>
      </c>
      <c r="G130" s="14">
        <v>3201.0287499999999</v>
      </c>
      <c r="H130" s="14">
        <v>3177.5225</v>
      </c>
      <c r="I130" s="14">
        <v>3131.57</v>
      </c>
      <c r="J130" s="14">
        <v>3123.0837499999998</v>
      </c>
      <c r="K130" s="14">
        <v>3145.9524999999999</v>
      </c>
      <c r="L130" s="14">
        <v>3036.8737500000002</v>
      </c>
      <c r="M130" s="14">
        <v>3071.9650000000001</v>
      </c>
      <c r="N130" s="14">
        <v>3076.5625</v>
      </c>
      <c r="O130" s="14">
        <v>2987.7687500000002</v>
      </c>
      <c r="P130" s="14">
        <v>2954.0287499999999</v>
      </c>
      <c r="Q130" s="14">
        <v>2954.7887500000002</v>
      </c>
      <c r="R130" s="14">
        <v>2876.99125</v>
      </c>
      <c r="S130" s="14">
        <v>2864.9962500000001</v>
      </c>
      <c r="T130" s="14">
        <v>2870.8162499999999</v>
      </c>
      <c r="U130" s="14">
        <v>2837.38625</v>
      </c>
      <c r="V130" s="36">
        <v>2911.44</v>
      </c>
      <c r="AA130" s="35" t="s">
        <v>54</v>
      </c>
      <c r="AB130" s="13">
        <f t="shared" si="93"/>
        <v>3177.5225</v>
      </c>
      <c r="AC130" s="14">
        <f t="shared" si="94"/>
        <v>3071.9650000000001</v>
      </c>
      <c r="AD130" s="270">
        <f t="shared" si="95"/>
        <v>2911.44</v>
      </c>
      <c r="AE130" s="273">
        <f t="shared" si="97"/>
        <v>-316.77750000000015</v>
      </c>
    </row>
    <row r="131" spans="1:31" ht="13.8" thickBot="1" x14ac:dyDescent="0.3">
      <c r="A131" s="30"/>
      <c r="B131" s="37" t="s">
        <v>55</v>
      </c>
      <c r="C131" s="38">
        <v>1264</v>
      </c>
      <c r="D131" s="38">
        <v>1247.0287499999999</v>
      </c>
      <c r="E131" s="38">
        <v>1243.0975000000001</v>
      </c>
      <c r="F131" s="38">
        <v>1191.8025</v>
      </c>
      <c r="G131" s="38">
        <v>1246.2275</v>
      </c>
      <c r="H131" s="38">
        <v>1132.2362499999999</v>
      </c>
      <c r="I131" s="38">
        <v>1032.365</v>
      </c>
      <c r="J131" s="38">
        <v>1048.96</v>
      </c>
      <c r="K131" s="38">
        <v>1083.1300000000001</v>
      </c>
      <c r="L131" s="38">
        <v>1067.0425</v>
      </c>
      <c r="M131" s="38">
        <v>971.86874999999998</v>
      </c>
      <c r="N131" s="38">
        <v>932.69375000000002</v>
      </c>
      <c r="O131" s="38">
        <v>923.58500000000004</v>
      </c>
      <c r="P131" s="38">
        <v>930.33124999999995</v>
      </c>
      <c r="Q131" s="38">
        <v>995.86125000000004</v>
      </c>
      <c r="R131" s="38">
        <v>1020.0675</v>
      </c>
      <c r="S131" s="38">
        <v>1051.1412499999999</v>
      </c>
      <c r="T131" s="38">
        <v>1072.06125</v>
      </c>
      <c r="U131" s="38">
        <v>1078.58375</v>
      </c>
      <c r="V131" s="40">
        <v>1148.2887499999999</v>
      </c>
      <c r="X131" t="s">
        <v>56</v>
      </c>
      <c r="AA131" s="39" t="s">
        <v>55</v>
      </c>
      <c r="AB131" s="63">
        <f t="shared" si="93"/>
        <v>1132.2362499999999</v>
      </c>
      <c r="AC131" s="38">
        <f t="shared" si="94"/>
        <v>971.86874999999998</v>
      </c>
      <c r="AD131" s="271">
        <f t="shared" si="95"/>
        <v>1148.2887499999999</v>
      </c>
      <c r="AE131" s="274">
        <f t="shared" si="97"/>
        <v>-115.71125000000006</v>
      </c>
    </row>
    <row r="132" spans="1:31" ht="13.8" thickBot="1" x14ac:dyDescent="0.3">
      <c r="A132" s="30"/>
      <c r="B132" s="25"/>
      <c r="C132" s="1"/>
      <c r="D132" s="1"/>
      <c r="E132" s="1"/>
      <c r="F132" s="1"/>
      <c r="G132" s="1"/>
      <c r="H132" s="1"/>
      <c r="I132" s="1"/>
      <c r="J132" s="1"/>
      <c r="K132" s="1"/>
      <c r="L132" s="1"/>
      <c r="M132" s="1"/>
      <c r="N132" s="1"/>
      <c r="O132" s="1"/>
      <c r="P132" s="1"/>
      <c r="Q132" s="1"/>
      <c r="R132" s="1"/>
      <c r="S132" s="1"/>
      <c r="T132" s="1"/>
      <c r="U132" s="1"/>
      <c r="V132" s="1"/>
      <c r="AB132" s="1"/>
      <c r="AC132" s="1"/>
      <c r="AD132" s="1"/>
    </row>
    <row r="133" spans="1:31" ht="13.8" thickBot="1" x14ac:dyDescent="0.3">
      <c r="A133" s="30"/>
      <c r="B133" s="31" t="s">
        <v>221</v>
      </c>
      <c r="C133" s="43">
        <v>2016</v>
      </c>
      <c r="D133" s="44">
        <v>2017</v>
      </c>
      <c r="E133" s="44">
        <v>2018</v>
      </c>
      <c r="F133" s="44">
        <v>2019</v>
      </c>
      <c r="G133" s="44">
        <v>2020</v>
      </c>
      <c r="H133" s="44">
        <v>2021</v>
      </c>
      <c r="I133" s="44">
        <v>2022</v>
      </c>
      <c r="J133" s="44">
        <v>2023</v>
      </c>
      <c r="K133" s="44">
        <v>2024</v>
      </c>
      <c r="L133" s="44">
        <v>2025</v>
      </c>
      <c r="M133" s="44">
        <v>2026</v>
      </c>
      <c r="N133" s="44">
        <v>2027</v>
      </c>
      <c r="O133" s="44">
        <v>2028</v>
      </c>
      <c r="P133" s="44">
        <v>2029</v>
      </c>
      <c r="Q133" s="44">
        <v>2030</v>
      </c>
      <c r="R133" s="44">
        <v>2031</v>
      </c>
      <c r="S133" s="44">
        <v>2032</v>
      </c>
      <c r="T133" s="44">
        <v>2033</v>
      </c>
      <c r="U133" s="44">
        <v>2034</v>
      </c>
      <c r="V133" s="45">
        <v>2035</v>
      </c>
      <c r="AA133" s="32" t="str">
        <f>B133</f>
        <v>Scenario 2B - Carbon Reduction - Social Cost of Carbon - Mid-Range (Final)</v>
      </c>
      <c r="AB133" s="20">
        <v>2021</v>
      </c>
      <c r="AC133" s="20">
        <v>2026</v>
      </c>
      <c r="AD133" s="279">
        <v>2035</v>
      </c>
      <c r="AE133" s="269" t="s">
        <v>271</v>
      </c>
    </row>
    <row r="134" spans="1:31" x14ac:dyDescent="0.25">
      <c r="A134" s="41"/>
      <c r="B134" s="47" t="s">
        <v>50</v>
      </c>
      <c r="C134" s="48">
        <v>1588</v>
      </c>
      <c r="D134" s="48">
        <v>1588</v>
      </c>
      <c r="E134" s="48">
        <v>1588</v>
      </c>
      <c r="F134" s="48">
        <v>1588</v>
      </c>
      <c r="G134" s="48">
        <v>1588</v>
      </c>
      <c r="H134" s="48">
        <v>1588</v>
      </c>
      <c r="I134" s="48">
        <v>1588</v>
      </c>
      <c r="J134" s="48">
        <v>1588</v>
      </c>
      <c r="K134" s="48">
        <v>1588</v>
      </c>
      <c r="L134" s="48">
        <v>1588</v>
      </c>
      <c r="M134" s="48">
        <v>1588</v>
      </c>
      <c r="N134" s="48">
        <v>1588</v>
      </c>
      <c r="O134" s="48">
        <v>1588</v>
      </c>
      <c r="P134" s="48">
        <v>1588</v>
      </c>
      <c r="Q134" s="48">
        <v>1588</v>
      </c>
      <c r="R134" s="48">
        <v>1588</v>
      </c>
      <c r="S134" s="48">
        <v>1588</v>
      </c>
      <c r="T134" s="48">
        <v>1588</v>
      </c>
      <c r="U134" s="48">
        <v>1588</v>
      </c>
      <c r="V134" s="49">
        <v>1588</v>
      </c>
      <c r="AA134" s="87" t="s">
        <v>50</v>
      </c>
      <c r="AB134" s="23">
        <f>H134</f>
        <v>1588</v>
      </c>
      <c r="AC134" s="26">
        <f>M134</f>
        <v>1588</v>
      </c>
      <c r="AD134" s="26">
        <f>V134</f>
        <v>1588</v>
      </c>
      <c r="AE134" s="272">
        <f>AD134-C134</f>
        <v>0</v>
      </c>
    </row>
    <row r="135" spans="1:31" x14ac:dyDescent="0.25">
      <c r="A135" s="30"/>
      <c r="B135" s="33" t="s">
        <v>51</v>
      </c>
      <c r="C135" s="14">
        <v>2482</v>
      </c>
      <c r="D135" s="14">
        <v>2482</v>
      </c>
      <c r="E135" s="14">
        <v>2482</v>
      </c>
      <c r="F135" s="14">
        <v>2484.2399999999998</v>
      </c>
      <c r="G135" s="14">
        <v>2485.12</v>
      </c>
      <c r="H135" s="14">
        <v>2485.12</v>
      </c>
      <c r="I135" s="14">
        <v>2485.12</v>
      </c>
      <c r="J135" s="14">
        <v>2485.12</v>
      </c>
      <c r="K135" s="14">
        <v>2485.12</v>
      </c>
      <c r="L135" s="14">
        <v>2485.12</v>
      </c>
      <c r="M135" s="14">
        <v>2485.12</v>
      </c>
      <c r="N135" s="14">
        <v>2485.12</v>
      </c>
      <c r="O135" s="14">
        <v>2485.12</v>
      </c>
      <c r="P135" s="14">
        <v>2485.12</v>
      </c>
      <c r="Q135" s="14">
        <v>2485.12</v>
      </c>
      <c r="R135" s="14">
        <v>2485.1437500000002</v>
      </c>
      <c r="S135" s="14">
        <v>2485.2800000000002</v>
      </c>
      <c r="T135" s="14">
        <v>2485.3287500000001</v>
      </c>
      <c r="U135" s="14">
        <v>2485.44875</v>
      </c>
      <c r="V135" s="36">
        <v>2486.125</v>
      </c>
      <c r="AA135" s="35" t="s">
        <v>51</v>
      </c>
      <c r="AB135" s="13">
        <f t="shared" ref="AB135:AB140" si="98">H135</f>
        <v>2485.12</v>
      </c>
      <c r="AC135" s="14">
        <f t="shared" ref="AC135:AC140" si="99">M135</f>
        <v>2485.12</v>
      </c>
      <c r="AD135" s="270">
        <f t="shared" ref="AD135:AD140" si="100">V135</f>
        <v>2486.125</v>
      </c>
      <c r="AE135" s="273">
        <f t="shared" ref="AE135:AE136" si="101">AD135-C135</f>
        <v>4.125</v>
      </c>
    </row>
    <row r="136" spans="1:31" x14ac:dyDescent="0.25">
      <c r="A136" s="30"/>
      <c r="B136" s="33" t="s">
        <v>52</v>
      </c>
      <c r="C136" s="14">
        <v>126</v>
      </c>
      <c r="D136" s="14">
        <v>126</v>
      </c>
      <c r="E136" s="14">
        <v>126</v>
      </c>
      <c r="F136" s="14">
        <v>126.06</v>
      </c>
      <c r="G136" s="14">
        <v>126.09</v>
      </c>
      <c r="H136" s="14">
        <v>126.09</v>
      </c>
      <c r="I136" s="14">
        <v>126.1425</v>
      </c>
      <c r="J136" s="14">
        <v>126.24375000000001</v>
      </c>
      <c r="K136" s="14">
        <v>126.33374999999999</v>
      </c>
      <c r="L136" s="14">
        <v>126.3775</v>
      </c>
      <c r="M136" s="14">
        <v>126.4225</v>
      </c>
      <c r="N136" s="14">
        <v>126.53</v>
      </c>
      <c r="O136" s="14">
        <v>127.3475</v>
      </c>
      <c r="P136" s="14">
        <v>129.315</v>
      </c>
      <c r="Q136" s="14">
        <v>132.49625</v>
      </c>
      <c r="R136" s="14">
        <v>137.65375</v>
      </c>
      <c r="S136" s="14">
        <v>143.94125</v>
      </c>
      <c r="T136" s="14">
        <v>151.33000000000001</v>
      </c>
      <c r="U136" s="14">
        <v>159.35</v>
      </c>
      <c r="V136" s="36">
        <v>167.43625</v>
      </c>
      <c r="AA136" s="35" t="s">
        <v>52</v>
      </c>
      <c r="AB136" s="13">
        <f t="shared" si="98"/>
        <v>126.09</v>
      </c>
      <c r="AC136" s="14">
        <f t="shared" si="99"/>
        <v>126.4225</v>
      </c>
      <c r="AD136" s="270">
        <f t="shared" si="100"/>
        <v>167.43625</v>
      </c>
      <c r="AE136" s="273">
        <f t="shared" si="101"/>
        <v>41.436250000000001</v>
      </c>
    </row>
    <row r="137" spans="1:31" x14ac:dyDescent="0.25">
      <c r="A137" s="30"/>
      <c r="B137" s="33" t="s">
        <v>40</v>
      </c>
      <c r="C137" s="14">
        <v>0</v>
      </c>
      <c r="D137" s="14">
        <v>0</v>
      </c>
      <c r="E137" s="14">
        <v>0</v>
      </c>
      <c r="F137" s="14">
        <v>0</v>
      </c>
      <c r="G137" s="14">
        <v>0</v>
      </c>
      <c r="H137" s="14">
        <v>0</v>
      </c>
      <c r="I137" s="14">
        <v>0</v>
      </c>
      <c r="J137" s="14">
        <v>0</v>
      </c>
      <c r="K137" s="14">
        <v>0</v>
      </c>
      <c r="L137" s="14">
        <v>0</v>
      </c>
      <c r="M137" s="14">
        <v>0</v>
      </c>
      <c r="N137" s="14">
        <v>0.10875</v>
      </c>
      <c r="O137" s="14">
        <v>0.78</v>
      </c>
      <c r="P137" s="14">
        <v>2.0724999999999998</v>
      </c>
      <c r="Q137" s="14">
        <v>3.94875</v>
      </c>
      <c r="R137" s="14">
        <v>6.5</v>
      </c>
      <c r="S137" s="14">
        <v>8.7912499999999998</v>
      </c>
      <c r="T137" s="14">
        <v>34.284999999999997</v>
      </c>
      <c r="U137" s="14">
        <v>44.402500000000003</v>
      </c>
      <c r="V137" s="36">
        <v>72.959999999999994</v>
      </c>
      <c r="AA137" s="35" t="s">
        <v>40</v>
      </c>
      <c r="AB137" s="13">
        <f t="shared" si="98"/>
        <v>0</v>
      </c>
      <c r="AC137" s="14">
        <f t="shared" si="99"/>
        <v>0</v>
      </c>
      <c r="AD137" s="270">
        <f t="shared" si="100"/>
        <v>72.959999999999994</v>
      </c>
      <c r="AE137" s="273">
        <f>AD137-C137</f>
        <v>72.959999999999994</v>
      </c>
    </row>
    <row r="138" spans="1:31" x14ac:dyDescent="0.25">
      <c r="A138" s="30"/>
      <c r="B138" s="33" t="s">
        <v>53</v>
      </c>
      <c r="C138" s="14">
        <v>0</v>
      </c>
      <c r="D138" s="14">
        <v>0</v>
      </c>
      <c r="E138" s="14">
        <v>0</v>
      </c>
      <c r="F138" s="14">
        <v>0</v>
      </c>
      <c r="G138" s="14">
        <v>0</v>
      </c>
      <c r="H138" s="14">
        <v>0</v>
      </c>
      <c r="I138" s="14">
        <v>0</v>
      </c>
      <c r="J138" s="14">
        <v>0</v>
      </c>
      <c r="K138" s="14">
        <v>0</v>
      </c>
      <c r="L138" s="14">
        <v>13.77875</v>
      </c>
      <c r="M138" s="14">
        <v>55.7575</v>
      </c>
      <c r="N138" s="14">
        <v>58.182499999999997</v>
      </c>
      <c r="O138" s="14">
        <v>60.567500000000003</v>
      </c>
      <c r="P138" s="14">
        <v>107.00624999999999</v>
      </c>
      <c r="Q138" s="14">
        <v>237.245</v>
      </c>
      <c r="R138" s="14">
        <v>371.32</v>
      </c>
      <c r="S138" s="14">
        <v>706.97500000000002</v>
      </c>
      <c r="T138" s="14">
        <v>824.12625000000003</v>
      </c>
      <c r="U138" s="14">
        <v>1104.0137500000001</v>
      </c>
      <c r="V138" s="36">
        <v>1109.3612499999999</v>
      </c>
      <c r="AA138" s="35" t="s">
        <v>53</v>
      </c>
      <c r="AB138" s="13">
        <f t="shared" si="98"/>
        <v>0</v>
      </c>
      <c r="AC138" s="14">
        <f t="shared" si="99"/>
        <v>55.7575</v>
      </c>
      <c r="AD138" s="270">
        <f t="shared" si="100"/>
        <v>1109.3612499999999</v>
      </c>
      <c r="AE138" s="273">
        <f t="shared" ref="AE138:AE140" si="102">AD138-C138</f>
        <v>1109.3612499999999</v>
      </c>
    </row>
    <row r="139" spans="1:31" x14ac:dyDescent="0.25">
      <c r="A139" s="30"/>
      <c r="B139" s="33" t="s">
        <v>54</v>
      </c>
      <c r="C139" s="14">
        <v>4358.1274999999996</v>
      </c>
      <c r="D139" s="14">
        <v>4361.8900000000003</v>
      </c>
      <c r="E139" s="14">
        <v>4272.2337500000003</v>
      </c>
      <c r="F139" s="14">
        <v>4190.9575000000004</v>
      </c>
      <c r="G139" s="14">
        <v>4136.3087500000001</v>
      </c>
      <c r="H139" s="14">
        <v>4087.6275000000001</v>
      </c>
      <c r="I139" s="14">
        <v>4060.2762499999999</v>
      </c>
      <c r="J139" s="14">
        <v>4019.1475</v>
      </c>
      <c r="K139" s="14">
        <v>3992.87</v>
      </c>
      <c r="L139" s="14">
        <v>3922.5762500000001</v>
      </c>
      <c r="M139" s="14">
        <v>3886.2862500000001</v>
      </c>
      <c r="N139" s="14">
        <v>3892.27</v>
      </c>
      <c r="O139" s="14">
        <v>3790.9237499999999</v>
      </c>
      <c r="P139" s="14">
        <v>3759.84375</v>
      </c>
      <c r="Q139" s="14">
        <v>3744.0574999999999</v>
      </c>
      <c r="R139" s="14">
        <v>3669.5037499999999</v>
      </c>
      <c r="S139" s="14">
        <v>3552.42</v>
      </c>
      <c r="T139" s="14">
        <v>3543.2112499999998</v>
      </c>
      <c r="U139" s="14">
        <v>3462.2287500000002</v>
      </c>
      <c r="V139" s="36">
        <v>3521.0762500000001</v>
      </c>
      <c r="AA139" s="35" t="s">
        <v>54</v>
      </c>
      <c r="AB139" s="13">
        <f t="shared" si="98"/>
        <v>4087.6275000000001</v>
      </c>
      <c r="AC139" s="14">
        <f t="shared" si="99"/>
        <v>3886.2862500000001</v>
      </c>
      <c r="AD139" s="270">
        <f t="shared" si="100"/>
        <v>3521.0762500000001</v>
      </c>
      <c r="AE139" s="273">
        <f t="shared" si="102"/>
        <v>-837.05124999999953</v>
      </c>
    </row>
    <row r="140" spans="1:31" ht="13.8" thickBot="1" x14ac:dyDescent="0.3">
      <c r="A140" s="30"/>
      <c r="B140" s="37" t="s">
        <v>55</v>
      </c>
      <c r="C140" s="38">
        <v>605.78625</v>
      </c>
      <c r="D140" s="38">
        <v>664.73874999999998</v>
      </c>
      <c r="E140" s="38">
        <v>762.18624999999997</v>
      </c>
      <c r="F140" s="38">
        <v>794.07124999999996</v>
      </c>
      <c r="G140" s="38">
        <v>893.25874999999996</v>
      </c>
      <c r="H140" s="38">
        <v>822.69749999999999</v>
      </c>
      <c r="I140" s="38">
        <v>756.16624999999999</v>
      </c>
      <c r="J140" s="38">
        <v>760.07249999999999</v>
      </c>
      <c r="K140" s="38">
        <v>758.15625</v>
      </c>
      <c r="L140" s="38">
        <v>748.38125000000002</v>
      </c>
      <c r="M140" s="38">
        <v>656.65125</v>
      </c>
      <c r="N140" s="38">
        <v>659.23500000000001</v>
      </c>
      <c r="O140" s="38">
        <v>658.53625</v>
      </c>
      <c r="P140" s="38">
        <v>679.1</v>
      </c>
      <c r="Q140" s="38">
        <v>713.51125000000002</v>
      </c>
      <c r="R140" s="38">
        <v>744.90875000000005</v>
      </c>
      <c r="S140" s="38">
        <v>737.82375000000002</v>
      </c>
      <c r="T140" s="38">
        <v>759.20749999999998</v>
      </c>
      <c r="U140" s="38">
        <v>758.75</v>
      </c>
      <c r="V140" s="40">
        <v>830.97625000000005</v>
      </c>
      <c r="AA140" s="39" t="s">
        <v>55</v>
      </c>
      <c r="AB140" s="63">
        <f t="shared" si="98"/>
        <v>822.69749999999999</v>
      </c>
      <c r="AC140" s="38">
        <f t="shared" si="99"/>
        <v>656.65125</v>
      </c>
      <c r="AD140" s="271">
        <f t="shared" si="100"/>
        <v>830.97625000000005</v>
      </c>
      <c r="AE140" s="274">
        <f t="shared" si="102"/>
        <v>225.19000000000005</v>
      </c>
    </row>
    <row r="141" spans="1:31" ht="13.8" thickBot="1" x14ac:dyDescent="0.3">
      <c r="A141" s="30"/>
      <c r="B141" s="27"/>
      <c r="C141" s="29"/>
      <c r="D141" s="29"/>
      <c r="E141" s="29"/>
      <c r="F141" s="29"/>
      <c r="G141" s="29"/>
      <c r="H141" s="29"/>
      <c r="I141" s="29"/>
      <c r="J141" s="29"/>
      <c r="K141" s="29"/>
      <c r="L141" s="29"/>
      <c r="M141" s="29"/>
      <c r="N141" s="29"/>
      <c r="O141" s="29"/>
      <c r="P141" s="29"/>
      <c r="Q141" s="29"/>
      <c r="R141" s="29"/>
      <c r="S141" s="29"/>
      <c r="T141" s="29"/>
      <c r="U141" s="29"/>
      <c r="V141" s="29"/>
      <c r="W141" s="17"/>
      <c r="X141" s="17"/>
      <c r="Y141" s="17"/>
      <c r="Z141" s="17"/>
      <c r="AA141" s="17"/>
      <c r="AB141" s="29"/>
      <c r="AC141" s="29"/>
      <c r="AD141" s="29"/>
    </row>
    <row r="142" spans="1:31" ht="13.8" thickBot="1" x14ac:dyDescent="0.3">
      <c r="A142" s="30"/>
      <c r="B142" s="31" t="s">
        <v>47</v>
      </c>
      <c r="C142" s="43">
        <v>2016</v>
      </c>
      <c r="D142" s="44">
        <v>2017</v>
      </c>
      <c r="E142" s="44">
        <v>2018</v>
      </c>
      <c r="F142" s="44">
        <v>2019</v>
      </c>
      <c r="G142" s="44">
        <v>2020</v>
      </c>
      <c r="H142" s="44">
        <v>2021</v>
      </c>
      <c r="I142" s="44">
        <v>2022</v>
      </c>
      <c r="J142" s="44">
        <v>2023</v>
      </c>
      <c r="K142" s="44">
        <v>2024</v>
      </c>
      <c r="L142" s="44">
        <v>2025</v>
      </c>
      <c r="M142" s="44">
        <v>2026</v>
      </c>
      <c r="N142" s="44">
        <v>2027</v>
      </c>
      <c r="O142" s="44">
        <v>2028</v>
      </c>
      <c r="P142" s="44">
        <v>2029</v>
      </c>
      <c r="Q142" s="44">
        <v>2030</v>
      </c>
      <c r="R142" s="44">
        <v>2031</v>
      </c>
      <c r="S142" s="44">
        <v>2032</v>
      </c>
      <c r="T142" s="44">
        <v>2033</v>
      </c>
      <c r="U142" s="44">
        <v>2034</v>
      </c>
      <c r="V142" s="45">
        <v>2035</v>
      </c>
      <c r="AA142" s="32" t="str">
        <f>B142</f>
        <v>Scenario 3A - Maximum Carbon Reduction, Existing Technology (Draft)</v>
      </c>
      <c r="AB142" s="20">
        <v>2021</v>
      </c>
      <c r="AC142" s="20">
        <v>2026</v>
      </c>
      <c r="AD142" s="279">
        <v>2035</v>
      </c>
      <c r="AE142" s="269" t="s">
        <v>271</v>
      </c>
    </row>
    <row r="143" spans="1:31" x14ac:dyDescent="0.25">
      <c r="A143" s="30"/>
      <c r="B143" s="47" t="s">
        <v>50</v>
      </c>
      <c r="C143" s="48">
        <v>1588</v>
      </c>
      <c r="D143" s="48">
        <v>1588</v>
      </c>
      <c r="E143" s="48">
        <v>1588</v>
      </c>
      <c r="F143" s="48">
        <v>1588</v>
      </c>
      <c r="G143" s="48">
        <v>1588</v>
      </c>
      <c r="H143" s="48">
        <v>1588</v>
      </c>
      <c r="I143" s="48">
        <v>1588</v>
      </c>
      <c r="J143" s="48">
        <v>1588</v>
      </c>
      <c r="K143" s="48">
        <v>1588</v>
      </c>
      <c r="L143" s="48">
        <v>1588</v>
      </c>
      <c r="M143" s="48">
        <v>1588</v>
      </c>
      <c r="N143" s="48">
        <v>1588</v>
      </c>
      <c r="O143" s="48">
        <v>1588</v>
      </c>
      <c r="P143" s="48">
        <v>1588</v>
      </c>
      <c r="Q143" s="48">
        <v>1588</v>
      </c>
      <c r="R143" s="48">
        <v>1588</v>
      </c>
      <c r="S143" s="48">
        <v>1588</v>
      </c>
      <c r="T143" s="48">
        <v>1588</v>
      </c>
      <c r="U143" s="48">
        <v>1588</v>
      </c>
      <c r="V143" s="49">
        <v>1588</v>
      </c>
      <c r="AA143" s="87" t="s">
        <v>50</v>
      </c>
      <c r="AB143" s="23">
        <f>H143</f>
        <v>1588</v>
      </c>
      <c r="AC143" s="26">
        <f>M143</f>
        <v>1588</v>
      </c>
      <c r="AD143" s="26">
        <f>V143</f>
        <v>1588</v>
      </c>
      <c r="AE143" s="272">
        <f>AD143-C143</f>
        <v>0</v>
      </c>
    </row>
    <row r="144" spans="1:31" x14ac:dyDescent="0.25">
      <c r="A144" s="30"/>
      <c r="B144" s="33" t="s">
        <v>51</v>
      </c>
      <c r="C144" s="14">
        <v>2482</v>
      </c>
      <c r="D144" s="14">
        <v>2482</v>
      </c>
      <c r="E144" s="14">
        <v>2482</v>
      </c>
      <c r="F144" s="14">
        <v>2483.19</v>
      </c>
      <c r="G144" s="14">
        <v>2483.6574999999998</v>
      </c>
      <c r="H144" s="14">
        <v>2483.8525</v>
      </c>
      <c r="I144" s="14">
        <v>2484.2125000000001</v>
      </c>
      <c r="J144" s="14">
        <v>2484.34</v>
      </c>
      <c r="K144" s="14">
        <v>2484.34</v>
      </c>
      <c r="L144" s="14">
        <v>2485.3162499999999</v>
      </c>
      <c r="M144" s="14">
        <v>2491.21875</v>
      </c>
      <c r="N144" s="14">
        <v>2496.8425000000002</v>
      </c>
      <c r="O144" s="14">
        <v>2498.835</v>
      </c>
      <c r="P144" s="14">
        <v>2504.2049999999999</v>
      </c>
      <c r="Q144" s="14">
        <v>2505.6774999999998</v>
      </c>
      <c r="R144" s="14">
        <v>2551.3387499999999</v>
      </c>
      <c r="S144" s="14">
        <v>2565.9375</v>
      </c>
      <c r="T144" s="14">
        <v>2572.5362500000001</v>
      </c>
      <c r="U144" s="14">
        <v>2595.0687499999999</v>
      </c>
      <c r="V144" s="36">
        <v>2655.50875</v>
      </c>
      <c r="AA144" s="35" t="s">
        <v>51</v>
      </c>
      <c r="AB144" s="13">
        <f t="shared" ref="AB144:AB149" si="103">H144</f>
        <v>2483.8525</v>
      </c>
      <c r="AC144" s="14">
        <f t="shared" ref="AC144:AC149" si="104">M144</f>
        <v>2491.21875</v>
      </c>
      <c r="AD144" s="270">
        <f t="shared" ref="AD144:AD149" si="105">V144</f>
        <v>2655.50875</v>
      </c>
      <c r="AE144" s="273">
        <f t="shared" ref="AE144:AE145" si="106">AD144-C144</f>
        <v>173.50874999999996</v>
      </c>
    </row>
    <row r="145" spans="1:31" x14ac:dyDescent="0.25">
      <c r="A145" s="30"/>
      <c r="B145" s="33" t="s">
        <v>52</v>
      </c>
      <c r="C145" s="14">
        <v>126</v>
      </c>
      <c r="D145" s="14">
        <v>126</v>
      </c>
      <c r="E145" s="14">
        <v>126</v>
      </c>
      <c r="F145" s="14">
        <v>126.0325</v>
      </c>
      <c r="G145" s="14">
        <v>126.05</v>
      </c>
      <c r="H145" s="14">
        <v>126.065</v>
      </c>
      <c r="I145" s="14">
        <v>126.09625</v>
      </c>
      <c r="J145" s="14">
        <v>126.12875</v>
      </c>
      <c r="K145" s="14">
        <v>126.21625</v>
      </c>
      <c r="L145" s="14">
        <v>133.64875000000001</v>
      </c>
      <c r="M145" s="14">
        <v>166.04750000000001</v>
      </c>
      <c r="N145" s="14">
        <v>206.93625</v>
      </c>
      <c r="O145" s="14">
        <v>234.39</v>
      </c>
      <c r="P145" s="14">
        <v>249.88124999999999</v>
      </c>
      <c r="Q145" s="14">
        <v>257.77375000000001</v>
      </c>
      <c r="R145" s="14">
        <v>262.16374999999999</v>
      </c>
      <c r="S145" s="14">
        <v>264.69</v>
      </c>
      <c r="T145" s="14">
        <v>267.28250000000003</v>
      </c>
      <c r="U145" s="14">
        <v>274.55250000000001</v>
      </c>
      <c r="V145" s="36">
        <v>289.1875</v>
      </c>
      <c r="AA145" s="35" t="s">
        <v>52</v>
      </c>
      <c r="AB145" s="13">
        <f t="shared" si="103"/>
        <v>126.065</v>
      </c>
      <c r="AC145" s="14">
        <f t="shared" si="104"/>
        <v>166.04750000000001</v>
      </c>
      <c r="AD145" s="270">
        <f t="shared" si="105"/>
        <v>289.1875</v>
      </c>
      <c r="AE145" s="273">
        <f t="shared" si="106"/>
        <v>163.1875</v>
      </c>
    </row>
    <row r="146" spans="1:31" x14ac:dyDescent="0.25">
      <c r="A146" s="30"/>
      <c r="B146" s="33" t="s">
        <v>40</v>
      </c>
      <c r="C146" s="14"/>
      <c r="D146" s="14"/>
      <c r="E146" s="14"/>
      <c r="F146" s="14"/>
      <c r="G146" s="14"/>
      <c r="H146" s="14"/>
      <c r="I146" s="14"/>
      <c r="J146" s="14"/>
      <c r="K146" s="14"/>
      <c r="L146" s="14"/>
      <c r="M146" s="14"/>
      <c r="N146" s="14"/>
      <c r="O146" s="14"/>
      <c r="P146" s="14"/>
      <c r="Q146" s="14"/>
      <c r="R146" s="14"/>
      <c r="S146" s="14"/>
      <c r="T146" s="14"/>
      <c r="U146" s="14"/>
      <c r="V146" s="36"/>
      <c r="AA146" s="35" t="s">
        <v>40</v>
      </c>
      <c r="AB146" s="13">
        <f t="shared" si="103"/>
        <v>0</v>
      </c>
      <c r="AC146" s="14">
        <f t="shared" si="104"/>
        <v>0</v>
      </c>
      <c r="AD146" s="270">
        <f t="shared" si="105"/>
        <v>0</v>
      </c>
      <c r="AE146" s="273">
        <f>AD146-C146</f>
        <v>0</v>
      </c>
    </row>
    <row r="147" spans="1:31" x14ac:dyDescent="0.25">
      <c r="A147" s="30"/>
      <c r="B147" s="33" t="s">
        <v>53</v>
      </c>
      <c r="C147" s="14">
        <v>0</v>
      </c>
      <c r="D147" s="14">
        <v>0</v>
      </c>
      <c r="E147" s="14">
        <v>0</v>
      </c>
      <c r="F147" s="14">
        <v>0.30125000000000002</v>
      </c>
      <c r="G147" s="14">
        <v>0.79125000000000001</v>
      </c>
      <c r="H147" s="14">
        <v>1.2024999999999999</v>
      </c>
      <c r="I147" s="14">
        <v>1.08125</v>
      </c>
      <c r="J147" s="14">
        <v>1.2375</v>
      </c>
      <c r="K147" s="14">
        <v>8.7937499999999993</v>
      </c>
      <c r="L147" s="14">
        <v>164.2825</v>
      </c>
      <c r="M147" s="14">
        <v>596.26625000000001</v>
      </c>
      <c r="N147" s="14">
        <v>651.61874999999998</v>
      </c>
      <c r="O147" s="14">
        <v>684.72625000000005</v>
      </c>
      <c r="P147" s="14">
        <v>851.91499999999996</v>
      </c>
      <c r="Q147" s="14">
        <v>1127.1075000000001</v>
      </c>
      <c r="R147" s="14">
        <v>1198.5825</v>
      </c>
      <c r="S147" s="14">
        <v>1355.33375</v>
      </c>
      <c r="T147" s="14">
        <v>1486.08375</v>
      </c>
      <c r="U147" s="14">
        <v>1676.10625</v>
      </c>
      <c r="V147" s="36">
        <v>1752.32</v>
      </c>
      <c r="AA147" s="35" t="s">
        <v>53</v>
      </c>
      <c r="AB147" s="13">
        <f t="shared" si="103"/>
        <v>1.2024999999999999</v>
      </c>
      <c r="AC147" s="14">
        <f t="shared" si="104"/>
        <v>596.26625000000001</v>
      </c>
      <c r="AD147" s="270">
        <f t="shared" si="105"/>
        <v>1752.32</v>
      </c>
      <c r="AE147" s="273">
        <f t="shared" ref="AE147:AE149" si="107">AD147-C147</f>
        <v>1752.32</v>
      </c>
    </row>
    <row r="148" spans="1:31" x14ac:dyDescent="0.25">
      <c r="A148" s="30"/>
      <c r="B148" s="33" t="s">
        <v>54</v>
      </c>
      <c r="C148" s="14">
        <v>1911.0037500000001</v>
      </c>
      <c r="D148" s="14">
        <v>1951.885</v>
      </c>
      <c r="E148" s="14">
        <v>1932.4275</v>
      </c>
      <c r="F148" s="14">
        <v>1856.38</v>
      </c>
      <c r="G148" s="14">
        <v>1811.1212499999999</v>
      </c>
      <c r="H148" s="14">
        <v>1930.0487499999999</v>
      </c>
      <c r="I148" s="14">
        <v>1902.25875</v>
      </c>
      <c r="J148" s="14">
        <v>1881.45</v>
      </c>
      <c r="K148" s="14">
        <v>1882.7662499999999</v>
      </c>
      <c r="L148" s="14">
        <v>1687.2225000000001</v>
      </c>
      <c r="M148" s="14">
        <v>2219.9899999999998</v>
      </c>
      <c r="N148" s="14">
        <v>2468.99125</v>
      </c>
      <c r="O148" s="14">
        <v>2384.7600000000002</v>
      </c>
      <c r="P148" s="14">
        <v>2355.3287500000001</v>
      </c>
      <c r="Q148" s="14">
        <v>2333.3375000000001</v>
      </c>
      <c r="R148" s="14">
        <v>2210.145</v>
      </c>
      <c r="S148" s="14">
        <v>2187.4187499999998</v>
      </c>
      <c r="T148" s="14">
        <v>2182.6012500000002</v>
      </c>
      <c r="U148" s="14">
        <v>2114.9812499999998</v>
      </c>
      <c r="V148" s="36">
        <v>2220.2674999999999</v>
      </c>
      <c r="AA148" s="35" t="s">
        <v>54</v>
      </c>
      <c r="AB148" s="13">
        <f t="shared" si="103"/>
        <v>1930.0487499999999</v>
      </c>
      <c r="AC148" s="14">
        <f t="shared" si="104"/>
        <v>2219.9899999999998</v>
      </c>
      <c r="AD148" s="270">
        <f t="shared" si="105"/>
        <v>2220.2674999999999</v>
      </c>
      <c r="AE148" s="273">
        <f t="shared" si="107"/>
        <v>309.26374999999985</v>
      </c>
    </row>
    <row r="149" spans="1:31" ht="13.8" thickBot="1" x14ac:dyDescent="0.3">
      <c r="A149" s="30"/>
      <c r="B149" s="37" t="s">
        <v>55</v>
      </c>
      <c r="C149" s="38">
        <v>4544.4324999999999</v>
      </c>
      <c r="D149" s="38">
        <v>4561.0012500000003</v>
      </c>
      <c r="E149" s="38">
        <v>4500.1762500000004</v>
      </c>
      <c r="F149" s="38">
        <v>4508.45</v>
      </c>
      <c r="G149" s="38">
        <v>4524.3962499999998</v>
      </c>
      <c r="H149" s="38">
        <v>3986.8375000000001</v>
      </c>
      <c r="I149" s="38">
        <v>3784.86</v>
      </c>
      <c r="J149" s="38">
        <v>3778.1475</v>
      </c>
      <c r="K149" s="38">
        <v>3820.1224999999999</v>
      </c>
      <c r="L149" s="38">
        <v>3812.4612499999998</v>
      </c>
      <c r="M149" s="38">
        <v>1063.3475000000001</v>
      </c>
      <c r="N149" s="38">
        <v>0</v>
      </c>
      <c r="O149" s="38">
        <v>0</v>
      </c>
      <c r="P149" s="38">
        <v>0</v>
      </c>
      <c r="Q149" s="38">
        <v>0</v>
      </c>
      <c r="R149" s="38">
        <v>0</v>
      </c>
      <c r="S149" s="38">
        <v>0</v>
      </c>
      <c r="T149" s="38">
        <v>0</v>
      </c>
      <c r="U149" s="38">
        <v>0</v>
      </c>
      <c r="V149" s="40">
        <v>0</v>
      </c>
      <c r="AA149" s="39" t="s">
        <v>55</v>
      </c>
      <c r="AB149" s="63">
        <f t="shared" si="103"/>
        <v>3986.8375000000001</v>
      </c>
      <c r="AC149" s="38">
        <f t="shared" si="104"/>
        <v>1063.3475000000001</v>
      </c>
      <c r="AD149" s="271">
        <f t="shared" si="105"/>
        <v>0</v>
      </c>
      <c r="AE149" s="274">
        <f t="shared" si="107"/>
        <v>-4544.4324999999999</v>
      </c>
    </row>
    <row r="150" spans="1:31" ht="13.8" thickBot="1" x14ac:dyDescent="0.3">
      <c r="A150" s="30"/>
      <c r="B150" s="27"/>
      <c r="C150" s="29"/>
      <c r="D150" s="29"/>
      <c r="E150" s="29"/>
      <c r="F150" s="29"/>
      <c r="G150" s="29"/>
      <c r="H150" s="29"/>
      <c r="I150" s="29"/>
      <c r="J150" s="29"/>
      <c r="K150" s="29"/>
      <c r="L150" s="29"/>
      <c r="M150" s="29"/>
      <c r="N150" s="29"/>
      <c r="O150" s="29"/>
      <c r="P150" s="29"/>
      <c r="Q150" s="29"/>
      <c r="R150" s="29"/>
      <c r="S150" s="29"/>
      <c r="T150" s="29"/>
      <c r="U150" s="29"/>
      <c r="V150" s="29"/>
      <c r="W150" s="17"/>
      <c r="X150" s="17"/>
      <c r="Y150" s="17"/>
      <c r="Z150" s="17"/>
      <c r="AA150" s="17"/>
      <c r="AB150" s="29"/>
      <c r="AC150" s="29"/>
      <c r="AD150" s="29"/>
    </row>
    <row r="151" spans="1:31" ht="13.8" thickBot="1" x14ac:dyDescent="0.3">
      <c r="A151" s="30"/>
      <c r="B151" s="31" t="s">
        <v>48</v>
      </c>
      <c r="C151" s="43">
        <v>2016</v>
      </c>
      <c r="D151" s="44">
        <v>2017</v>
      </c>
      <c r="E151" s="44">
        <v>2018</v>
      </c>
      <c r="F151" s="44">
        <v>2019</v>
      </c>
      <c r="G151" s="44">
        <v>2020</v>
      </c>
      <c r="H151" s="44">
        <v>2021</v>
      </c>
      <c r="I151" s="44">
        <v>2022</v>
      </c>
      <c r="J151" s="44">
        <v>2023</v>
      </c>
      <c r="K151" s="44">
        <v>2024</v>
      </c>
      <c r="L151" s="44">
        <v>2025</v>
      </c>
      <c r="M151" s="44">
        <v>2026</v>
      </c>
      <c r="N151" s="44">
        <v>2027</v>
      </c>
      <c r="O151" s="44">
        <v>2028</v>
      </c>
      <c r="P151" s="44">
        <v>2029</v>
      </c>
      <c r="Q151" s="44">
        <v>2030</v>
      </c>
      <c r="R151" s="44">
        <v>2031</v>
      </c>
      <c r="S151" s="44">
        <v>2032</v>
      </c>
      <c r="T151" s="44">
        <v>2033</v>
      </c>
      <c r="U151" s="44">
        <v>2034</v>
      </c>
      <c r="V151" s="45">
        <v>2035</v>
      </c>
      <c r="AA151" s="32" t="str">
        <f>B151</f>
        <v>Scenario 3A - Maximum Carbon Reduction, Existing Technology (Final)</v>
      </c>
      <c r="AB151" s="20">
        <v>2021</v>
      </c>
      <c r="AC151" s="20">
        <v>2026</v>
      </c>
      <c r="AD151" s="279">
        <v>2035</v>
      </c>
      <c r="AE151" s="269" t="s">
        <v>271</v>
      </c>
    </row>
    <row r="152" spans="1:31" x14ac:dyDescent="0.25">
      <c r="A152" s="30"/>
      <c r="B152" s="47" t="s">
        <v>50</v>
      </c>
      <c r="C152" s="48">
        <v>1588</v>
      </c>
      <c r="D152" s="48">
        <v>1588</v>
      </c>
      <c r="E152" s="48">
        <v>1588</v>
      </c>
      <c r="F152" s="48">
        <v>1588</v>
      </c>
      <c r="G152" s="48">
        <v>1588</v>
      </c>
      <c r="H152" s="48">
        <v>1588</v>
      </c>
      <c r="I152" s="48">
        <v>1588</v>
      </c>
      <c r="J152" s="48">
        <v>1588</v>
      </c>
      <c r="K152" s="48">
        <v>1588</v>
      </c>
      <c r="L152" s="48">
        <v>1588</v>
      </c>
      <c r="M152" s="48">
        <v>1588</v>
      </c>
      <c r="N152" s="48">
        <v>1588</v>
      </c>
      <c r="O152" s="48">
        <v>1588</v>
      </c>
      <c r="P152" s="48">
        <v>1588</v>
      </c>
      <c r="Q152" s="48">
        <v>1588</v>
      </c>
      <c r="R152" s="48">
        <v>1588</v>
      </c>
      <c r="S152" s="48">
        <v>1588</v>
      </c>
      <c r="T152" s="48">
        <v>1588</v>
      </c>
      <c r="U152" s="48">
        <v>1588</v>
      </c>
      <c r="V152" s="49">
        <v>1588</v>
      </c>
      <c r="AA152" s="87" t="s">
        <v>50</v>
      </c>
      <c r="AB152" s="23">
        <f>H152</f>
        <v>1588</v>
      </c>
      <c r="AC152" s="26">
        <f>M152</f>
        <v>1588</v>
      </c>
      <c r="AD152" s="26">
        <f>V152</f>
        <v>1588</v>
      </c>
      <c r="AE152" s="272">
        <f>AD152-C152</f>
        <v>0</v>
      </c>
    </row>
    <row r="153" spans="1:31" x14ac:dyDescent="0.25">
      <c r="B153" s="33" t="s">
        <v>51</v>
      </c>
      <c r="C153" s="14">
        <v>2482</v>
      </c>
      <c r="D153" s="14">
        <v>2482</v>
      </c>
      <c r="E153" s="14">
        <v>2482</v>
      </c>
      <c r="F153" s="14">
        <v>2484.0650000000001</v>
      </c>
      <c r="G153" s="14">
        <v>2484.8762499999998</v>
      </c>
      <c r="H153" s="14">
        <v>2484.8762499999998</v>
      </c>
      <c r="I153" s="14">
        <v>2484.8762499999998</v>
      </c>
      <c r="J153" s="14">
        <v>2484.8762499999998</v>
      </c>
      <c r="K153" s="14">
        <v>2484.8762499999998</v>
      </c>
      <c r="L153" s="14">
        <v>2484.8762499999998</v>
      </c>
      <c r="M153" s="14">
        <v>2484.8762499999998</v>
      </c>
      <c r="N153" s="14">
        <v>2484.8762499999998</v>
      </c>
      <c r="O153" s="14">
        <v>2484.8762499999998</v>
      </c>
      <c r="P153" s="14">
        <v>2484.8762499999998</v>
      </c>
      <c r="Q153" s="14">
        <v>2484.8762499999998</v>
      </c>
      <c r="R153" s="14">
        <v>2484.8762499999998</v>
      </c>
      <c r="S153" s="14">
        <v>2484.8762499999998</v>
      </c>
      <c r="T153" s="14">
        <v>2484.8762499999998</v>
      </c>
      <c r="U153" s="14">
        <v>2484.94875</v>
      </c>
      <c r="V153" s="36">
        <v>2484.9650000000001</v>
      </c>
      <c r="AA153" s="35" t="s">
        <v>51</v>
      </c>
      <c r="AB153" s="13">
        <f t="shared" ref="AB153:AB158" si="108">H153</f>
        <v>2484.8762499999998</v>
      </c>
      <c r="AC153" s="14">
        <f t="shared" ref="AC153:AC158" si="109">M153</f>
        <v>2484.8762499999998</v>
      </c>
      <c r="AD153" s="270">
        <f t="shared" ref="AD153:AD158" si="110">V153</f>
        <v>2484.9650000000001</v>
      </c>
      <c r="AE153" s="273">
        <f t="shared" ref="AE153:AE154" si="111">AD153-C153</f>
        <v>2.9650000000001455</v>
      </c>
    </row>
    <row r="154" spans="1:31" x14ac:dyDescent="0.25">
      <c r="B154" s="33" t="s">
        <v>52</v>
      </c>
      <c r="C154" s="14">
        <v>126</v>
      </c>
      <c r="D154" s="14">
        <v>126</v>
      </c>
      <c r="E154" s="14">
        <v>126</v>
      </c>
      <c r="F154" s="14">
        <v>126</v>
      </c>
      <c r="G154" s="14">
        <v>126</v>
      </c>
      <c r="H154" s="14">
        <v>126</v>
      </c>
      <c r="I154" s="14">
        <v>126.04125000000001</v>
      </c>
      <c r="J154" s="14">
        <v>126.11750000000001</v>
      </c>
      <c r="K154" s="14">
        <v>126.2</v>
      </c>
      <c r="L154" s="14">
        <v>126.2375</v>
      </c>
      <c r="M154" s="14">
        <v>126.265</v>
      </c>
      <c r="N154" s="14">
        <v>126.6725</v>
      </c>
      <c r="O154" s="14">
        <v>128.20249999999999</v>
      </c>
      <c r="P154" s="14">
        <v>131.0675</v>
      </c>
      <c r="Q154" s="14">
        <v>135.64500000000001</v>
      </c>
      <c r="R154" s="14">
        <v>142.935</v>
      </c>
      <c r="S154" s="14">
        <v>150.52625</v>
      </c>
      <c r="T154" s="14">
        <v>159.62125</v>
      </c>
      <c r="U154" s="14">
        <v>171.5675</v>
      </c>
      <c r="V154" s="36">
        <v>183.73124999999999</v>
      </c>
      <c r="AA154" s="35" t="s">
        <v>52</v>
      </c>
      <c r="AB154" s="13">
        <f t="shared" si="108"/>
        <v>126</v>
      </c>
      <c r="AC154" s="14">
        <f t="shared" si="109"/>
        <v>126.265</v>
      </c>
      <c r="AD154" s="270">
        <f t="shared" si="110"/>
        <v>183.73124999999999</v>
      </c>
      <c r="AE154" s="273">
        <f t="shared" si="111"/>
        <v>57.731249999999989</v>
      </c>
    </row>
    <row r="155" spans="1:31" x14ac:dyDescent="0.25">
      <c r="B155" s="33" t="s">
        <v>40</v>
      </c>
      <c r="C155" s="14">
        <v>0</v>
      </c>
      <c r="D155" s="14">
        <v>0</v>
      </c>
      <c r="E155" s="14">
        <v>0</v>
      </c>
      <c r="F155" s="14">
        <v>0</v>
      </c>
      <c r="G155" s="14">
        <v>0</v>
      </c>
      <c r="H155" s="14">
        <v>0</v>
      </c>
      <c r="I155" s="14">
        <v>0</v>
      </c>
      <c r="J155" s="14">
        <v>0</v>
      </c>
      <c r="K155" s="14">
        <v>0</v>
      </c>
      <c r="L155" s="14">
        <v>0</v>
      </c>
      <c r="M155" s="14">
        <v>0</v>
      </c>
      <c r="N155" s="14">
        <v>0</v>
      </c>
      <c r="O155" s="14">
        <v>0</v>
      </c>
      <c r="P155" s="14">
        <v>0.2475</v>
      </c>
      <c r="Q155" s="14">
        <v>1.06125</v>
      </c>
      <c r="R155" s="14">
        <v>1.8149999999999999</v>
      </c>
      <c r="S155" s="14">
        <v>2.6887500000000002</v>
      </c>
      <c r="T155" s="14">
        <v>4.5774999999999997</v>
      </c>
      <c r="U155" s="14">
        <v>6.1875</v>
      </c>
      <c r="V155" s="36">
        <v>9.5562500000000004</v>
      </c>
      <c r="AA155" s="35" t="s">
        <v>40</v>
      </c>
      <c r="AB155" s="13">
        <f t="shared" si="108"/>
        <v>0</v>
      </c>
      <c r="AC155" s="14">
        <f t="shared" si="109"/>
        <v>0</v>
      </c>
      <c r="AD155" s="270">
        <f t="shared" si="110"/>
        <v>9.5562500000000004</v>
      </c>
      <c r="AE155" s="273">
        <f>AD155-C155</f>
        <v>9.5562500000000004</v>
      </c>
    </row>
    <row r="156" spans="1:31" x14ac:dyDescent="0.25">
      <c r="B156" s="33" t="s">
        <v>53</v>
      </c>
      <c r="C156" s="14">
        <v>0</v>
      </c>
      <c r="D156" s="14">
        <v>0</v>
      </c>
      <c r="E156" s="14">
        <v>0</v>
      </c>
      <c r="F156" s="14">
        <v>0</v>
      </c>
      <c r="G156" s="14">
        <v>0</v>
      </c>
      <c r="H156" s="14">
        <v>3.65625</v>
      </c>
      <c r="I156" s="14">
        <v>11.3325</v>
      </c>
      <c r="J156" s="14">
        <v>11.28875</v>
      </c>
      <c r="K156" s="14">
        <v>11.768750000000001</v>
      </c>
      <c r="L156" s="14">
        <v>175.2225</v>
      </c>
      <c r="M156" s="14">
        <v>776.63250000000005</v>
      </c>
      <c r="N156" s="14">
        <v>917.14499999999998</v>
      </c>
      <c r="O156" s="14">
        <v>896.39374999999995</v>
      </c>
      <c r="P156" s="14">
        <v>932.97625000000005</v>
      </c>
      <c r="Q156" s="14">
        <v>1093.2837500000001</v>
      </c>
      <c r="R156" s="14">
        <v>1355.125</v>
      </c>
      <c r="S156" s="14">
        <v>1823.4974999999999</v>
      </c>
      <c r="T156" s="14">
        <v>1854.9649999999999</v>
      </c>
      <c r="U156" s="14">
        <v>2009.7049999999999</v>
      </c>
      <c r="V156" s="36">
        <v>2298.46875</v>
      </c>
      <c r="AA156" s="35" t="s">
        <v>53</v>
      </c>
      <c r="AB156" s="13">
        <f t="shared" si="108"/>
        <v>3.65625</v>
      </c>
      <c r="AC156" s="14">
        <f t="shared" si="109"/>
        <v>776.63250000000005</v>
      </c>
      <c r="AD156" s="270">
        <f t="shared" si="110"/>
        <v>2298.46875</v>
      </c>
      <c r="AE156" s="273">
        <f t="shared" ref="AE156:AE158" si="112">AD156-C156</f>
        <v>2298.46875</v>
      </c>
    </row>
    <row r="157" spans="1:31" x14ac:dyDescent="0.25">
      <c r="B157" s="33" t="s">
        <v>54</v>
      </c>
      <c r="C157" s="14">
        <v>3223.3150000000001</v>
      </c>
      <c r="D157" s="14">
        <v>3047.5412500000002</v>
      </c>
      <c r="E157" s="14">
        <v>2909.8225000000002</v>
      </c>
      <c r="F157" s="14">
        <v>2711.2575000000002</v>
      </c>
      <c r="G157" s="14">
        <v>2550.105</v>
      </c>
      <c r="H157" s="14">
        <v>2648.4425000000001</v>
      </c>
      <c r="I157" s="14">
        <v>2665.17</v>
      </c>
      <c r="J157" s="14">
        <v>2582.4312500000001</v>
      </c>
      <c r="K157" s="14">
        <v>2499.6999999999998</v>
      </c>
      <c r="L157" s="14">
        <v>2294.8625000000002</v>
      </c>
      <c r="M157" s="14">
        <v>2920.335</v>
      </c>
      <c r="N157" s="14">
        <v>3333.6012500000002</v>
      </c>
      <c r="O157" s="14">
        <v>3212.6325000000002</v>
      </c>
      <c r="P157" s="14">
        <v>3198.0212499999998</v>
      </c>
      <c r="Q157" s="14">
        <v>3170.55375</v>
      </c>
      <c r="R157" s="14">
        <v>3024.5262499999999</v>
      </c>
      <c r="S157" s="14">
        <v>2871.8962499999998</v>
      </c>
      <c r="T157" s="14">
        <v>2874.8312500000002</v>
      </c>
      <c r="U157" s="14">
        <v>2834.0762500000001</v>
      </c>
      <c r="V157" s="36">
        <v>2847.5774999999999</v>
      </c>
      <c r="AA157" s="35" t="s">
        <v>54</v>
      </c>
      <c r="AB157" s="13">
        <f t="shared" si="108"/>
        <v>2648.4425000000001</v>
      </c>
      <c r="AC157" s="14">
        <f t="shared" si="109"/>
        <v>2920.335</v>
      </c>
      <c r="AD157" s="270">
        <f t="shared" si="110"/>
        <v>2847.5774999999999</v>
      </c>
      <c r="AE157" s="273">
        <f t="shared" si="112"/>
        <v>-375.73750000000018</v>
      </c>
    </row>
    <row r="158" spans="1:31" ht="13.8" thickBot="1" x14ac:dyDescent="0.3">
      <c r="B158" s="37" t="s">
        <v>55</v>
      </c>
      <c r="C158" s="38">
        <v>3241.5887499999999</v>
      </c>
      <c r="D158" s="38">
        <v>3479.1487499999998</v>
      </c>
      <c r="E158" s="38">
        <v>3736.4825000000001</v>
      </c>
      <c r="F158" s="38">
        <v>3927.0174999999999</v>
      </c>
      <c r="G158" s="38">
        <v>4102.13375</v>
      </c>
      <c r="H158" s="38">
        <v>3661.8812499999999</v>
      </c>
      <c r="I158" s="38">
        <v>3528.3049999999998</v>
      </c>
      <c r="J158" s="38">
        <v>3510.7024999999999</v>
      </c>
      <c r="K158" s="38">
        <v>3551.89</v>
      </c>
      <c r="L158" s="38">
        <v>3561.42875</v>
      </c>
      <c r="M158" s="38">
        <v>957.19</v>
      </c>
      <c r="N158" s="38">
        <v>0</v>
      </c>
      <c r="O158" s="38">
        <v>0</v>
      </c>
      <c r="P158" s="38">
        <v>0</v>
      </c>
      <c r="Q158" s="38">
        <v>0</v>
      </c>
      <c r="R158" s="38">
        <v>0</v>
      </c>
      <c r="S158" s="38">
        <v>0</v>
      </c>
      <c r="T158" s="38">
        <v>0</v>
      </c>
      <c r="U158" s="38">
        <v>0</v>
      </c>
      <c r="V158" s="40">
        <v>0</v>
      </c>
      <c r="AA158" s="39" t="s">
        <v>55</v>
      </c>
      <c r="AB158" s="63">
        <f t="shared" si="108"/>
        <v>3661.8812499999999</v>
      </c>
      <c r="AC158" s="38">
        <f t="shared" si="109"/>
        <v>957.19</v>
      </c>
      <c r="AD158" s="271">
        <f t="shared" si="110"/>
        <v>0</v>
      </c>
      <c r="AE158" s="274">
        <f t="shared" si="112"/>
        <v>-3241.5887499999999</v>
      </c>
    </row>
    <row r="159" spans="1:31" ht="13.8" thickBot="1" x14ac:dyDescent="0.3">
      <c r="B159" s="27"/>
      <c r="C159" s="29"/>
      <c r="D159" s="29"/>
      <c r="E159" s="29"/>
      <c r="F159" s="29"/>
      <c r="G159" s="29"/>
      <c r="H159" s="29"/>
      <c r="I159" s="29"/>
      <c r="J159" s="29"/>
      <c r="K159" s="29"/>
      <c r="L159" s="29"/>
      <c r="M159" s="29"/>
      <c r="N159" s="29"/>
      <c r="O159" s="29"/>
      <c r="P159" s="29"/>
      <c r="Q159" s="29"/>
      <c r="R159" s="29"/>
      <c r="S159" s="29"/>
      <c r="T159" s="29"/>
      <c r="U159" s="29"/>
      <c r="V159" s="29"/>
      <c r="W159" s="17"/>
      <c r="X159" s="17"/>
      <c r="Y159" s="17"/>
      <c r="Z159" s="17"/>
      <c r="AA159" s="17"/>
      <c r="AB159" s="29"/>
      <c r="AC159" s="29"/>
      <c r="AD159" s="29"/>
    </row>
    <row r="160" spans="1:31" ht="13.8" thickBot="1" x14ac:dyDescent="0.3">
      <c r="A160" s="30"/>
      <c r="B160" s="31" t="s">
        <v>89</v>
      </c>
      <c r="C160" s="43">
        <v>2016</v>
      </c>
      <c r="D160" s="44">
        <v>2017</v>
      </c>
      <c r="E160" s="44">
        <v>2018</v>
      </c>
      <c r="F160" s="44">
        <v>2019</v>
      </c>
      <c r="G160" s="44">
        <v>2020</v>
      </c>
      <c r="H160" s="44">
        <v>2021</v>
      </c>
      <c r="I160" s="44">
        <v>2022</v>
      </c>
      <c r="J160" s="44">
        <v>2023</v>
      </c>
      <c r="K160" s="44">
        <v>2024</v>
      </c>
      <c r="L160" s="44">
        <v>2025</v>
      </c>
      <c r="M160" s="44">
        <v>2026</v>
      </c>
      <c r="N160" s="44">
        <v>2027</v>
      </c>
      <c r="O160" s="44">
        <v>2028</v>
      </c>
      <c r="P160" s="44">
        <v>2029</v>
      </c>
      <c r="Q160" s="44">
        <v>2030</v>
      </c>
      <c r="R160" s="44">
        <v>2031</v>
      </c>
      <c r="S160" s="44">
        <v>2032</v>
      </c>
      <c r="T160" s="44">
        <v>2033</v>
      </c>
      <c r="U160" s="44">
        <v>2034</v>
      </c>
      <c r="V160" s="45">
        <v>2035</v>
      </c>
      <c r="AA160" s="32" t="str">
        <f>B160</f>
        <v>Scenario 3C - Coal Retirement</v>
      </c>
      <c r="AB160" s="20">
        <v>2021</v>
      </c>
      <c r="AC160" s="20">
        <v>2026</v>
      </c>
      <c r="AD160" s="279">
        <v>2035</v>
      </c>
      <c r="AE160" s="269" t="s">
        <v>271</v>
      </c>
    </row>
    <row r="161" spans="1:31" x14ac:dyDescent="0.25">
      <c r="A161" s="30"/>
      <c r="B161" s="47" t="s">
        <v>50</v>
      </c>
      <c r="C161" s="48">
        <v>1588</v>
      </c>
      <c r="D161" s="48">
        <v>1588</v>
      </c>
      <c r="E161" s="48">
        <v>1588</v>
      </c>
      <c r="F161" s="48">
        <v>1588</v>
      </c>
      <c r="G161" s="48">
        <v>1588</v>
      </c>
      <c r="H161" s="48">
        <v>1588</v>
      </c>
      <c r="I161" s="48">
        <v>1588</v>
      </c>
      <c r="J161" s="48">
        <v>1588</v>
      </c>
      <c r="K161" s="48">
        <v>1588</v>
      </c>
      <c r="L161" s="48">
        <v>1588</v>
      </c>
      <c r="M161" s="48">
        <v>1588</v>
      </c>
      <c r="N161" s="48">
        <v>1588</v>
      </c>
      <c r="O161" s="48">
        <v>1588</v>
      </c>
      <c r="P161" s="48">
        <v>1588</v>
      </c>
      <c r="Q161" s="48">
        <v>1588</v>
      </c>
      <c r="R161" s="48">
        <v>1588</v>
      </c>
      <c r="S161" s="48">
        <v>1588</v>
      </c>
      <c r="T161" s="48">
        <v>1588</v>
      </c>
      <c r="U161" s="48">
        <v>1588</v>
      </c>
      <c r="V161" s="49">
        <v>1588</v>
      </c>
      <c r="AA161" s="87" t="s">
        <v>50</v>
      </c>
      <c r="AB161" s="23">
        <f>H161</f>
        <v>1588</v>
      </c>
      <c r="AC161" s="26">
        <f>M161</f>
        <v>1588</v>
      </c>
      <c r="AD161" s="26">
        <f>V161</f>
        <v>1588</v>
      </c>
      <c r="AE161" s="272">
        <f>AD161-C161</f>
        <v>0</v>
      </c>
    </row>
    <row r="162" spans="1:31" x14ac:dyDescent="0.25">
      <c r="A162" s="30"/>
      <c r="B162" s="33" t="s">
        <v>51</v>
      </c>
      <c r="C162" s="14">
        <v>2482</v>
      </c>
      <c r="D162" s="14">
        <v>2482</v>
      </c>
      <c r="E162" s="14">
        <v>2482</v>
      </c>
      <c r="F162" s="14">
        <v>2485.08</v>
      </c>
      <c r="G162" s="14">
        <v>2486.29</v>
      </c>
      <c r="H162" s="14">
        <v>2489.9162500000002</v>
      </c>
      <c r="I162" s="14">
        <v>2490.8412499999999</v>
      </c>
      <c r="J162" s="14">
        <v>2490.8412499999999</v>
      </c>
      <c r="K162" s="14">
        <v>2490.8412499999999</v>
      </c>
      <c r="L162" s="14">
        <v>2490.8412499999999</v>
      </c>
      <c r="M162" s="14">
        <v>2490.8412499999999</v>
      </c>
      <c r="N162" s="14">
        <v>2490.8412499999999</v>
      </c>
      <c r="O162" s="14">
        <v>2490.8412499999999</v>
      </c>
      <c r="P162" s="14">
        <v>2490.8412499999999</v>
      </c>
      <c r="Q162" s="14">
        <v>2490.8412499999999</v>
      </c>
      <c r="R162" s="14">
        <v>2490.8412499999999</v>
      </c>
      <c r="S162" s="14">
        <v>2490.8412499999999</v>
      </c>
      <c r="T162" s="14">
        <v>2490.94625</v>
      </c>
      <c r="U162" s="14">
        <v>2490.9875000000002</v>
      </c>
      <c r="V162" s="36">
        <v>2490.9875000000002</v>
      </c>
      <c r="AA162" s="35" t="s">
        <v>51</v>
      </c>
      <c r="AB162" s="13">
        <f t="shared" ref="AB162:AB167" si="113">H162</f>
        <v>2489.9162500000002</v>
      </c>
      <c r="AC162" s="14">
        <f t="shared" ref="AC162:AC167" si="114">M162</f>
        <v>2490.8412499999999</v>
      </c>
      <c r="AD162" s="270">
        <f t="shared" ref="AD162:AD167" si="115">V162</f>
        <v>2490.9875000000002</v>
      </c>
      <c r="AE162" s="273">
        <f t="shared" ref="AE162:AE163" si="116">AD162-C162</f>
        <v>8.9875000000001819</v>
      </c>
    </row>
    <row r="163" spans="1:31" x14ac:dyDescent="0.25">
      <c r="A163" s="30"/>
      <c r="B163" s="33" t="s">
        <v>52</v>
      </c>
      <c r="C163" s="14">
        <v>126</v>
      </c>
      <c r="D163" s="14">
        <v>126</v>
      </c>
      <c r="E163" s="14">
        <v>126</v>
      </c>
      <c r="F163" s="14">
        <v>126</v>
      </c>
      <c r="G163" s="14">
        <v>126.42375</v>
      </c>
      <c r="H163" s="14">
        <v>134.36750000000001</v>
      </c>
      <c r="I163" s="14">
        <v>138.48500000000001</v>
      </c>
      <c r="J163" s="14">
        <v>138.55375000000001</v>
      </c>
      <c r="K163" s="14">
        <v>138.65</v>
      </c>
      <c r="L163" s="14">
        <v>138.70875000000001</v>
      </c>
      <c r="M163" s="14">
        <v>152.18875</v>
      </c>
      <c r="N163" s="14">
        <v>159.38374999999999</v>
      </c>
      <c r="O163" s="14">
        <v>161.83000000000001</v>
      </c>
      <c r="P163" s="14">
        <v>163.51499999999999</v>
      </c>
      <c r="Q163" s="14">
        <v>164.66749999999999</v>
      </c>
      <c r="R163" s="14">
        <v>166.8</v>
      </c>
      <c r="S163" s="14">
        <v>180.82875000000001</v>
      </c>
      <c r="T163" s="14">
        <v>194.05125000000001</v>
      </c>
      <c r="U163" s="14">
        <v>317.32375000000002</v>
      </c>
      <c r="V163" s="36">
        <v>381.48</v>
      </c>
      <c r="AA163" s="35" t="s">
        <v>52</v>
      </c>
      <c r="AB163" s="13">
        <f t="shared" si="113"/>
        <v>134.36750000000001</v>
      </c>
      <c r="AC163" s="14">
        <f t="shared" si="114"/>
        <v>152.18875</v>
      </c>
      <c r="AD163" s="270">
        <f t="shared" si="115"/>
        <v>381.48</v>
      </c>
      <c r="AE163" s="273">
        <f t="shared" si="116"/>
        <v>255.48000000000002</v>
      </c>
    </row>
    <row r="164" spans="1:31" x14ac:dyDescent="0.25">
      <c r="A164" s="30"/>
      <c r="B164" s="33" t="s">
        <v>40</v>
      </c>
      <c r="C164" s="14">
        <v>0</v>
      </c>
      <c r="D164" s="14">
        <v>0</v>
      </c>
      <c r="E164" s="14">
        <v>0</v>
      </c>
      <c r="F164" s="14">
        <v>0</v>
      </c>
      <c r="G164" s="14">
        <v>0</v>
      </c>
      <c r="H164" s="14">
        <v>0</v>
      </c>
      <c r="I164" s="14">
        <v>0.48749999999999999</v>
      </c>
      <c r="J164" s="14">
        <v>0.65625</v>
      </c>
      <c r="K164" s="14">
        <v>0.65625</v>
      </c>
      <c r="L164" s="14">
        <v>0.65625</v>
      </c>
      <c r="M164" s="14">
        <v>0.65625</v>
      </c>
      <c r="N164" s="14">
        <v>0.65625</v>
      </c>
      <c r="O164" s="14">
        <v>0.65625</v>
      </c>
      <c r="P164" s="14">
        <v>0.65625</v>
      </c>
      <c r="Q164" s="14">
        <v>0.67749999999999999</v>
      </c>
      <c r="R164" s="14">
        <v>0.83875</v>
      </c>
      <c r="S164" s="14">
        <v>1.11375</v>
      </c>
      <c r="T164" s="14">
        <v>1.42875</v>
      </c>
      <c r="U164" s="14">
        <v>2.0037500000000001</v>
      </c>
      <c r="V164" s="36">
        <v>2.2737500000000002</v>
      </c>
      <c r="AA164" s="35" t="s">
        <v>40</v>
      </c>
      <c r="AB164" s="13">
        <f t="shared" si="113"/>
        <v>0</v>
      </c>
      <c r="AC164" s="14">
        <f t="shared" si="114"/>
        <v>0.65625</v>
      </c>
      <c r="AD164" s="270">
        <f t="shared" si="115"/>
        <v>2.2737500000000002</v>
      </c>
      <c r="AE164" s="273">
        <f>AD164-C164</f>
        <v>2.2737500000000002</v>
      </c>
    </row>
    <row r="165" spans="1:31" x14ac:dyDescent="0.25">
      <c r="A165" s="30"/>
      <c r="B165" s="33" t="s">
        <v>53</v>
      </c>
      <c r="C165" s="14">
        <v>0</v>
      </c>
      <c r="D165" s="14">
        <v>0</v>
      </c>
      <c r="E165" s="14">
        <v>0</v>
      </c>
      <c r="F165" s="14">
        <v>0.35749999999999998</v>
      </c>
      <c r="G165" s="14">
        <v>1.2949999999999999</v>
      </c>
      <c r="H165" s="14">
        <v>8.3574999999999999</v>
      </c>
      <c r="I165" s="14">
        <v>20.767499999999998</v>
      </c>
      <c r="J165" s="14">
        <v>29.733750000000001</v>
      </c>
      <c r="K165" s="14">
        <v>32.311250000000001</v>
      </c>
      <c r="L165" s="14">
        <v>219.11</v>
      </c>
      <c r="M165" s="14">
        <v>885.54</v>
      </c>
      <c r="N165" s="14">
        <v>1035.5337500000001</v>
      </c>
      <c r="O165" s="14">
        <v>1020.26</v>
      </c>
      <c r="P165" s="14">
        <v>1048.115</v>
      </c>
      <c r="Q165" s="14">
        <v>1125.855</v>
      </c>
      <c r="R165" s="14">
        <v>1210.44</v>
      </c>
      <c r="S165" s="14">
        <v>1384.885</v>
      </c>
      <c r="T165" s="14">
        <v>1451.45875</v>
      </c>
      <c r="U165" s="14">
        <v>1568.5162499999999</v>
      </c>
      <c r="V165" s="36">
        <v>1891.9425000000001</v>
      </c>
      <c r="AA165" s="35" t="s">
        <v>53</v>
      </c>
      <c r="AB165" s="13">
        <f t="shared" si="113"/>
        <v>8.3574999999999999</v>
      </c>
      <c r="AC165" s="14">
        <f t="shared" si="114"/>
        <v>885.54</v>
      </c>
      <c r="AD165" s="270">
        <f t="shared" si="115"/>
        <v>1891.9425000000001</v>
      </c>
      <c r="AE165" s="273">
        <f t="shared" ref="AE165:AE167" si="117">AD165-C165</f>
        <v>1891.9425000000001</v>
      </c>
    </row>
    <row r="166" spans="1:31" x14ac:dyDescent="0.25">
      <c r="A166" s="30"/>
      <c r="B166" s="33" t="s">
        <v>54</v>
      </c>
      <c r="C166" s="14">
        <v>3225.32375</v>
      </c>
      <c r="D166" s="14">
        <v>3055.0612500000002</v>
      </c>
      <c r="E166" s="14">
        <v>2921.49125</v>
      </c>
      <c r="F166" s="14">
        <v>2739.15</v>
      </c>
      <c r="G166" s="14">
        <v>2585.9312500000001</v>
      </c>
      <c r="H166" s="14">
        <v>2686.14</v>
      </c>
      <c r="I166" s="14">
        <v>2709.0574999999999</v>
      </c>
      <c r="J166" s="14">
        <v>2631.3187499999999</v>
      </c>
      <c r="K166" s="14">
        <v>2557.94875</v>
      </c>
      <c r="L166" s="14">
        <v>2356.92</v>
      </c>
      <c r="M166" s="14">
        <v>2954.4012499999999</v>
      </c>
      <c r="N166" s="14">
        <v>3373.3462500000001</v>
      </c>
      <c r="O166" s="14">
        <v>3254.5487499999999</v>
      </c>
      <c r="P166" s="14">
        <v>3242.34375</v>
      </c>
      <c r="Q166" s="14">
        <v>3245.41</v>
      </c>
      <c r="R166" s="14">
        <v>3166.1737499999999</v>
      </c>
      <c r="S166" s="14">
        <v>3127.5662499999999</v>
      </c>
      <c r="T166" s="14">
        <v>3113.1812500000001</v>
      </c>
      <c r="U166" s="14">
        <v>3085.2512499999998</v>
      </c>
      <c r="V166" s="36">
        <v>3094.2750000000001</v>
      </c>
      <c r="AA166" s="35" t="s">
        <v>54</v>
      </c>
      <c r="AB166" s="13">
        <f t="shared" si="113"/>
        <v>2686.14</v>
      </c>
      <c r="AC166" s="14">
        <f t="shared" si="114"/>
        <v>2954.4012499999999</v>
      </c>
      <c r="AD166" s="270">
        <f t="shared" si="115"/>
        <v>3094.2750000000001</v>
      </c>
      <c r="AE166" s="273">
        <f t="shared" si="117"/>
        <v>-131.04874999999993</v>
      </c>
    </row>
    <row r="167" spans="1:31" ht="13.8" thickBot="1" x14ac:dyDescent="0.3">
      <c r="A167" s="30"/>
      <c r="B167" s="37" t="s">
        <v>55</v>
      </c>
      <c r="C167" s="38">
        <v>3243.39</v>
      </c>
      <c r="D167" s="38">
        <v>3485.07375</v>
      </c>
      <c r="E167" s="38">
        <v>3743.2862500000001</v>
      </c>
      <c r="F167" s="38">
        <v>3946.0962500000001</v>
      </c>
      <c r="G167" s="38">
        <v>4124.0725000000002</v>
      </c>
      <c r="H167" s="38">
        <v>3679.5612500000002</v>
      </c>
      <c r="I167" s="38">
        <v>3549.7175000000002</v>
      </c>
      <c r="J167" s="38">
        <v>3536.15625</v>
      </c>
      <c r="K167" s="38">
        <v>3585.0412500000002</v>
      </c>
      <c r="L167" s="38">
        <v>3600.6637500000002</v>
      </c>
      <c r="M167" s="38">
        <v>960.14499999999998</v>
      </c>
      <c r="N167" s="38">
        <v>0</v>
      </c>
      <c r="O167" s="38">
        <v>0</v>
      </c>
      <c r="P167" s="38">
        <v>0</v>
      </c>
      <c r="Q167" s="38">
        <v>0</v>
      </c>
      <c r="R167" s="38">
        <v>0</v>
      </c>
      <c r="S167" s="38">
        <v>0</v>
      </c>
      <c r="T167" s="38">
        <v>0</v>
      </c>
      <c r="U167" s="38">
        <v>0</v>
      </c>
      <c r="V167" s="40">
        <v>0</v>
      </c>
      <c r="AA167" s="39" t="s">
        <v>55</v>
      </c>
      <c r="AB167" s="63">
        <f t="shared" si="113"/>
        <v>3679.5612500000002</v>
      </c>
      <c r="AC167" s="38">
        <f t="shared" si="114"/>
        <v>960.14499999999998</v>
      </c>
      <c r="AD167" s="271">
        <f t="shared" si="115"/>
        <v>0</v>
      </c>
      <c r="AE167" s="274">
        <f t="shared" si="117"/>
        <v>-3243.39</v>
      </c>
    </row>
    <row r="168" spans="1:31" ht="13.8" thickBot="1" x14ac:dyDescent="0.3">
      <c r="B168" s="27"/>
      <c r="C168" s="29"/>
      <c r="D168" s="29"/>
      <c r="E168" s="29"/>
      <c r="F168" s="29"/>
      <c r="G168" s="29"/>
      <c r="H168" s="29"/>
      <c r="I168" s="29"/>
      <c r="J168" s="29"/>
      <c r="K168" s="29"/>
      <c r="L168" s="29"/>
      <c r="M168" s="29"/>
      <c r="N168" s="29"/>
      <c r="O168" s="29"/>
      <c r="P168" s="29"/>
      <c r="Q168" s="29"/>
      <c r="R168" s="29"/>
      <c r="S168" s="29"/>
      <c r="T168" s="29"/>
      <c r="U168" s="29"/>
      <c r="V168" s="29"/>
      <c r="W168" s="17"/>
      <c r="X168" s="17"/>
      <c r="Y168" s="17"/>
      <c r="Z168" s="17"/>
      <c r="AA168" s="17"/>
      <c r="AB168" s="29"/>
      <c r="AC168" s="29"/>
      <c r="AD168" s="29"/>
    </row>
    <row r="169" spans="1:31" ht="13.8" thickBot="1" x14ac:dyDescent="0.3">
      <c r="A169" s="30"/>
      <c r="B169" s="31" t="s">
        <v>90</v>
      </c>
      <c r="C169" s="43">
        <v>2016</v>
      </c>
      <c r="D169" s="44">
        <v>2017</v>
      </c>
      <c r="E169" s="44">
        <v>2018</v>
      </c>
      <c r="F169" s="44">
        <v>2019</v>
      </c>
      <c r="G169" s="44">
        <v>2020</v>
      </c>
      <c r="H169" s="44">
        <v>2021</v>
      </c>
      <c r="I169" s="44">
        <v>2022</v>
      </c>
      <c r="J169" s="44">
        <v>2023</v>
      </c>
      <c r="K169" s="44">
        <v>2024</v>
      </c>
      <c r="L169" s="44">
        <v>2025</v>
      </c>
      <c r="M169" s="44">
        <v>2026</v>
      </c>
      <c r="N169" s="44">
        <v>2027</v>
      </c>
      <c r="O169" s="44">
        <v>2028</v>
      </c>
      <c r="P169" s="44">
        <v>2029</v>
      </c>
      <c r="Q169" s="44">
        <v>2030</v>
      </c>
      <c r="R169" s="44">
        <v>2031</v>
      </c>
      <c r="S169" s="44">
        <v>2032</v>
      </c>
      <c r="T169" s="44">
        <v>2033</v>
      </c>
      <c r="U169" s="44">
        <v>2034</v>
      </c>
      <c r="V169" s="45">
        <v>2035</v>
      </c>
      <c r="AA169" s="32" t="str">
        <f>B169</f>
        <v>Scenario 3D - Coal Retirement w/SCC_MidRange</v>
      </c>
      <c r="AB169" s="20">
        <v>2021</v>
      </c>
      <c r="AC169" s="20">
        <v>2026</v>
      </c>
      <c r="AD169" s="279">
        <v>2035</v>
      </c>
      <c r="AE169" s="269" t="s">
        <v>271</v>
      </c>
    </row>
    <row r="170" spans="1:31" x14ac:dyDescent="0.25">
      <c r="A170" s="30"/>
      <c r="B170" s="47" t="s">
        <v>50</v>
      </c>
      <c r="C170" s="48">
        <v>1588</v>
      </c>
      <c r="D170" s="48">
        <v>1588</v>
      </c>
      <c r="E170" s="48">
        <v>1588</v>
      </c>
      <c r="F170" s="48">
        <v>1588</v>
      </c>
      <c r="G170" s="48">
        <v>1588</v>
      </c>
      <c r="H170" s="48">
        <v>1588</v>
      </c>
      <c r="I170" s="48">
        <v>1588</v>
      </c>
      <c r="J170" s="48">
        <v>1588</v>
      </c>
      <c r="K170" s="48">
        <v>1588</v>
      </c>
      <c r="L170" s="48">
        <v>1588</v>
      </c>
      <c r="M170" s="48">
        <v>1588</v>
      </c>
      <c r="N170" s="48">
        <v>1588</v>
      </c>
      <c r="O170" s="48">
        <v>1588</v>
      </c>
      <c r="P170" s="48">
        <v>1588</v>
      </c>
      <c r="Q170" s="48">
        <v>1588</v>
      </c>
      <c r="R170" s="48">
        <v>1588</v>
      </c>
      <c r="S170" s="48">
        <v>1588</v>
      </c>
      <c r="T170" s="48">
        <v>1588</v>
      </c>
      <c r="U170" s="48">
        <v>1588</v>
      </c>
      <c r="V170" s="49">
        <v>1588</v>
      </c>
      <c r="AA170" s="87" t="s">
        <v>50</v>
      </c>
      <c r="AB170" s="23">
        <f>H170</f>
        <v>1588</v>
      </c>
      <c r="AC170" s="26">
        <f>M170</f>
        <v>1588</v>
      </c>
      <c r="AD170" s="26">
        <f>V170</f>
        <v>1588</v>
      </c>
      <c r="AE170" s="272">
        <f>AD170-C170</f>
        <v>0</v>
      </c>
    </row>
    <row r="171" spans="1:31" x14ac:dyDescent="0.25">
      <c r="A171" s="30"/>
      <c r="B171" s="33" t="s">
        <v>51</v>
      </c>
      <c r="C171" s="14">
        <v>2482</v>
      </c>
      <c r="D171" s="14">
        <v>2482</v>
      </c>
      <c r="E171" s="14">
        <v>2482</v>
      </c>
      <c r="F171" s="14">
        <v>2485.5349999999999</v>
      </c>
      <c r="G171" s="14">
        <v>2486.9237499999999</v>
      </c>
      <c r="H171" s="14">
        <v>2489.7325000000001</v>
      </c>
      <c r="I171" s="14">
        <v>2490.6462499999998</v>
      </c>
      <c r="J171" s="14">
        <v>2490.71</v>
      </c>
      <c r="K171" s="14">
        <v>2490.71</v>
      </c>
      <c r="L171" s="14">
        <v>2490.7800000000002</v>
      </c>
      <c r="M171" s="14">
        <v>2490.8074999999999</v>
      </c>
      <c r="N171" s="14">
        <v>2490.8074999999999</v>
      </c>
      <c r="O171" s="14">
        <v>2490.8074999999999</v>
      </c>
      <c r="P171" s="14">
        <v>2491.1925000000001</v>
      </c>
      <c r="Q171" s="14">
        <v>2491.3462500000001</v>
      </c>
      <c r="R171" s="14">
        <v>2492.65625</v>
      </c>
      <c r="S171" s="14">
        <v>2493.1224999999999</v>
      </c>
      <c r="T171" s="14">
        <v>2507.5212499999998</v>
      </c>
      <c r="U171" s="14">
        <v>2512.8825000000002</v>
      </c>
      <c r="V171" s="36">
        <v>2512.8825000000002</v>
      </c>
      <c r="AA171" s="35" t="s">
        <v>51</v>
      </c>
      <c r="AB171" s="13">
        <f t="shared" ref="AB171:AB176" si="118">H171</f>
        <v>2489.7325000000001</v>
      </c>
      <c r="AC171" s="14">
        <f t="shared" ref="AC171:AC176" si="119">M171</f>
        <v>2490.8074999999999</v>
      </c>
      <c r="AD171" s="270">
        <f t="shared" ref="AD171:AD176" si="120">V171</f>
        <v>2512.8825000000002</v>
      </c>
      <c r="AE171" s="273">
        <f t="shared" ref="AE171:AE172" si="121">AD171-C171</f>
        <v>30.882500000000164</v>
      </c>
    </row>
    <row r="172" spans="1:31" x14ac:dyDescent="0.25">
      <c r="A172" s="30"/>
      <c r="B172" s="33" t="s">
        <v>52</v>
      </c>
      <c r="C172" s="14">
        <v>126</v>
      </c>
      <c r="D172" s="14">
        <v>126</v>
      </c>
      <c r="E172" s="14">
        <v>126</v>
      </c>
      <c r="F172" s="14">
        <v>128.11625000000001</v>
      </c>
      <c r="G172" s="14">
        <v>130.21250000000001</v>
      </c>
      <c r="H172" s="14">
        <v>137.17875000000001</v>
      </c>
      <c r="I172" s="14">
        <v>142.63</v>
      </c>
      <c r="J172" s="14">
        <v>143.80125000000001</v>
      </c>
      <c r="K172" s="14">
        <v>165.91749999999999</v>
      </c>
      <c r="L172" s="14">
        <v>177.88624999999999</v>
      </c>
      <c r="M172" s="14">
        <v>202.26625000000001</v>
      </c>
      <c r="N172" s="14">
        <v>215.43875</v>
      </c>
      <c r="O172" s="14">
        <v>225.97125</v>
      </c>
      <c r="P172" s="14">
        <v>231.77125000000001</v>
      </c>
      <c r="Q172" s="14">
        <v>238.09</v>
      </c>
      <c r="R172" s="14">
        <v>241.61750000000001</v>
      </c>
      <c r="S172" s="14">
        <v>262.58375000000001</v>
      </c>
      <c r="T172" s="14">
        <v>274.15875</v>
      </c>
      <c r="U172" s="14">
        <v>387.13375000000002</v>
      </c>
      <c r="V172" s="36">
        <v>447.5675</v>
      </c>
      <c r="AA172" s="35" t="s">
        <v>52</v>
      </c>
      <c r="AB172" s="13">
        <f t="shared" si="118"/>
        <v>137.17875000000001</v>
      </c>
      <c r="AC172" s="14">
        <f t="shared" si="119"/>
        <v>202.26625000000001</v>
      </c>
      <c r="AD172" s="270">
        <f t="shared" si="120"/>
        <v>447.5675</v>
      </c>
      <c r="AE172" s="273">
        <f t="shared" si="121"/>
        <v>321.5675</v>
      </c>
    </row>
    <row r="173" spans="1:31" x14ac:dyDescent="0.25">
      <c r="A173" s="30"/>
      <c r="B173" s="33" t="s">
        <v>40</v>
      </c>
      <c r="C173" s="14">
        <v>0</v>
      </c>
      <c r="D173" s="14">
        <v>0</v>
      </c>
      <c r="E173" s="14">
        <v>0</v>
      </c>
      <c r="F173" s="14">
        <v>0</v>
      </c>
      <c r="G173" s="14">
        <v>0</v>
      </c>
      <c r="H173" s="14">
        <v>0</v>
      </c>
      <c r="I173" s="14">
        <v>5.6224999999999996</v>
      </c>
      <c r="J173" s="14">
        <v>7.5687499999999996</v>
      </c>
      <c r="K173" s="14">
        <v>7.5687499999999996</v>
      </c>
      <c r="L173" s="14">
        <v>7.5687499999999996</v>
      </c>
      <c r="M173" s="14">
        <v>7.5687499999999996</v>
      </c>
      <c r="N173" s="14">
        <v>7.5687499999999996</v>
      </c>
      <c r="O173" s="14">
        <v>7.5687499999999996</v>
      </c>
      <c r="P173" s="14">
        <v>7.59</v>
      </c>
      <c r="Q173" s="14">
        <v>7.6124999999999998</v>
      </c>
      <c r="R173" s="14">
        <v>7.63375</v>
      </c>
      <c r="S173" s="14">
        <v>7.6775000000000002</v>
      </c>
      <c r="T173" s="14">
        <v>7.7</v>
      </c>
      <c r="U173" s="14">
        <v>7.7537500000000001</v>
      </c>
      <c r="V173" s="36">
        <v>7.7874999999999996</v>
      </c>
      <c r="AA173" s="35" t="s">
        <v>40</v>
      </c>
      <c r="AB173" s="13">
        <f t="shared" si="118"/>
        <v>0</v>
      </c>
      <c r="AC173" s="14">
        <f t="shared" si="119"/>
        <v>7.5687499999999996</v>
      </c>
      <c r="AD173" s="270">
        <f t="shared" si="120"/>
        <v>7.7874999999999996</v>
      </c>
      <c r="AE173" s="273">
        <f>AD173-C173</f>
        <v>7.7874999999999996</v>
      </c>
    </row>
    <row r="174" spans="1:31" x14ac:dyDescent="0.25">
      <c r="A174" s="30"/>
      <c r="B174" s="33" t="s">
        <v>53</v>
      </c>
      <c r="C174" s="14">
        <v>0</v>
      </c>
      <c r="D174" s="14">
        <v>0</v>
      </c>
      <c r="E174" s="14">
        <v>0</v>
      </c>
      <c r="F174" s="14">
        <v>0.99875000000000003</v>
      </c>
      <c r="G174" s="14">
        <v>10.307499999999999</v>
      </c>
      <c r="H174" s="14">
        <v>50.10125</v>
      </c>
      <c r="I174" s="14">
        <v>104.32250000000001</v>
      </c>
      <c r="J174" s="14">
        <v>149.96125000000001</v>
      </c>
      <c r="K174" s="14">
        <v>207.3425</v>
      </c>
      <c r="L174" s="14">
        <v>486.755</v>
      </c>
      <c r="M174" s="14">
        <v>1217.53</v>
      </c>
      <c r="N174" s="14">
        <v>1279.7462499999999</v>
      </c>
      <c r="O174" s="14">
        <v>1301.9749999999999</v>
      </c>
      <c r="P174" s="14">
        <v>1352.6837499999999</v>
      </c>
      <c r="Q174" s="14">
        <v>1503.61375</v>
      </c>
      <c r="R174" s="14">
        <v>1608.87625</v>
      </c>
      <c r="S174" s="14">
        <v>1819.6675</v>
      </c>
      <c r="T174" s="14">
        <v>1864.53125</v>
      </c>
      <c r="U174" s="14">
        <v>2012.7325000000001</v>
      </c>
      <c r="V174" s="36">
        <v>2407.1624999999999</v>
      </c>
      <c r="AA174" s="35" t="s">
        <v>53</v>
      </c>
      <c r="AB174" s="13">
        <f t="shared" si="118"/>
        <v>50.10125</v>
      </c>
      <c r="AC174" s="14">
        <f t="shared" si="119"/>
        <v>1217.53</v>
      </c>
      <c r="AD174" s="270">
        <f t="shared" si="120"/>
        <v>2407.1624999999999</v>
      </c>
      <c r="AE174" s="273">
        <f t="shared" ref="AE174:AE176" si="122">AD174-C174</f>
        <v>2407.1624999999999</v>
      </c>
    </row>
    <row r="175" spans="1:31" x14ac:dyDescent="0.25">
      <c r="A175" s="30"/>
      <c r="B175" s="33" t="s">
        <v>54</v>
      </c>
      <c r="C175" s="14">
        <v>4358.5012500000003</v>
      </c>
      <c r="D175" s="14">
        <v>4363.8687499999996</v>
      </c>
      <c r="E175" s="14">
        <v>4275.4162500000002</v>
      </c>
      <c r="F175" s="14">
        <v>4195.34</v>
      </c>
      <c r="G175" s="14">
        <v>4140.4662500000004</v>
      </c>
      <c r="H175" s="14">
        <v>4087.1537499999999</v>
      </c>
      <c r="I175" s="14">
        <v>4051.3787499999999</v>
      </c>
      <c r="J175" s="14">
        <v>4002.4675000000002</v>
      </c>
      <c r="K175" s="14">
        <v>3959.6912499999999</v>
      </c>
      <c r="L175" s="14">
        <v>3870.1750000000002</v>
      </c>
      <c r="M175" s="14">
        <v>3726.3962499999998</v>
      </c>
      <c r="N175" s="14">
        <v>3767.6075000000001</v>
      </c>
      <c r="O175" s="14">
        <v>3648.1062499999998</v>
      </c>
      <c r="P175" s="14">
        <v>3617.88</v>
      </c>
      <c r="Q175" s="14">
        <v>3577.0662499999999</v>
      </c>
      <c r="R175" s="14">
        <v>3517.8462500000001</v>
      </c>
      <c r="S175" s="14">
        <v>3436.3074999999999</v>
      </c>
      <c r="T175" s="14">
        <v>3460.8712500000001</v>
      </c>
      <c r="U175" s="14">
        <v>3434.4924999999998</v>
      </c>
      <c r="V175" s="36">
        <v>3427.1887499999998</v>
      </c>
      <c r="AA175" s="35" t="s">
        <v>54</v>
      </c>
      <c r="AB175" s="13">
        <f t="shared" si="118"/>
        <v>4087.1537499999999</v>
      </c>
      <c r="AC175" s="14">
        <f t="shared" si="119"/>
        <v>3726.3962499999998</v>
      </c>
      <c r="AD175" s="270">
        <f t="shared" si="120"/>
        <v>3427.1887499999998</v>
      </c>
      <c r="AE175" s="273">
        <f t="shared" si="122"/>
        <v>-931.31250000000045</v>
      </c>
    </row>
    <row r="176" spans="1:31" ht="13.8" thickBot="1" x14ac:dyDescent="0.3">
      <c r="A176" s="30"/>
      <c r="B176" s="37" t="s">
        <v>55</v>
      </c>
      <c r="C176" s="38">
        <v>605.88625000000002</v>
      </c>
      <c r="D176" s="38">
        <v>665.53125</v>
      </c>
      <c r="E176" s="38">
        <v>763.94375000000002</v>
      </c>
      <c r="F176" s="38">
        <v>796.52125000000001</v>
      </c>
      <c r="G176" s="38">
        <v>895.13</v>
      </c>
      <c r="H176" s="38">
        <v>820.99</v>
      </c>
      <c r="I176" s="38">
        <v>748.07375000000002</v>
      </c>
      <c r="J176" s="38">
        <v>745.79</v>
      </c>
      <c r="K176" s="38">
        <v>735.13</v>
      </c>
      <c r="L176" s="38">
        <v>712.63374999999996</v>
      </c>
      <c r="M176" s="38">
        <v>205.71625</v>
      </c>
      <c r="N176" s="38">
        <v>0</v>
      </c>
      <c r="O176" s="38">
        <v>0</v>
      </c>
      <c r="P176" s="38">
        <v>0</v>
      </c>
      <c r="Q176" s="38">
        <v>0</v>
      </c>
      <c r="R176" s="38">
        <v>0</v>
      </c>
      <c r="S176" s="38">
        <v>0</v>
      </c>
      <c r="T176" s="38">
        <v>0</v>
      </c>
      <c r="U176" s="38">
        <v>0</v>
      </c>
      <c r="V176" s="40">
        <v>0</v>
      </c>
      <c r="AA176" s="39" t="s">
        <v>55</v>
      </c>
      <c r="AB176" s="63">
        <f t="shared" si="118"/>
        <v>820.99</v>
      </c>
      <c r="AC176" s="38">
        <f t="shared" si="119"/>
        <v>205.71625</v>
      </c>
      <c r="AD176" s="271">
        <f t="shared" si="120"/>
        <v>0</v>
      </c>
      <c r="AE176" s="274">
        <f t="shared" si="122"/>
        <v>-605.88625000000002</v>
      </c>
    </row>
    <row r="177" spans="1:31" ht="13.8" thickBot="1" x14ac:dyDescent="0.3">
      <c r="B177" s="27"/>
      <c r="C177" s="29"/>
      <c r="D177" s="29"/>
      <c r="E177" s="29"/>
      <c r="F177" s="29"/>
      <c r="G177" s="29"/>
      <c r="H177" s="29"/>
      <c r="I177" s="29"/>
      <c r="J177" s="29"/>
      <c r="K177" s="29"/>
      <c r="L177" s="29"/>
      <c r="M177" s="29"/>
      <c r="N177" s="29"/>
      <c r="O177" s="29"/>
      <c r="P177" s="29"/>
      <c r="Q177" s="29"/>
      <c r="R177" s="29"/>
      <c r="S177" s="29"/>
      <c r="T177" s="29"/>
      <c r="U177" s="29"/>
      <c r="V177" s="29"/>
      <c r="W177" s="17"/>
      <c r="X177" s="17"/>
      <c r="Y177" s="17"/>
      <c r="Z177" s="17"/>
      <c r="AA177" s="17"/>
      <c r="AB177" s="29"/>
      <c r="AC177" s="29"/>
      <c r="AD177" s="29"/>
    </row>
    <row r="178" spans="1:31" ht="13.8" thickBot="1" x14ac:dyDescent="0.3">
      <c r="A178" s="30"/>
      <c r="B178" s="31" t="s">
        <v>91</v>
      </c>
      <c r="C178" s="43">
        <v>2016</v>
      </c>
      <c r="D178" s="44">
        <v>2017</v>
      </c>
      <c r="E178" s="44">
        <v>2018</v>
      </c>
      <c r="F178" s="44">
        <v>2019</v>
      </c>
      <c r="G178" s="44">
        <v>2020</v>
      </c>
      <c r="H178" s="44">
        <v>2021</v>
      </c>
      <c r="I178" s="44">
        <v>2022</v>
      </c>
      <c r="J178" s="44">
        <v>2023</v>
      </c>
      <c r="K178" s="44">
        <v>2024</v>
      </c>
      <c r="L178" s="44">
        <v>2025</v>
      </c>
      <c r="M178" s="44">
        <v>2026</v>
      </c>
      <c r="N178" s="44">
        <v>2027</v>
      </c>
      <c r="O178" s="44">
        <v>2028</v>
      </c>
      <c r="P178" s="44">
        <v>2029</v>
      </c>
      <c r="Q178" s="44">
        <v>2030</v>
      </c>
      <c r="R178" s="44">
        <v>2031</v>
      </c>
      <c r="S178" s="44">
        <v>2032</v>
      </c>
      <c r="T178" s="44">
        <v>2033</v>
      </c>
      <c r="U178" s="44">
        <v>2034</v>
      </c>
      <c r="V178" s="45">
        <v>2035</v>
      </c>
      <c r="AA178" s="32" t="str">
        <f>B178</f>
        <v>Scenario 3E - Coal Retirement w/SCC - No New Gas</v>
      </c>
      <c r="AB178" s="20">
        <v>2021</v>
      </c>
      <c r="AC178" s="20">
        <v>2026</v>
      </c>
      <c r="AD178" s="279">
        <v>2035</v>
      </c>
      <c r="AE178" s="269" t="s">
        <v>271</v>
      </c>
    </row>
    <row r="179" spans="1:31" x14ac:dyDescent="0.25">
      <c r="A179" s="41"/>
      <c r="B179" s="47" t="s">
        <v>50</v>
      </c>
      <c r="C179" s="48">
        <v>1588</v>
      </c>
      <c r="D179" s="48">
        <v>1588</v>
      </c>
      <c r="E179" s="48">
        <v>1588</v>
      </c>
      <c r="F179" s="48">
        <v>1588</v>
      </c>
      <c r="G179" s="48">
        <v>1588</v>
      </c>
      <c r="H179" s="48">
        <v>1588</v>
      </c>
      <c r="I179" s="48">
        <v>1588</v>
      </c>
      <c r="J179" s="48">
        <v>1588</v>
      </c>
      <c r="K179" s="48">
        <v>1588</v>
      </c>
      <c r="L179" s="48">
        <v>1588</v>
      </c>
      <c r="M179" s="48">
        <v>1588</v>
      </c>
      <c r="N179" s="48">
        <v>1588</v>
      </c>
      <c r="O179" s="48">
        <v>1588</v>
      </c>
      <c r="P179" s="48">
        <v>1588</v>
      </c>
      <c r="Q179" s="48">
        <v>1588</v>
      </c>
      <c r="R179" s="48">
        <v>1588</v>
      </c>
      <c r="S179" s="48">
        <v>1588</v>
      </c>
      <c r="T179" s="48">
        <v>1588</v>
      </c>
      <c r="U179" s="48">
        <v>1588</v>
      </c>
      <c r="V179" s="49">
        <v>1588</v>
      </c>
      <c r="AA179" s="87" t="s">
        <v>50</v>
      </c>
      <c r="AB179" s="23">
        <f>H179</f>
        <v>1588</v>
      </c>
      <c r="AC179" s="26">
        <f>M179</f>
        <v>1588</v>
      </c>
      <c r="AD179" s="26">
        <f>V179</f>
        <v>1588</v>
      </c>
      <c r="AE179" s="272">
        <f>AD179-C179</f>
        <v>0</v>
      </c>
    </row>
    <row r="180" spans="1:31" x14ac:dyDescent="0.25">
      <c r="A180" s="30"/>
      <c r="B180" s="33" t="s">
        <v>51</v>
      </c>
      <c r="C180" s="14">
        <v>2482</v>
      </c>
      <c r="D180" s="14">
        <v>2482</v>
      </c>
      <c r="E180" s="14">
        <v>2482</v>
      </c>
      <c r="F180" s="14">
        <v>2483.9250000000002</v>
      </c>
      <c r="G180" s="14">
        <v>2484.6812500000001</v>
      </c>
      <c r="H180" s="14">
        <v>2484.6812500000001</v>
      </c>
      <c r="I180" s="14">
        <v>2486.2562499999999</v>
      </c>
      <c r="J180" s="14">
        <v>2486.8937500000002</v>
      </c>
      <c r="K180" s="14">
        <v>2486.8937500000002</v>
      </c>
      <c r="L180" s="14">
        <v>2666.3962499999998</v>
      </c>
      <c r="M180" s="14">
        <v>2733.37</v>
      </c>
      <c r="N180" s="14">
        <v>2847.4762500000002</v>
      </c>
      <c r="O180" s="14">
        <v>2876.5475000000001</v>
      </c>
      <c r="P180" s="14">
        <v>3000.4650000000001</v>
      </c>
      <c r="Q180" s="14">
        <v>3036.9025000000001</v>
      </c>
      <c r="R180" s="14">
        <v>3107.5174999999999</v>
      </c>
      <c r="S180" s="14">
        <v>3124.5487499999999</v>
      </c>
      <c r="T180" s="14">
        <v>3199.9037499999999</v>
      </c>
      <c r="U180" s="14">
        <v>3222.48</v>
      </c>
      <c r="V180" s="36">
        <v>3882.165</v>
      </c>
      <c r="AA180" s="35" t="s">
        <v>51</v>
      </c>
      <c r="AB180" s="13">
        <f t="shared" ref="AB180:AB185" si="123">H180</f>
        <v>2484.6812500000001</v>
      </c>
      <c r="AC180" s="14">
        <f t="shared" ref="AC180:AC185" si="124">M180</f>
        <v>2733.37</v>
      </c>
      <c r="AD180" s="270">
        <f t="shared" ref="AD180:AD185" si="125">V180</f>
        <v>3882.165</v>
      </c>
      <c r="AE180" s="273">
        <f t="shared" ref="AE180:AE181" si="126">AD180-C180</f>
        <v>1400.165</v>
      </c>
    </row>
    <row r="181" spans="1:31" x14ac:dyDescent="0.25">
      <c r="A181" s="30"/>
      <c r="B181" s="33" t="s">
        <v>52</v>
      </c>
      <c r="C181" s="14">
        <v>126</v>
      </c>
      <c r="D181" s="14">
        <v>126</v>
      </c>
      <c r="E181" s="14">
        <v>126</v>
      </c>
      <c r="F181" s="14">
        <v>127.61499999999999</v>
      </c>
      <c r="G181" s="14">
        <v>130.3475</v>
      </c>
      <c r="H181" s="14">
        <v>149.79750000000001</v>
      </c>
      <c r="I181" s="14">
        <v>161.04750000000001</v>
      </c>
      <c r="J181" s="14">
        <v>161.7825</v>
      </c>
      <c r="K181" s="14">
        <v>251.7775</v>
      </c>
      <c r="L181" s="14">
        <v>299.3725</v>
      </c>
      <c r="M181" s="14">
        <v>753.27874999999995</v>
      </c>
      <c r="N181" s="14">
        <v>989.48749999999995</v>
      </c>
      <c r="O181" s="14">
        <v>991.87750000000005</v>
      </c>
      <c r="P181" s="14">
        <v>992.49625000000003</v>
      </c>
      <c r="Q181" s="14">
        <v>994.91125</v>
      </c>
      <c r="R181" s="14">
        <v>995.94875000000002</v>
      </c>
      <c r="S181" s="14">
        <v>1001.93875</v>
      </c>
      <c r="T181" s="14">
        <v>1004.69875</v>
      </c>
      <c r="U181" s="14">
        <v>1399.3924999999999</v>
      </c>
      <c r="V181" s="36">
        <v>1603.02125</v>
      </c>
      <c r="AA181" s="35" t="s">
        <v>52</v>
      </c>
      <c r="AB181" s="13">
        <f t="shared" si="123"/>
        <v>149.79750000000001</v>
      </c>
      <c r="AC181" s="14">
        <f t="shared" si="124"/>
        <v>753.27874999999995</v>
      </c>
      <c r="AD181" s="270">
        <f t="shared" si="125"/>
        <v>1603.02125</v>
      </c>
      <c r="AE181" s="273">
        <f t="shared" si="126"/>
        <v>1477.02125</v>
      </c>
    </row>
    <row r="182" spans="1:31" x14ac:dyDescent="0.25">
      <c r="A182" s="30"/>
      <c r="B182" s="33" t="s">
        <v>40</v>
      </c>
      <c r="C182" s="14">
        <v>0</v>
      </c>
      <c r="D182" s="14">
        <v>0</v>
      </c>
      <c r="E182" s="14">
        <v>0</v>
      </c>
      <c r="F182" s="14">
        <v>0</v>
      </c>
      <c r="G182" s="14">
        <v>0</v>
      </c>
      <c r="H182" s="14">
        <v>0</v>
      </c>
      <c r="I182" s="14">
        <v>0</v>
      </c>
      <c r="J182" s="14">
        <v>0</v>
      </c>
      <c r="K182" s="14">
        <v>0</v>
      </c>
      <c r="L182" s="14">
        <v>0</v>
      </c>
      <c r="M182" s="14">
        <v>0</v>
      </c>
      <c r="N182" s="14">
        <v>17.192499999999999</v>
      </c>
      <c r="O182" s="14">
        <v>23.143750000000001</v>
      </c>
      <c r="P182" s="14">
        <v>41.96125</v>
      </c>
      <c r="Q182" s="14">
        <v>48.475000000000001</v>
      </c>
      <c r="R182" s="14">
        <v>68.462500000000006</v>
      </c>
      <c r="S182" s="14">
        <v>74.837500000000006</v>
      </c>
      <c r="T182" s="14">
        <v>97.457499999999996</v>
      </c>
      <c r="U182" s="14">
        <v>105.13249999999999</v>
      </c>
      <c r="V182" s="36">
        <v>130.905</v>
      </c>
      <c r="AA182" s="35" t="s">
        <v>40</v>
      </c>
      <c r="AB182" s="13">
        <f t="shared" si="123"/>
        <v>0</v>
      </c>
      <c r="AC182" s="14">
        <f t="shared" si="124"/>
        <v>0</v>
      </c>
      <c r="AD182" s="270">
        <f t="shared" si="125"/>
        <v>130.905</v>
      </c>
      <c r="AE182" s="273">
        <f>AD182-C182</f>
        <v>130.905</v>
      </c>
    </row>
    <row r="183" spans="1:31" x14ac:dyDescent="0.25">
      <c r="A183" s="30"/>
      <c r="B183" s="33" t="s">
        <v>53</v>
      </c>
      <c r="C183" s="14">
        <v>0</v>
      </c>
      <c r="D183" s="14">
        <v>0</v>
      </c>
      <c r="E183" s="14">
        <v>0</v>
      </c>
      <c r="F183" s="14">
        <v>0</v>
      </c>
      <c r="G183" s="14">
        <v>0</v>
      </c>
      <c r="H183" s="14">
        <v>0</v>
      </c>
      <c r="I183" s="14">
        <v>0</v>
      </c>
      <c r="J183" s="14">
        <v>0</v>
      </c>
      <c r="K183" s="14">
        <v>0</v>
      </c>
      <c r="L183" s="14">
        <v>0</v>
      </c>
      <c r="M183" s="14">
        <v>0</v>
      </c>
      <c r="N183" s="14">
        <v>0</v>
      </c>
      <c r="O183" s="14">
        <v>0</v>
      </c>
      <c r="P183" s="14">
        <v>0</v>
      </c>
      <c r="Q183" s="14">
        <v>0</v>
      </c>
      <c r="R183" s="14">
        <v>0</v>
      </c>
      <c r="S183" s="14">
        <v>0</v>
      </c>
      <c r="T183" s="14">
        <v>0</v>
      </c>
      <c r="U183" s="14">
        <v>0</v>
      </c>
      <c r="V183" s="14">
        <v>0</v>
      </c>
      <c r="AA183" s="35" t="s">
        <v>53</v>
      </c>
      <c r="AB183" s="13">
        <f t="shared" si="123"/>
        <v>0</v>
      </c>
      <c r="AC183" s="14">
        <f t="shared" si="124"/>
        <v>0</v>
      </c>
      <c r="AD183" s="270">
        <f t="shared" si="125"/>
        <v>0</v>
      </c>
      <c r="AE183" s="273">
        <f t="shared" ref="AE183:AE185" si="127">AD183-C183</f>
        <v>0</v>
      </c>
    </row>
    <row r="184" spans="1:31" x14ac:dyDescent="0.25">
      <c r="A184" s="30"/>
      <c r="B184" s="33" t="s">
        <v>54</v>
      </c>
      <c r="C184" s="14">
        <v>4358.0225</v>
      </c>
      <c r="D184" s="14">
        <v>4361.3787499999999</v>
      </c>
      <c r="E184" s="14">
        <v>4271.7312499999998</v>
      </c>
      <c r="F184" s="14">
        <v>4189.7662499999997</v>
      </c>
      <c r="G184" s="14">
        <v>4133.0137500000001</v>
      </c>
      <c r="H184" s="14">
        <v>4079.3649999999998</v>
      </c>
      <c r="I184" s="14">
        <v>4048.0974999999999</v>
      </c>
      <c r="J184" s="14">
        <v>4004.1487499999998</v>
      </c>
      <c r="K184" s="14">
        <v>3959.5587500000001</v>
      </c>
      <c r="L184" s="14">
        <v>3824.1837500000001</v>
      </c>
      <c r="M184" s="14">
        <v>3740.8975</v>
      </c>
      <c r="N184" s="14">
        <v>3668.4537500000001</v>
      </c>
      <c r="O184" s="14">
        <v>3555.3112500000002</v>
      </c>
      <c r="P184" s="14">
        <v>3469.3412499999999</v>
      </c>
      <c r="Q184" s="14">
        <v>3481.76</v>
      </c>
      <c r="R184" s="14">
        <v>3410.2562499999999</v>
      </c>
      <c r="S184" s="14">
        <v>3410.2237500000001</v>
      </c>
      <c r="T184" s="14">
        <v>3404.9087500000001</v>
      </c>
      <c r="U184" s="14">
        <v>3347.5</v>
      </c>
      <c r="V184" s="36">
        <v>3127.7649999999999</v>
      </c>
      <c r="AA184" s="35" t="s">
        <v>54</v>
      </c>
      <c r="AB184" s="13">
        <f t="shared" si="123"/>
        <v>4079.3649999999998</v>
      </c>
      <c r="AC184" s="14">
        <f t="shared" si="124"/>
        <v>3740.8975</v>
      </c>
      <c r="AD184" s="270">
        <f t="shared" si="125"/>
        <v>3127.7649999999999</v>
      </c>
      <c r="AE184" s="273">
        <f t="shared" si="127"/>
        <v>-1230.2575000000002</v>
      </c>
    </row>
    <row r="185" spans="1:31" ht="13.8" thickBot="1" x14ac:dyDescent="0.3">
      <c r="A185" s="30"/>
      <c r="B185" s="37" t="s">
        <v>55</v>
      </c>
      <c r="C185" s="38">
        <v>605.73125000000005</v>
      </c>
      <c r="D185" s="38">
        <v>664.55499999999995</v>
      </c>
      <c r="E185" s="38">
        <v>762.01874999999995</v>
      </c>
      <c r="F185" s="38">
        <v>793.35749999999996</v>
      </c>
      <c r="G185" s="38">
        <v>891.08749999999998</v>
      </c>
      <c r="H185" s="38">
        <v>818.71375</v>
      </c>
      <c r="I185" s="38">
        <v>750.35</v>
      </c>
      <c r="J185" s="38">
        <v>752.50625000000002</v>
      </c>
      <c r="K185" s="38">
        <v>743.90750000000003</v>
      </c>
      <c r="L185" s="38">
        <v>711.20749999999998</v>
      </c>
      <c r="M185" s="38">
        <v>233.95750000000001</v>
      </c>
      <c r="N185" s="38">
        <v>0</v>
      </c>
      <c r="O185" s="38">
        <v>0</v>
      </c>
      <c r="P185" s="38">
        <v>0</v>
      </c>
      <c r="Q185" s="38">
        <v>0</v>
      </c>
      <c r="R185" s="38">
        <v>0</v>
      </c>
      <c r="S185" s="38">
        <v>0</v>
      </c>
      <c r="T185" s="38">
        <v>0</v>
      </c>
      <c r="U185" s="38">
        <v>0</v>
      </c>
      <c r="V185" s="40">
        <v>0</v>
      </c>
      <c r="AA185" s="39" t="s">
        <v>55</v>
      </c>
      <c r="AB185" s="63">
        <f t="shared" si="123"/>
        <v>818.71375</v>
      </c>
      <c r="AC185" s="38">
        <f t="shared" si="124"/>
        <v>233.95750000000001</v>
      </c>
      <c r="AD185" s="271">
        <f t="shared" si="125"/>
        <v>0</v>
      </c>
      <c r="AE185" s="274">
        <f t="shared" si="127"/>
        <v>-605.73125000000005</v>
      </c>
    </row>
    <row r="186" spans="1:31" ht="13.8" thickBot="1" x14ac:dyDescent="0.3">
      <c r="B186" s="27"/>
      <c r="C186" s="29"/>
      <c r="D186" s="29"/>
      <c r="E186" s="29"/>
      <c r="F186" s="29"/>
      <c r="G186" s="29"/>
      <c r="H186" s="29"/>
      <c r="I186" s="29"/>
      <c r="J186" s="29"/>
      <c r="K186" s="29"/>
      <c r="L186" s="29"/>
      <c r="M186" s="29"/>
      <c r="N186" s="29"/>
      <c r="O186" s="29"/>
      <c r="P186" s="29"/>
      <c r="Q186" s="29"/>
      <c r="R186" s="29"/>
      <c r="S186" s="29"/>
      <c r="T186" s="29"/>
      <c r="U186" s="29"/>
      <c r="V186" s="29"/>
      <c r="W186" s="17"/>
      <c r="X186" s="17"/>
      <c r="Y186" s="17"/>
      <c r="Z186" s="17"/>
      <c r="AA186" s="17"/>
      <c r="AB186" s="29"/>
      <c r="AC186" s="29"/>
      <c r="AD186" s="29"/>
    </row>
    <row r="187" spans="1:31" ht="13.8" thickBot="1" x14ac:dyDescent="0.3">
      <c r="B187" s="31" t="s">
        <v>223</v>
      </c>
      <c r="C187" s="43">
        <v>2016</v>
      </c>
      <c r="D187" s="44">
        <v>2017</v>
      </c>
      <c r="E187" s="44">
        <v>2018</v>
      </c>
      <c r="F187" s="44">
        <v>2019</v>
      </c>
      <c r="G187" s="44">
        <v>2020</v>
      </c>
      <c r="H187" s="44">
        <v>2021</v>
      </c>
      <c r="I187" s="44">
        <v>2022</v>
      </c>
      <c r="J187" s="44">
        <v>2023</v>
      </c>
      <c r="K187" s="44">
        <v>2024</v>
      </c>
      <c r="L187" s="44">
        <v>2025</v>
      </c>
      <c r="M187" s="44">
        <v>2026</v>
      </c>
      <c r="N187" s="44">
        <v>2027</v>
      </c>
      <c r="O187" s="44">
        <v>2028</v>
      </c>
      <c r="P187" s="44">
        <v>2029</v>
      </c>
      <c r="Q187" s="44">
        <v>2030</v>
      </c>
      <c r="R187" s="44">
        <v>2031</v>
      </c>
      <c r="S187" s="44">
        <v>2032</v>
      </c>
      <c r="T187" s="44">
        <v>2033</v>
      </c>
      <c r="U187" s="44">
        <v>2034</v>
      </c>
      <c r="V187" s="45">
        <v>2035</v>
      </c>
      <c r="AA187" s="32" t="str">
        <f>B187</f>
        <v>Scenario 5B - Increased Reliance on External Market (Draft)</v>
      </c>
      <c r="AB187" s="20">
        <v>2021</v>
      </c>
      <c r="AC187" s="20">
        <v>2026</v>
      </c>
      <c r="AD187" s="279">
        <v>2035</v>
      </c>
      <c r="AE187" s="269" t="s">
        <v>271</v>
      </c>
    </row>
    <row r="188" spans="1:31" x14ac:dyDescent="0.25">
      <c r="B188" s="47" t="s">
        <v>50</v>
      </c>
      <c r="C188" s="48">
        <v>1588</v>
      </c>
      <c r="D188" s="48">
        <v>1588</v>
      </c>
      <c r="E188" s="48">
        <v>1588</v>
      </c>
      <c r="F188" s="48">
        <v>1588</v>
      </c>
      <c r="G188" s="48">
        <v>1588</v>
      </c>
      <c r="H188" s="48">
        <v>1588</v>
      </c>
      <c r="I188" s="48">
        <v>1588</v>
      </c>
      <c r="J188" s="48">
        <v>1588</v>
      </c>
      <c r="K188" s="48">
        <v>1588</v>
      </c>
      <c r="L188" s="48">
        <v>1588</v>
      </c>
      <c r="M188" s="48">
        <v>1588</v>
      </c>
      <c r="N188" s="48">
        <v>1588</v>
      </c>
      <c r="O188" s="48">
        <v>1588</v>
      </c>
      <c r="P188" s="48">
        <v>1588</v>
      </c>
      <c r="Q188" s="48">
        <v>1588</v>
      </c>
      <c r="R188" s="48">
        <v>1588</v>
      </c>
      <c r="S188" s="48">
        <v>1588</v>
      </c>
      <c r="T188" s="48">
        <v>1588</v>
      </c>
      <c r="U188" s="48">
        <v>1588</v>
      </c>
      <c r="V188" s="49">
        <v>1588</v>
      </c>
      <c r="AA188" s="87" t="s">
        <v>50</v>
      </c>
      <c r="AB188" s="23">
        <f>H188</f>
        <v>1588</v>
      </c>
      <c r="AC188" s="26">
        <f>M188</f>
        <v>1588</v>
      </c>
      <c r="AD188" s="26">
        <f>V188</f>
        <v>1588</v>
      </c>
      <c r="AE188" s="272">
        <f>AD188-C188</f>
        <v>0</v>
      </c>
    </row>
    <row r="189" spans="1:31" x14ac:dyDescent="0.25">
      <c r="A189" s="30"/>
      <c r="B189" s="33" t="s">
        <v>51</v>
      </c>
      <c r="C189" s="14">
        <v>2482</v>
      </c>
      <c r="D189" s="14">
        <v>2482</v>
      </c>
      <c r="E189" s="14">
        <v>2482</v>
      </c>
      <c r="F189" s="14">
        <v>2482</v>
      </c>
      <c r="G189" s="14">
        <v>2482</v>
      </c>
      <c r="H189" s="14">
        <v>2482</v>
      </c>
      <c r="I189" s="14">
        <v>2482</v>
      </c>
      <c r="J189" s="14">
        <v>2482</v>
      </c>
      <c r="K189" s="14">
        <v>2482</v>
      </c>
      <c r="L189" s="14">
        <v>2482</v>
      </c>
      <c r="M189" s="14">
        <v>2482</v>
      </c>
      <c r="N189" s="14">
        <v>2482</v>
      </c>
      <c r="O189" s="14">
        <v>2501</v>
      </c>
      <c r="P189" s="14">
        <v>2514</v>
      </c>
      <c r="Q189" s="14">
        <v>2514</v>
      </c>
      <c r="R189" s="14">
        <v>2514</v>
      </c>
      <c r="S189" s="14">
        <v>2514</v>
      </c>
      <c r="T189" s="14">
        <v>2514</v>
      </c>
      <c r="U189" s="14">
        <v>2514</v>
      </c>
      <c r="V189" s="36">
        <v>2522</v>
      </c>
      <c r="AA189" s="35" t="s">
        <v>51</v>
      </c>
      <c r="AB189" s="13">
        <f t="shared" ref="AB189:AB194" si="128">H189</f>
        <v>2482</v>
      </c>
      <c r="AC189" s="14">
        <f t="shared" ref="AC189:AC194" si="129">M189</f>
        <v>2482</v>
      </c>
      <c r="AD189" s="270">
        <f t="shared" ref="AD189:AD194" si="130">V189</f>
        <v>2522</v>
      </c>
      <c r="AE189" s="273">
        <f t="shared" ref="AE189:AE190" si="131">AD189-C189</f>
        <v>40</v>
      </c>
    </row>
    <row r="190" spans="1:31" x14ac:dyDescent="0.25">
      <c r="A190" s="30"/>
      <c r="B190" s="33" t="s">
        <v>52</v>
      </c>
      <c r="C190" s="14">
        <v>126</v>
      </c>
      <c r="D190" s="14">
        <v>126</v>
      </c>
      <c r="E190" s="14">
        <v>126</v>
      </c>
      <c r="F190" s="14">
        <v>126</v>
      </c>
      <c r="G190" s="14">
        <v>126</v>
      </c>
      <c r="H190" s="14">
        <v>126</v>
      </c>
      <c r="I190" s="14">
        <v>126.015</v>
      </c>
      <c r="J190" s="14">
        <v>126.02625</v>
      </c>
      <c r="K190" s="14">
        <v>126.63625</v>
      </c>
      <c r="L190" s="14">
        <v>141.18375</v>
      </c>
      <c r="M190" s="14">
        <v>182.83875</v>
      </c>
      <c r="N190" s="14">
        <v>226.13624999999999</v>
      </c>
      <c r="O190" s="14">
        <v>252.98750000000001</v>
      </c>
      <c r="P190" s="14">
        <v>266.14625000000001</v>
      </c>
      <c r="Q190" s="14">
        <v>271.4375</v>
      </c>
      <c r="R190" s="14">
        <v>274.60500000000002</v>
      </c>
      <c r="S190" s="14">
        <v>278.4375</v>
      </c>
      <c r="T190" s="14">
        <v>284.96625</v>
      </c>
      <c r="U190" s="14">
        <v>297.95499999999998</v>
      </c>
      <c r="V190" s="36">
        <v>317.51875000000001</v>
      </c>
      <c r="AA190" s="35" t="s">
        <v>52</v>
      </c>
      <c r="AB190" s="13">
        <f t="shared" si="128"/>
        <v>126</v>
      </c>
      <c r="AC190" s="14">
        <f t="shared" si="129"/>
        <v>182.83875</v>
      </c>
      <c r="AD190" s="270">
        <f t="shared" si="130"/>
        <v>317.51875000000001</v>
      </c>
      <c r="AE190" s="273">
        <f t="shared" si="131"/>
        <v>191.51875000000001</v>
      </c>
    </row>
    <row r="191" spans="1:31" x14ac:dyDescent="0.25">
      <c r="B191" s="33" t="s">
        <v>40</v>
      </c>
      <c r="C191" s="14">
        <v>0</v>
      </c>
      <c r="D191" s="14">
        <v>0</v>
      </c>
      <c r="E191" s="14">
        <v>0</v>
      </c>
      <c r="F191" s="14">
        <v>0</v>
      </c>
      <c r="G191" s="14">
        <v>0</v>
      </c>
      <c r="H191" s="14">
        <v>0</v>
      </c>
      <c r="I191" s="14">
        <v>0</v>
      </c>
      <c r="J191" s="14">
        <v>0</v>
      </c>
      <c r="K191" s="14">
        <v>0</v>
      </c>
      <c r="L191" s="14">
        <v>0</v>
      </c>
      <c r="M191" s="14">
        <v>0</v>
      </c>
      <c r="N191" s="14">
        <v>0</v>
      </c>
      <c r="O191" s="14">
        <v>0</v>
      </c>
      <c r="P191" s="14">
        <v>0</v>
      </c>
      <c r="Q191" s="14">
        <v>0</v>
      </c>
      <c r="R191" s="14">
        <v>0</v>
      </c>
      <c r="S191" s="14">
        <v>0</v>
      </c>
      <c r="T191" s="14">
        <v>0</v>
      </c>
      <c r="U191" s="14">
        <v>0</v>
      </c>
      <c r="V191" s="36">
        <v>0</v>
      </c>
      <c r="AA191" s="35" t="s">
        <v>40</v>
      </c>
      <c r="AB191" s="13">
        <f t="shared" si="128"/>
        <v>0</v>
      </c>
      <c r="AC191" s="14">
        <f t="shared" si="129"/>
        <v>0</v>
      </c>
      <c r="AD191" s="270">
        <f t="shared" si="130"/>
        <v>0</v>
      </c>
      <c r="AE191" s="273">
        <f>AD191-C191</f>
        <v>0</v>
      </c>
    </row>
    <row r="192" spans="1:31" x14ac:dyDescent="0.25">
      <c r="B192" s="33" t="s">
        <v>53</v>
      </c>
      <c r="C192" s="14">
        <v>0</v>
      </c>
      <c r="D192" s="14">
        <v>0</v>
      </c>
      <c r="E192" s="14">
        <v>0</v>
      </c>
      <c r="F192" s="14">
        <v>0</v>
      </c>
      <c r="G192" s="14">
        <v>0</v>
      </c>
      <c r="H192" s="14">
        <v>0.40250000000000002</v>
      </c>
      <c r="I192" s="14">
        <v>1.1100000000000001</v>
      </c>
      <c r="J192" s="14">
        <v>1.0962499999999999</v>
      </c>
      <c r="K192" s="14">
        <v>0.88624999999999998</v>
      </c>
      <c r="L192" s="14">
        <v>2.6312500000000001</v>
      </c>
      <c r="M192" s="14">
        <v>7.00875</v>
      </c>
      <c r="N192" s="14">
        <v>7.7437500000000004</v>
      </c>
      <c r="O192" s="14">
        <v>11.3225</v>
      </c>
      <c r="P192" s="14">
        <v>23.18</v>
      </c>
      <c r="Q192" s="14">
        <v>44.423749999999998</v>
      </c>
      <c r="R192" s="14">
        <v>61.228749999999998</v>
      </c>
      <c r="S192" s="14">
        <v>92.67</v>
      </c>
      <c r="T192" s="14">
        <v>143.51374999999999</v>
      </c>
      <c r="U192" s="14">
        <v>220.79750000000001</v>
      </c>
      <c r="V192" s="36">
        <v>224.69125</v>
      </c>
      <c r="AA192" s="35" t="s">
        <v>53</v>
      </c>
      <c r="AB192" s="13">
        <f t="shared" si="128"/>
        <v>0.40250000000000002</v>
      </c>
      <c r="AC192" s="14">
        <f t="shared" si="129"/>
        <v>7.00875</v>
      </c>
      <c r="AD192" s="270">
        <f t="shared" si="130"/>
        <v>224.69125</v>
      </c>
      <c r="AE192" s="273">
        <f t="shared" ref="AE192:AE194" si="132">AD192-C192</f>
        <v>224.69125</v>
      </c>
    </row>
    <row r="193" spans="1:31" x14ac:dyDescent="0.25">
      <c r="A193" s="30"/>
      <c r="B193" s="33" t="s">
        <v>54</v>
      </c>
      <c r="C193" s="14">
        <v>1912.32375</v>
      </c>
      <c r="D193" s="14">
        <v>1958.70625</v>
      </c>
      <c r="E193" s="14">
        <v>1944.02125</v>
      </c>
      <c r="F193" s="14">
        <v>1875.4112500000001</v>
      </c>
      <c r="G193" s="14">
        <v>1838.1424999999999</v>
      </c>
      <c r="H193" s="14">
        <v>1960.3912499999999</v>
      </c>
      <c r="I193" s="14">
        <v>1936.1775</v>
      </c>
      <c r="J193" s="14">
        <v>1923.9974999999999</v>
      </c>
      <c r="K193" s="14">
        <v>1933.3525</v>
      </c>
      <c r="L193" s="14">
        <v>1790.5962500000001</v>
      </c>
      <c r="M193" s="14">
        <v>1984.49</v>
      </c>
      <c r="N193" s="14">
        <v>2057.5637499999998</v>
      </c>
      <c r="O193" s="14">
        <v>1979.5825</v>
      </c>
      <c r="P193" s="14">
        <v>1975.53</v>
      </c>
      <c r="Q193" s="14">
        <v>1994.7950000000001</v>
      </c>
      <c r="R193" s="14">
        <v>1954.71</v>
      </c>
      <c r="S193" s="14">
        <v>1985.1975</v>
      </c>
      <c r="T193" s="14">
        <v>1999.6587500000001</v>
      </c>
      <c r="U193" s="14">
        <v>1972.7874999999999</v>
      </c>
      <c r="V193" s="36">
        <v>2085.7925</v>
      </c>
      <c r="AA193" s="35" t="s">
        <v>54</v>
      </c>
      <c r="AB193" s="13">
        <f t="shared" si="128"/>
        <v>1960.3912499999999</v>
      </c>
      <c r="AC193" s="14">
        <f t="shared" si="129"/>
        <v>1984.49</v>
      </c>
      <c r="AD193" s="270">
        <f t="shared" si="130"/>
        <v>2085.7925</v>
      </c>
      <c r="AE193" s="273">
        <f t="shared" si="132"/>
        <v>173.46875</v>
      </c>
    </row>
    <row r="194" spans="1:31" ht="13.8" thickBot="1" x14ac:dyDescent="0.3">
      <c r="A194" s="30"/>
      <c r="B194" s="37" t="s">
        <v>55</v>
      </c>
      <c r="C194" s="38">
        <v>4545.6612500000001</v>
      </c>
      <c r="D194" s="38">
        <v>4566.8374999999996</v>
      </c>
      <c r="E194" s="38">
        <v>4509.1637499999997</v>
      </c>
      <c r="F194" s="38">
        <v>4523.50875</v>
      </c>
      <c r="G194" s="38">
        <v>4543.6637499999997</v>
      </c>
      <c r="H194" s="38">
        <v>4004.5324999999998</v>
      </c>
      <c r="I194" s="38">
        <v>3807.9225000000001</v>
      </c>
      <c r="J194" s="38">
        <v>3804.99125</v>
      </c>
      <c r="K194" s="38">
        <v>3855.61</v>
      </c>
      <c r="L194" s="38">
        <v>3855.32125</v>
      </c>
      <c r="M194" s="38">
        <v>3366.3412499999999</v>
      </c>
      <c r="N194" s="38">
        <v>3131.4949999999999</v>
      </c>
      <c r="O194" s="38">
        <v>3101.9312500000001</v>
      </c>
      <c r="P194" s="38">
        <v>3114.1812500000001</v>
      </c>
      <c r="Q194" s="38">
        <v>3142.49</v>
      </c>
      <c r="R194" s="38">
        <v>3141.2787499999999</v>
      </c>
      <c r="S194" s="38">
        <v>3160.5237499999998</v>
      </c>
      <c r="T194" s="38">
        <v>3201.2287500000002</v>
      </c>
      <c r="U194" s="38">
        <v>3217.9112500000001</v>
      </c>
      <c r="V194" s="40">
        <v>3256.2750000000001</v>
      </c>
      <c r="AA194" s="39" t="s">
        <v>55</v>
      </c>
      <c r="AB194" s="63">
        <f t="shared" si="128"/>
        <v>4004.5324999999998</v>
      </c>
      <c r="AC194" s="38">
        <f t="shared" si="129"/>
        <v>3366.3412499999999</v>
      </c>
      <c r="AD194" s="271">
        <f t="shared" si="130"/>
        <v>3256.2750000000001</v>
      </c>
      <c r="AE194" s="274">
        <f t="shared" si="132"/>
        <v>-1289.38625</v>
      </c>
    </row>
    <row r="195" spans="1:31" ht="13.8" thickBot="1" x14ac:dyDescent="0.3">
      <c r="B195" s="25"/>
      <c r="C195" s="5"/>
      <c r="D195" s="5"/>
      <c r="E195" s="5"/>
      <c r="F195" s="5"/>
      <c r="G195" s="5"/>
      <c r="H195" s="5"/>
      <c r="I195" s="5"/>
      <c r="J195" s="5"/>
      <c r="K195" s="5"/>
      <c r="L195" s="5"/>
      <c r="M195" s="5"/>
      <c r="N195" s="5"/>
      <c r="O195" s="5"/>
      <c r="P195" s="5"/>
      <c r="Q195" s="5"/>
      <c r="R195" s="5"/>
      <c r="S195" s="5"/>
      <c r="T195" s="5"/>
      <c r="U195" s="5"/>
      <c r="V195" s="5"/>
      <c r="AA195" s="73"/>
      <c r="AB195" s="71"/>
      <c r="AC195" s="71"/>
      <c r="AD195" s="72"/>
    </row>
    <row r="196" spans="1:31" ht="17.399999999999999" customHeight="1" thickBot="1" x14ac:dyDescent="0.3">
      <c r="A196" s="30"/>
      <c r="B196" s="31" t="s">
        <v>224</v>
      </c>
      <c r="C196" s="43">
        <v>2016</v>
      </c>
      <c r="D196" s="44">
        <v>2017</v>
      </c>
      <c r="E196" s="44">
        <v>2018</v>
      </c>
      <c r="F196" s="44">
        <v>2019</v>
      </c>
      <c r="G196" s="44">
        <v>2020</v>
      </c>
      <c r="H196" s="44">
        <v>2021</v>
      </c>
      <c r="I196" s="44">
        <v>2022</v>
      </c>
      <c r="J196" s="44">
        <v>2023</v>
      </c>
      <c r="K196" s="44">
        <v>2024</v>
      </c>
      <c r="L196" s="44">
        <v>2025</v>
      </c>
      <c r="M196" s="44">
        <v>2026</v>
      </c>
      <c r="N196" s="44">
        <v>2027</v>
      </c>
      <c r="O196" s="44">
        <v>2028</v>
      </c>
      <c r="P196" s="44">
        <v>2029</v>
      </c>
      <c r="Q196" s="44">
        <v>2030</v>
      </c>
      <c r="R196" s="44">
        <v>2031</v>
      </c>
      <c r="S196" s="44">
        <v>2032</v>
      </c>
      <c r="T196" s="44">
        <v>2033</v>
      </c>
      <c r="U196" s="44">
        <v>2034</v>
      </c>
      <c r="V196" s="45">
        <v>2035</v>
      </c>
      <c r="AA196" s="32" t="str">
        <f>B196</f>
        <v>Scenario 5B - Increased Reliance on External Market (Final)</v>
      </c>
      <c r="AB196" s="20">
        <v>2021</v>
      </c>
      <c r="AC196" s="20">
        <v>2026</v>
      </c>
      <c r="AD196" s="279">
        <v>2035</v>
      </c>
      <c r="AE196" s="269" t="s">
        <v>271</v>
      </c>
    </row>
    <row r="197" spans="1:31" x14ac:dyDescent="0.25">
      <c r="B197" s="47" t="s">
        <v>50</v>
      </c>
      <c r="C197" s="48">
        <v>1588</v>
      </c>
      <c r="D197" s="48">
        <v>1588</v>
      </c>
      <c r="E197" s="48">
        <v>1588</v>
      </c>
      <c r="F197" s="48">
        <v>1588</v>
      </c>
      <c r="G197" s="48">
        <v>1588</v>
      </c>
      <c r="H197" s="48">
        <v>1588</v>
      </c>
      <c r="I197" s="48">
        <v>1588</v>
      </c>
      <c r="J197" s="48">
        <v>1588</v>
      </c>
      <c r="K197" s="48">
        <v>1588</v>
      </c>
      <c r="L197" s="48">
        <v>1588</v>
      </c>
      <c r="M197" s="48">
        <v>1588</v>
      </c>
      <c r="N197" s="48">
        <v>1588</v>
      </c>
      <c r="O197" s="48">
        <v>1588</v>
      </c>
      <c r="P197" s="48">
        <v>1588</v>
      </c>
      <c r="Q197" s="48">
        <v>1588</v>
      </c>
      <c r="R197" s="48">
        <v>1588</v>
      </c>
      <c r="S197" s="48">
        <v>1588</v>
      </c>
      <c r="T197" s="48">
        <v>1588</v>
      </c>
      <c r="U197" s="48">
        <v>1588</v>
      </c>
      <c r="V197" s="49">
        <v>1588</v>
      </c>
      <c r="AA197" s="87" t="s">
        <v>50</v>
      </c>
      <c r="AB197" s="23">
        <f>H197</f>
        <v>1588</v>
      </c>
      <c r="AC197" s="26">
        <f>M197</f>
        <v>1588</v>
      </c>
      <c r="AD197" s="26">
        <f>V197</f>
        <v>1588</v>
      </c>
      <c r="AE197" s="272">
        <f>AD197-C197</f>
        <v>0</v>
      </c>
    </row>
    <row r="198" spans="1:31" x14ac:dyDescent="0.25">
      <c r="A198" s="30"/>
      <c r="B198" s="33" t="s">
        <v>51</v>
      </c>
      <c r="C198" s="14">
        <v>2482</v>
      </c>
      <c r="D198" s="14">
        <v>2482</v>
      </c>
      <c r="E198" s="14">
        <v>2482</v>
      </c>
      <c r="F198" s="14">
        <v>2482</v>
      </c>
      <c r="G198" s="14">
        <v>2482</v>
      </c>
      <c r="H198" s="14">
        <v>2482</v>
      </c>
      <c r="I198" s="14">
        <v>2482</v>
      </c>
      <c r="J198" s="14">
        <v>2482</v>
      </c>
      <c r="K198" s="14">
        <v>2482</v>
      </c>
      <c r="L198" s="14">
        <v>2482</v>
      </c>
      <c r="M198" s="14">
        <v>2482</v>
      </c>
      <c r="N198" s="14">
        <v>2482</v>
      </c>
      <c r="O198" s="14">
        <v>2482</v>
      </c>
      <c r="P198" s="14">
        <v>2482</v>
      </c>
      <c r="Q198" s="14">
        <v>2482</v>
      </c>
      <c r="R198" s="14">
        <v>2482</v>
      </c>
      <c r="S198" s="14">
        <v>2482</v>
      </c>
      <c r="T198" s="14">
        <v>2482</v>
      </c>
      <c r="U198" s="14">
        <v>2482.0237499999998</v>
      </c>
      <c r="V198" s="36">
        <v>2482.04</v>
      </c>
      <c r="AA198" s="35" t="s">
        <v>51</v>
      </c>
      <c r="AB198" s="13">
        <f t="shared" ref="AB198:AB203" si="133">H198</f>
        <v>2482</v>
      </c>
      <c r="AC198" s="14">
        <f t="shared" ref="AC198:AC203" si="134">M198</f>
        <v>2482</v>
      </c>
      <c r="AD198" s="270">
        <f t="shared" ref="AD198:AD203" si="135">V198</f>
        <v>2482.04</v>
      </c>
      <c r="AE198" s="273">
        <f t="shared" ref="AE198:AE199" si="136">AD198-C198</f>
        <v>3.999999999996362E-2</v>
      </c>
    </row>
    <row r="199" spans="1:31" x14ac:dyDescent="0.25">
      <c r="A199" s="30"/>
      <c r="B199" s="33" t="s">
        <v>52</v>
      </c>
      <c r="C199" s="14">
        <v>126</v>
      </c>
      <c r="D199" s="14">
        <v>126</v>
      </c>
      <c r="E199" s="14">
        <v>126</v>
      </c>
      <c r="F199" s="14">
        <v>126</v>
      </c>
      <c r="G199" s="14">
        <v>126</v>
      </c>
      <c r="H199" s="14">
        <v>126</v>
      </c>
      <c r="I199" s="14">
        <v>126.03625</v>
      </c>
      <c r="J199" s="14">
        <v>126.08</v>
      </c>
      <c r="K199" s="14">
        <v>126.1425</v>
      </c>
      <c r="L199" s="14">
        <v>126.19625000000001</v>
      </c>
      <c r="M199" s="14">
        <v>126.32875</v>
      </c>
      <c r="N199" s="14">
        <v>128.02125000000001</v>
      </c>
      <c r="O199" s="14">
        <v>132.06375</v>
      </c>
      <c r="P199" s="14">
        <v>139.2525</v>
      </c>
      <c r="Q199" s="14">
        <v>148.74875</v>
      </c>
      <c r="R199" s="14">
        <v>159.82124999999999</v>
      </c>
      <c r="S199" s="14">
        <v>174.22</v>
      </c>
      <c r="T199" s="14">
        <v>187.96125000000001</v>
      </c>
      <c r="U199" s="14">
        <v>202.6225</v>
      </c>
      <c r="V199" s="36">
        <v>220.93125000000001</v>
      </c>
      <c r="AA199" s="35" t="s">
        <v>52</v>
      </c>
      <c r="AB199" s="13">
        <f t="shared" si="133"/>
        <v>126</v>
      </c>
      <c r="AC199" s="14">
        <f t="shared" si="134"/>
        <v>126.32875</v>
      </c>
      <c r="AD199" s="270">
        <f t="shared" si="135"/>
        <v>220.93125000000001</v>
      </c>
      <c r="AE199" s="273">
        <f t="shared" si="136"/>
        <v>94.931250000000006</v>
      </c>
    </row>
    <row r="200" spans="1:31" x14ac:dyDescent="0.25">
      <c r="B200" s="33" t="s">
        <v>40</v>
      </c>
      <c r="C200" s="14">
        <v>0</v>
      </c>
      <c r="D200" s="14">
        <v>0</v>
      </c>
      <c r="E200" s="14">
        <v>0</v>
      </c>
      <c r="F200" s="14">
        <v>0</v>
      </c>
      <c r="G200" s="14">
        <v>0</v>
      </c>
      <c r="H200" s="14">
        <v>0</v>
      </c>
      <c r="I200" s="14">
        <v>0</v>
      </c>
      <c r="J200" s="14">
        <v>0</v>
      </c>
      <c r="K200" s="14">
        <v>0</v>
      </c>
      <c r="L200" s="14">
        <v>0</v>
      </c>
      <c r="M200" s="14">
        <v>0</v>
      </c>
      <c r="N200" s="14">
        <v>1.125E-2</v>
      </c>
      <c r="O200" s="14">
        <v>0.28000000000000003</v>
      </c>
      <c r="P200" s="14">
        <v>0.89</v>
      </c>
      <c r="Q200" s="14">
        <v>1.67</v>
      </c>
      <c r="R200" s="14">
        <v>2.42625</v>
      </c>
      <c r="S200" s="14">
        <v>3.1812499999999999</v>
      </c>
      <c r="T200" s="14">
        <v>5.40625</v>
      </c>
      <c r="U200" s="14">
        <v>7.6512500000000001</v>
      </c>
      <c r="V200" s="36">
        <v>11.59375</v>
      </c>
      <c r="AA200" s="35" t="s">
        <v>40</v>
      </c>
      <c r="AB200" s="13">
        <f t="shared" si="133"/>
        <v>0</v>
      </c>
      <c r="AC200" s="14">
        <f t="shared" si="134"/>
        <v>0</v>
      </c>
      <c r="AD200" s="270">
        <f t="shared" si="135"/>
        <v>11.59375</v>
      </c>
      <c r="AE200" s="273">
        <f>AD200-C200</f>
        <v>11.59375</v>
      </c>
    </row>
    <row r="201" spans="1:31" x14ac:dyDescent="0.25">
      <c r="A201" s="30"/>
      <c r="B201" s="33" t="s">
        <v>53</v>
      </c>
      <c r="C201" s="14">
        <v>0</v>
      </c>
      <c r="D201" s="14">
        <v>0</v>
      </c>
      <c r="E201" s="14">
        <v>0</v>
      </c>
      <c r="F201" s="14">
        <v>0</v>
      </c>
      <c r="G201" s="14">
        <v>0</v>
      </c>
      <c r="H201" s="14">
        <v>0</v>
      </c>
      <c r="I201" s="14">
        <v>1.5625</v>
      </c>
      <c r="J201" s="14">
        <v>5.48</v>
      </c>
      <c r="K201" s="14">
        <v>5.8012499999999996</v>
      </c>
      <c r="L201" s="14">
        <v>10.296250000000001</v>
      </c>
      <c r="M201" s="14">
        <v>25.05</v>
      </c>
      <c r="N201" s="14">
        <v>26.333749999999998</v>
      </c>
      <c r="O201" s="14">
        <v>35.891249999999999</v>
      </c>
      <c r="P201" s="14">
        <v>58.368749999999999</v>
      </c>
      <c r="Q201" s="14">
        <v>99.991249999999994</v>
      </c>
      <c r="R201" s="14">
        <v>151.72</v>
      </c>
      <c r="S201" s="14">
        <v>214.78</v>
      </c>
      <c r="T201" s="14">
        <v>308.005</v>
      </c>
      <c r="U201" s="14">
        <v>476.98750000000001</v>
      </c>
      <c r="V201" s="36">
        <v>485.32499999999999</v>
      </c>
      <c r="AA201" s="35" t="s">
        <v>53</v>
      </c>
      <c r="AB201" s="13">
        <f t="shared" si="133"/>
        <v>0</v>
      </c>
      <c r="AC201" s="14">
        <f t="shared" si="134"/>
        <v>25.05</v>
      </c>
      <c r="AD201" s="270">
        <f t="shared" si="135"/>
        <v>485.32499999999999</v>
      </c>
      <c r="AE201" s="273">
        <f t="shared" ref="AE201:AE203" si="137">AD201-C201</f>
        <v>485.32499999999999</v>
      </c>
    </row>
    <row r="202" spans="1:31" x14ac:dyDescent="0.25">
      <c r="A202" s="30"/>
      <c r="B202" s="33" t="s">
        <v>54</v>
      </c>
      <c r="C202" s="14">
        <v>3226.2162499999999</v>
      </c>
      <c r="D202" s="14">
        <v>3060.2474999999999</v>
      </c>
      <c r="E202" s="14">
        <v>2929.13375</v>
      </c>
      <c r="F202" s="14">
        <v>2754.90625</v>
      </c>
      <c r="G202" s="14">
        <v>2607.5187500000002</v>
      </c>
      <c r="H202" s="14">
        <v>2718.0487499999999</v>
      </c>
      <c r="I202" s="14">
        <v>2754.5025000000001</v>
      </c>
      <c r="J202" s="14">
        <v>2689.1112499999999</v>
      </c>
      <c r="K202" s="14">
        <v>2625.1624999999999</v>
      </c>
      <c r="L202" s="14">
        <v>2499.7775000000001</v>
      </c>
      <c r="M202" s="14">
        <v>2659.3337499999998</v>
      </c>
      <c r="N202" s="14">
        <v>2781.8112500000002</v>
      </c>
      <c r="O202" s="14">
        <v>2664.5075000000002</v>
      </c>
      <c r="P202" s="14">
        <v>2646.8162499999999</v>
      </c>
      <c r="Q202" s="14">
        <v>2652.0037499999999</v>
      </c>
      <c r="R202" s="14">
        <v>2607.2362499999999</v>
      </c>
      <c r="S202" s="14">
        <v>2619.38625</v>
      </c>
      <c r="T202" s="14">
        <v>2635.9175</v>
      </c>
      <c r="U202" s="14">
        <v>2601.64</v>
      </c>
      <c r="V202" s="36">
        <v>2712.3412499999999</v>
      </c>
      <c r="AA202" s="35" t="s">
        <v>54</v>
      </c>
      <c r="AB202" s="13">
        <f t="shared" si="133"/>
        <v>2718.0487499999999</v>
      </c>
      <c r="AC202" s="14">
        <f t="shared" si="134"/>
        <v>2659.3337499999998</v>
      </c>
      <c r="AD202" s="270">
        <f t="shared" si="135"/>
        <v>2712.3412499999999</v>
      </c>
      <c r="AE202" s="273">
        <f t="shared" si="137"/>
        <v>-513.875</v>
      </c>
    </row>
    <row r="203" spans="1:31" ht="13.8" thickBot="1" x14ac:dyDescent="0.3">
      <c r="B203" s="37" t="s">
        <v>55</v>
      </c>
      <c r="C203" s="38">
        <v>3244.1424999999999</v>
      </c>
      <c r="D203" s="38">
        <v>3489.1275000000001</v>
      </c>
      <c r="E203" s="38">
        <v>3747.7075</v>
      </c>
      <c r="F203" s="38">
        <v>3956.83</v>
      </c>
      <c r="G203" s="38">
        <v>4137.1012499999997</v>
      </c>
      <c r="H203" s="38">
        <v>3692.1925000000001</v>
      </c>
      <c r="I203" s="38">
        <v>3566.9937500000001</v>
      </c>
      <c r="J203" s="38">
        <v>3559.2437500000001</v>
      </c>
      <c r="K203" s="38">
        <v>3610.605</v>
      </c>
      <c r="L203" s="38">
        <v>3642.6462499999998</v>
      </c>
      <c r="M203" s="38">
        <v>3191.38625</v>
      </c>
      <c r="N203" s="38">
        <v>3035.40625</v>
      </c>
      <c r="O203" s="38">
        <v>3022.1712499999999</v>
      </c>
      <c r="P203" s="38">
        <v>3069.8175000000001</v>
      </c>
      <c r="Q203" s="38">
        <v>3095.6325000000002</v>
      </c>
      <c r="R203" s="38">
        <v>3119.75875</v>
      </c>
      <c r="S203" s="38">
        <v>3156.6125000000002</v>
      </c>
      <c r="T203" s="38">
        <v>3205.2312499999998</v>
      </c>
      <c r="U203" s="38">
        <v>3227.67875</v>
      </c>
      <c r="V203" s="40">
        <v>3271.1574999999998</v>
      </c>
      <c r="AA203" s="39" t="s">
        <v>55</v>
      </c>
      <c r="AB203" s="63">
        <f t="shared" si="133"/>
        <v>3692.1925000000001</v>
      </c>
      <c r="AC203" s="38">
        <f t="shared" si="134"/>
        <v>3191.38625</v>
      </c>
      <c r="AD203" s="271">
        <f t="shared" si="135"/>
        <v>3271.1574999999998</v>
      </c>
      <c r="AE203" s="274">
        <f t="shared" si="137"/>
        <v>27.014999999999873</v>
      </c>
    </row>
    <row r="204" spans="1:31" ht="13.8" thickBot="1" x14ac:dyDescent="0.3">
      <c r="B204" s="25"/>
      <c r="AA204" s="80"/>
      <c r="AB204" s="77"/>
      <c r="AC204" s="77"/>
      <c r="AD204" s="81"/>
    </row>
    <row r="205" spans="1:31" ht="13.8" thickBot="1" x14ac:dyDescent="0.3">
      <c r="A205" s="30"/>
      <c r="B205" s="31" t="s">
        <v>217</v>
      </c>
      <c r="C205" s="43">
        <v>2016</v>
      </c>
      <c r="D205" s="44">
        <v>2017</v>
      </c>
      <c r="E205" s="44">
        <v>2018</v>
      </c>
      <c r="F205" s="44">
        <v>2019</v>
      </c>
      <c r="G205" s="44">
        <v>2020</v>
      </c>
      <c r="H205" s="44">
        <v>2021</v>
      </c>
      <c r="I205" s="44">
        <v>2022</v>
      </c>
      <c r="J205" s="44">
        <v>2023</v>
      </c>
      <c r="K205" s="44">
        <v>2024</v>
      </c>
      <c r="L205" s="44">
        <v>2025</v>
      </c>
      <c r="M205" s="44">
        <v>2026</v>
      </c>
      <c r="N205" s="44">
        <v>2027</v>
      </c>
      <c r="O205" s="44">
        <v>2028</v>
      </c>
      <c r="P205" s="44">
        <v>2029</v>
      </c>
      <c r="Q205" s="44">
        <v>2030</v>
      </c>
      <c r="R205" s="44">
        <v>2031</v>
      </c>
      <c r="S205" s="44">
        <v>2032</v>
      </c>
      <c r="T205" s="44">
        <v>2033</v>
      </c>
      <c r="U205" s="44">
        <v>2034</v>
      </c>
      <c r="V205" s="45">
        <v>2035</v>
      </c>
      <c r="AA205" s="32" t="str">
        <f>B205</f>
        <v>Sensitivity S3 - No Demand Response (Draft)</v>
      </c>
      <c r="AB205" s="20">
        <v>2021</v>
      </c>
      <c r="AC205" s="20">
        <v>2026</v>
      </c>
      <c r="AD205" s="279">
        <v>2035</v>
      </c>
      <c r="AE205" s="269" t="s">
        <v>271</v>
      </c>
    </row>
    <row r="206" spans="1:31" x14ac:dyDescent="0.25">
      <c r="B206" s="47" t="s">
        <v>50</v>
      </c>
      <c r="C206" s="48">
        <v>1588</v>
      </c>
      <c r="D206" s="48">
        <v>1588</v>
      </c>
      <c r="E206" s="48">
        <v>1588</v>
      </c>
      <c r="F206" s="48">
        <v>1588</v>
      </c>
      <c r="G206" s="48">
        <v>1588</v>
      </c>
      <c r="H206" s="48">
        <v>1588</v>
      </c>
      <c r="I206" s="48">
        <v>1588</v>
      </c>
      <c r="J206" s="48">
        <v>1588</v>
      </c>
      <c r="K206" s="48">
        <v>1588</v>
      </c>
      <c r="L206" s="48">
        <v>1588</v>
      </c>
      <c r="M206" s="48">
        <v>1588</v>
      </c>
      <c r="N206" s="48">
        <v>1588</v>
      </c>
      <c r="O206" s="48">
        <v>1588</v>
      </c>
      <c r="P206" s="48">
        <v>1588</v>
      </c>
      <c r="Q206" s="48">
        <v>1588</v>
      </c>
      <c r="R206" s="48">
        <v>1588</v>
      </c>
      <c r="S206" s="48">
        <v>1588</v>
      </c>
      <c r="T206" s="48">
        <v>1588</v>
      </c>
      <c r="U206" s="48">
        <v>1588</v>
      </c>
      <c r="V206" s="49">
        <v>1588</v>
      </c>
      <c r="AA206" s="87" t="s">
        <v>50</v>
      </c>
      <c r="AB206" s="23">
        <f>H206</f>
        <v>1588</v>
      </c>
      <c r="AC206" s="26">
        <f>M206</f>
        <v>1588</v>
      </c>
      <c r="AD206" s="26">
        <f>V206</f>
        <v>1588</v>
      </c>
      <c r="AE206" s="272">
        <f>AD206-C206</f>
        <v>0</v>
      </c>
    </row>
    <row r="207" spans="1:31" x14ac:dyDescent="0.25">
      <c r="A207" s="30"/>
      <c r="B207" s="33" t="s">
        <v>51</v>
      </c>
      <c r="C207" s="14">
        <v>2482</v>
      </c>
      <c r="D207" s="14">
        <v>2482</v>
      </c>
      <c r="E207" s="14">
        <v>2482</v>
      </c>
      <c r="F207" s="14">
        <v>2482</v>
      </c>
      <c r="G207" s="14">
        <v>2482</v>
      </c>
      <c r="H207" s="14">
        <v>2482</v>
      </c>
      <c r="I207" s="14">
        <v>2482</v>
      </c>
      <c r="J207" s="14">
        <v>2482</v>
      </c>
      <c r="K207" s="14">
        <v>2482.00875</v>
      </c>
      <c r="L207" s="14">
        <v>2483.9612499999998</v>
      </c>
      <c r="M207" s="14">
        <v>2490.0700000000002</v>
      </c>
      <c r="N207" s="14">
        <v>2495.0662499999999</v>
      </c>
      <c r="O207" s="14">
        <v>2496.7575000000002</v>
      </c>
      <c r="P207" s="14">
        <v>2496.9650000000001</v>
      </c>
      <c r="Q207" s="14">
        <v>2497.0212499999998</v>
      </c>
      <c r="R207" s="14">
        <v>2497.1312499999999</v>
      </c>
      <c r="S207" s="14">
        <v>2501.1187500000001</v>
      </c>
      <c r="T207" s="14">
        <v>2516.2424999999998</v>
      </c>
      <c r="U207" s="14">
        <v>2556.2912500000002</v>
      </c>
      <c r="V207" s="36">
        <v>2617.6212500000001</v>
      </c>
      <c r="AA207" s="35" t="s">
        <v>51</v>
      </c>
      <c r="AB207" s="13">
        <f t="shared" ref="AB207:AB212" si="138">H207</f>
        <v>2482</v>
      </c>
      <c r="AC207" s="14">
        <f t="shared" ref="AC207:AC212" si="139">M207</f>
        <v>2490.0700000000002</v>
      </c>
      <c r="AD207" s="270">
        <f t="shared" ref="AD207:AD212" si="140">V207</f>
        <v>2617.6212500000001</v>
      </c>
      <c r="AE207" s="273">
        <f t="shared" ref="AE207:AE208" si="141">AD207-C207</f>
        <v>135.62125000000015</v>
      </c>
    </row>
    <row r="208" spans="1:31" x14ac:dyDescent="0.25">
      <c r="A208" s="30"/>
      <c r="B208" s="33" t="s">
        <v>52</v>
      </c>
      <c r="C208" s="14">
        <v>126</v>
      </c>
      <c r="D208" s="14">
        <v>126</v>
      </c>
      <c r="E208" s="14">
        <v>126</v>
      </c>
      <c r="F208" s="14">
        <v>126</v>
      </c>
      <c r="G208" s="14">
        <v>126</v>
      </c>
      <c r="H208" s="14">
        <v>126</v>
      </c>
      <c r="I208" s="14">
        <v>126.005</v>
      </c>
      <c r="J208" s="14">
        <v>126.0175</v>
      </c>
      <c r="K208" s="14">
        <v>126.44499999999999</v>
      </c>
      <c r="L208" s="14">
        <v>136.33250000000001</v>
      </c>
      <c r="M208" s="14">
        <v>168.20249999999999</v>
      </c>
      <c r="N208" s="14">
        <v>207.39250000000001</v>
      </c>
      <c r="O208" s="14">
        <v>233.76124999999999</v>
      </c>
      <c r="P208" s="14">
        <v>248.94499999999999</v>
      </c>
      <c r="Q208" s="14">
        <v>256.20499999999998</v>
      </c>
      <c r="R208" s="14">
        <v>260.21375</v>
      </c>
      <c r="S208" s="14">
        <v>263.65499999999997</v>
      </c>
      <c r="T208" s="14">
        <v>268.70125000000002</v>
      </c>
      <c r="U208" s="14">
        <v>278.97624999999999</v>
      </c>
      <c r="V208" s="36">
        <v>295.23250000000002</v>
      </c>
      <c r="AA208" s="35" t="s">
        <v>52</v>
      </c>
      <c r="AB208" s="13">
        <f t="shared" si="138"/>
        <v>126</v>
      </c>
      <c r="AC208" s="14">
        <f t="shared" si="139"/>
        <v>168.20249999999999</v>
      </c>
      <c r="AD208" s="270">
        <f t="shared" si="140"/>
        <v>295.23250000000002</v>
      </c>
      <c r="AE208" s="273">
        <f t="shared" si="141"/>
        <v>169.23250000000002</v>
      </c>
    </row>
    <row r="209" spans="1:31" x14ac:dyDescent="0.25">
      <c r="A209" s="30"/>
      <c r="B209" s="33" t="s">
        <v>40</v>
      </c>
      <c r="C209" s="14">
        <v>0</v>
      </c>
      <c r="D209" s="14">
        <v>0</v>
      </c>
      <c r="E209" s="14">
        <v>0</v>
      </c>
      <c r="F209" s="14">
        <v>0</v>
      </c>
      <c r="G209" s="14">
        <v>0</v>
      </c>
      <c r="H209" s="14">
        <v>0</v>
      </c>
      <c r="I209" s="14">
        <v>0</v>
      </c>
      <c r="J209" s="14">
        <v>0</v>
      </c>
      <c r="K209" s="14">
        <v>0</v>
      </c>
      <c r="L209" s="14">
        <v>0</v>
      </c>
      <c r="M209" s="14">
        <v>0</v>
      </c>
      <c r="N209" s="14">
        <v>0</v>
      </c>
      <c r="O209" s="14">
        <v>0</v>
      </c>
      <c r="P209" s="14">
        <v>0</v>
      </c>
      <c r="Q209" s="14">
        <v>0</v>
      </c>
      <c r="R209" s="14">
        <v>0</v>
      </c>
      <c r="S209" s="14">
        <v>0</v>
      </c>
      <c r="T209" s="14">
        <v>0</v>
      </c>
      <c r="U209" s="14">
        <v>0</v>
      </c>
      <c r="V209" s="36">
        <v>0</v>
      </c>
      <c r="AA209" s="35" t="s">
        <v>40</v>
      </c>
      <c r="AB209" s="13">
        <f t="shared" si="138"/>
        <v>0</v>
      </c>
      <c r="AC209" s="14">
        <f t="shared" si="139"/>
        <v>0</v>
      </c>
      <c r="AD209" s="270">
        <f t="shared" si="140"/>
        <v>0</v>
      </c>
      <c r="AE209" s="273">
        <f>AD209-C209</f>
        <v>0</v>
      </c>
    </row>
    <row r="210" spans="1:31" x14ac:dyDescent="0.25">
      <c r="A210" s="30"/>
      <c r="B210" s="33" t="s">
        <v>53</v>
      </c>
      <c r="C210" s="14">
        <v>0</v>
      </c>
      <c r="D210" s="14">
        <v>0</v>
      </c>
      <c r="E210" s="14">
        <v>0</v>
      </c>
      <c r="F210" s="14">
        <v>9.4912500000000009</v>
      </c>
      <c r="G210" s="14">
        <v>31.853750000000002</v>
      </c>
      <c r="H210" s="14">
        <v>48.612499999999997</v>
      </c>
      <c r="I210" s="14">
        <v>48.05</v>
      </c>
      <c r="J210" s="14">
        <v>53.516249999999999</v>
      </c>
      <c r="K210" s="14">
        <v>55.738750000000003</v>
      </c>
      <c r="L210" s="14">
        <v>53.753749999999997</v>
      </c>
      <c r="M210" s="14">
        <v>63.782499999999999</v>
      </c>
      <c r="N210" s="14">
        <v>71.73</v>
      </c>
      <c r="O210" s="14">
        <v>72.172499999999999</v>
      </c>
      <c r="P210" s="14">
        <v>74.222499999999997</v>
      </c>
      <c r="Q210" s="14">
        <v>88.383750000000006</v>
      </c>
      <c r="R210" s="14">
        <v>109.95375</v>
      </c>
      <c r="S210" s="14">
        <v>144.21</v>
      </c>
      <c r="T210" s="14">
        <v>182.77250000000001</v>
      </c>
      <c r="U210" s="14">
        <v>238.98875000000001</v>
      </c>
      <c r="V210" s="36">
        <v>245.685</v>
      </c>
      <c r="AA210" s="35" t="s">
        <v>53</v>
      </c>
      <c r="AB210" s="13">
        <f t="shared" si="138"/>
        <v>48.612499999999997</v>
      </c>
      <c r="AC210" s="14">
        <f t="shared" si="139"/>
        <v>63.782499999999999</v>
      </c>
      <c r="AD210" s="270">
        <f t="shared" si="140"/>
        <v>245.685</v>
      </c>
      <c r="AE210" s="273">
        <f t="shared" ref="AE210:AE212" si="142">AD210-C210</f>
        <v>245.685</v>
      </c>
    </row>
    <row r="211" spans="1:31" x14ac:dyDescent="0.25">
      <c r="A211" s="30"/>
      <c r="B211" s="33" t="s">
        <v>54</v>
      </c>
      <c r="C211" s="14">
        <v>1911.0262499999999</v>
      </c>
      <c r="D211" s="14">
        <v>1951.9825000000001</v>
      </c>
      <c r="E211" s="14">
        <v>1932.2950000000001</v>
      </c>
      <c r="F211" s="14">
        <v>1853.5962500000001</v>
      </c>
      <c r="G211" s="14">
        <v>1799.3824999999999</v>
      </c>
      <c r="H211" s="14">
        <v>1913.87375</v>
      </c>
      <c r="I211" s="14">
        <v>1886.6849999999999</v>
      </c>
      <c r="J211" s="14">
        <v>1864.51</v>
      </c>
      <c r="K211" s="14">
        <v>1863.1224999999999</v>
      </c>
      <c r="L211" s="14">
        <v>1720.25</v>
      </c>
      <c r="M211" s="14">
        <v>1906.25</v>
      </c>
      <c r="N211" s="14">
        <v>1979.02125</v>
      </c>
      <c r="O211" s="14">
        <v>1900.0875000000001</v>
      </c>
      <c r="P211" s="14">
        <v>1891.25</v>
      </c>
      <c r="Q211" s="14">
        <v>1909.8087499999999</v>
      </c>
      <c r="R211" s="14">
        <v>1870.5787499999999</v>
      </c>
      <c r="S211" s="14">
        <v>1896.0725</v>
      </c>
      <c r="T211" s="14">
        <v>1917.98125</v>
      </c>
      <c r="U211" s="14">
        <v>1888.85625</v>
      </c>
      <c r="V211" s="36">
        <v>2003.145</v>
      </c>
      <c r="AA211" s="35" t="s">
        <v>54</v>
      </c>
      <c r="AB211" s="13">
        <f t="shared" si="138"/>
        <v>1913.87375</v>
      </c>
      <c r="AC211" s="14">
        <f t="shared" si="139"/>
        <v>1906.25</v>
      </c>
      <c r="AD211" s="270">
        <f t="shared" si="140"/>
        <v>2003.145</v>
      </c>
      <c r="AE211" s="273">
        <f t="shared" si="142"/>
        <v>92.118750000000091</v>
      </c>
    </row>
    <row r="212" spans="1:31" ht="13.8" thickBot="1" x14ac:dyDescent="0.3">
      <c r="B212" s="37" t="s">
        <v>55</v>
      </c>
      <c r="C212" s="38">
        <v>4544.4174999999996</v>
      </c>
      <c r="D212" s="38">
        <v>4560.8787499999999</v>
      </c>
      <c r="E212" s="38">
        <v>4500.2787500000004</v>
      </c>
      <c r="F212" s="38">
        <v>4508.7987499999999</v>
      </c>
      <c r="G212" s="38">
        <v>4524.3412500000004</v>
      </c>
      <c r="H212" s="38">
        <v>3986.9124999999999</v>
      </c>
      <c r="I212" s="38">
        <v>3784.855</v>
      </c>
      <c r="J212" s="38">
        <v>3777.4575</v>
      </c>
      <c r="K212" s="38">
        <v>3818.2962499999999</v>
      </c>
      <c r="L212" s="38">
        <v>3811.84</v>
      </c>
      <c r="M212" s="38">
        <v>3329.9349999999999</v>
      </c>
      <c r="N212" s="38">
        <v>3092.63</v>
      </c>
      <c r="O212" s="38">
        <v>3058.5137500000001</v>
      </c>
      <c r="P212" s="38">
        <v>3066.4924999999998</v>
      </c>
      <c r="Q212" s="38">
        <v>3091.125</v>
      </c>
      <c r="R212" s="38">
        <v>3087.72</v>
      </c>
      <c r="S212" s="38">
        <v>3108.25875</v>
      </c>
      <c r="T212" s="38">
        <v>3146.4312500000001</v>
      </c>
      <c r="U212" s="38">
        <v>3165.34375</v>
      </c>
      <c r="V212" s="40">
        <v>3208.1574999999998</v>
      </c>
      <c r="AA212" s="39" t="s">
        <v>55</v>
      </c>
      <c r="AB212" s="63">
        <f t="shared" si="138"/>
        <v>3986.9124999999999</v>
      </c>
      <c r="AC212" s="38">
        <f t="shared" si="139"/>
        <v>3329.9349999999999</v>
      </c>
      <c r="AD212" s="271">
        <f t="shared" si="140"/>
        <v>3208.1574999999998</v>
      </c>
      <c r="AE212" s="274">
        <f t="shared" si="142"/>
        <v>-1336.2599999999998</v>
      </c>
    </row>
    <row r="213" spans="1:31" ht="13.8" thickBot="1" x14ac:dyDescent="0.3"/>
    <row r="214" spans="1:31" ht="13.8" thickBot="1" x14ac:dyDescent="0.3">
      <c r="B214" s="31" t="s">
        <v>216</v>
      </c>
      <c r="C214" s="43">
        <v>2016</v>
      </c>
      <c r="D214" s="44">
        <v>2017</v>
      </c>
      <c r="E214" s="44">
        <v>2018</v>
      </c>
      <c r="F214" s="44">
        <v>2019</v>
      </c>
      <c r="G214" s="44">
        <v>2020</v>
      </c>
      <c r="H214" s="44">
        <v>2021</v>
      </c>
      <c r="I214" s="44">
        <v>2022</v>
      </c>
      <c r="J214" s="44">
        <v>2023</v>
      </c>
      <c r="K214" s="44">
        <v>2024</v>
      </c>
      <c r="L214" s="44">
        <v>2025</v>
      </c>
      <c r="M214" s="44">
        <v>2026</v>
      </c>
      <c r="N214" s="44">
        <v>2027</v>
      </c>
      <c r="O214" s="44">
        <v>2028</v>
      </c>
      <c r="P214" s="44">
        <v>2029</v>
      </c>
      <c r="Q214" s="44">
        <v>2030</v>
      </c>
      <c r="R214" s="44">
        <v>2031</v>
      </c>
      <c r="S214" s="44">
        <v>2032</v>
      </c>
      <c r="T214" s="44">
        <v>2033</v>
      </c>
      <c r="U214" s="44">
        <v>2034</v>
      </c>
      <c r="V214" s="45">
        <v>2035</v>
      </c>
      <c r="AA214" s="32" t="str">
        <f>B214</f>
        <v>Sensitivity S3 - No Demand Response (Final)</v>
      </c>
      <c r="AB214" s="20">
        <v>2021</v>
      </c>
      <c r="AC214" s="20">
        <v>2026</v>
      </c>
      <c r="AD214" s="279">
        <v>2035</v>
      </c>
      <c r="AE214" s="269" t="s">
        <v>271</v>
      </c>
    </row>
    <row r="215" spans="1:31" x14ac:dyDescent="0.25">
      <c r="B215" s="47" t="s">
        <v>50</v>
      </c>
      <c r="C215" s="48">
        <v>1588</v>
      </c>
      <c r="D215" s="48">
        <v>1588</v>
      </c>
      <c r="E215" s="48">
        <v>1588</v>
      </c>
      <c r="F215" s="48">
        <v>1588</v>
      </c>
      <c r="G215" s="48">
        <v>1588</v>
      </c>
      <c r="H215" s="48">
        <v>1588</v>
      </c>
      <c r="I215" s="48">
        <v>1588</v>
      </c>
      <c r="J215" s="48">
        <v>1588</v>
      </c>
      <c r="K215" s="48">
        <v>1588</v>
      </c>
      <c r="L215" s="48">
        <v>1588</v>
      </c>
      <c r="M215" s="48">
        <v>1588</v>
      </c>
      <c r="N215" s="48">
        <v>1588</v>
      </c>
      <c r="O215" s="48">
        <v>1588</v>
      </c>
      <c r="P215" s="48">
        <v>1588</v>
      </c>
      <c r="Q215" s="48">
        <v>1588</v>
      </c>
      <c r="R215" s="48">
        <v>1588</v>
      </c>
      <c r="S215" s="48">
        <v>1588</v>
      </c>
      <c r="T215" s="48">
        <v>1588</v>
      </c>
      <c r="U215" s="48">
        <v>1588</v>
      </c>
      <c r="V215" s="49">
        <v>1588</v>
      </c>
      <c r="AA215" s="87" t="s">
        <v>50</v>
      </c>
      <c r="AB215" s="23">
        <f>H215</f>
        <v>1588</v>
      </c>
      <c r="AC215" s="26">
        <f>M215</f>
        <v>1588</v>
      </c>
      <c r="AD215" s="26">
        <f>V215</f>
        <v>1588</v>
      </c>
      <c r="AE215" s="272">
        <f>AD215-C215</f>
        <v>0</v>
      </c>
    </row>
    <row r="216" spans="1:31" x14ac:dyDescent="0.25">
      <c r="A216" s="30"/>
      <c r="B216" s="33" t="s">
        <v>51</v>
      </c>
      <c r="C216" s="14">
        <v>2482</v>
      </c>
      <c r="D216" s="14">
        <v>2482</v>
      </c>
      <c r="E216" s="14">
        <v>2482</v>
      </c>
      <c r="F216" s="14">
        <v>2501.04</v>
      </c>
      <c r="G216" s="14">
        <v>2508.52</v>
      </c>
      <c r="H216" s="14">
        <v>2508.52</v>
      </c>
      <c r="I216" s="14">
        <v>2508.52</v>
      </c>
      <c r="J216" s="14">
        <v>2508.52</v>
      </c>
      <c r="K216" s="14">
        <v>2508.52</v>
      </c>
      <c r="L216" s="14">
        <v>2508.7150000000001</v>
      </c>
      <c r="M216" s="14">
        <v>2508.7600000000002</v>
      </c>
      <c r="N216" s="14">
        <v>2508.7600000000002</v>
      </c>
      <c r="O216" s="14">
        <v>2508.7600000000002</v>
      </c>
      <c r="P216" s="14">
        <v>2508.7600000000002</v>
      </c>
      <c r="Q216" s="14">
        <v>2508.7600000000002</v>
      </c>
      <c r="R216" s="14">
        <v>2508.7600000000002</v>
      </c>
      <c r="S216" s="14">
        <v>2508.7600000000002</v>
      </c>
      <c r="T216" s="14">
        <v>2510.16</v>
      </c>
      <c r="U216" s="14">
        <v>2510.7487500000002</v>
      </c>
      <c r="V216" s="36">
        <v>2510.7487500000002</v>
      </c>
      <c r="AA216" s="35" t="s">
        <v>51</v>
      </c>
      <c r="AB216" s="13">
        <f t="shared" ref="AB216:AB221" si="143">H216</f>
        <v>2508.52</v>
      </c>
      <c r="AC216" s="14">
        <f t="shared" ref="AC216:AC221" si="144">M216</f>
        <v>2508.7600000000002</v>
      </c>
      <c r="AD216" s="270">
        <f t="shared" ref="AD216:AD221" si="145">V216</f>
        <v>2510.7487500000002</v>
      </c>
      <c r="AE216" s="273">
        <f t="shared" ref="AE216:AE217" si="146">AD216-C216</f>
        <v>28.7487500000002</v>
      </c>
    </row>
    <row r="217" spans="1:31" x14ac:dyDescent="0.25">
      <c r="A217" s="30"/>
      <c r="B217" s="33" t="s">
        <v>52</v>
      </c>
      <c r="C217" s="14">
        <v>126</v>
      </c>
      <c r="D217" s="14">
        <v>126</v>
      </c>
      <c r="E217" s="14">
        <v>126</v>
      </c>
      <c r="F217" s="14">
        <v>126</v>
      </c>
      <c r="G217" s="14">
        <v>126</v>
      </c>
      <c r="H217" s="14">
        <v>126</v>
      </c>
      <c r="I217" s="14">
        <v>126.01125</v>
      </c>
      <c r="J217" s="14">
        <v>126.07125000000001</v>
      </c>
      <c r="K217" s="14">
        <v>126.16125</v>
      </c>
      <c r="L217" s="14">
        <v>126.20874999999999</v>
      </c>
      <c r="M217" s="14">
        <v>126.25749999999999</v>
      </c>
      <c r="N217" s="14">
        <v>126.30625000000001</v>
      </c>
      <c r="O217" s="14">
        <v>126.82125000000001</v>
      </c>
      <c r="P217" s="14">
        <v>128.90125</v>
      </c>
      <c r="Q217" s="14">
        <v>140.97375</v>
      </c>
      <c r="R217" s="14">
        <v>148.33375000000001</v>
      </c>
      <c r="S217" s="14">
        <v>162.495</v>
      </c>
      <c r="T217" s="14">
        <v>171.375</v>
      </c>
      <c r="U217" s="14">
        <v>229.17875000000001</v>
      </c>
      <c r="V217" s="36">
        <v>259.61500000000001</v>
      </c>
      <c r="AA217" s="35" t="s">
        <v>52</v>
      </c>
      <c r="AB217" s="13">
        <f t="shared" si="143"/>
        <v>126</v>
      </c>
      <c r="AC217" s="14">
        <f t="shared" si="144"/>
        <v>126.25749999999999</v>
      </c>
      <c r="AD217" s="270">
        <f t="shared" si="145"/>
        <v>259.61500000000001</v>
      </c>
      <c r="AE217" s="273">
        <f t="shared" si="146"/>
        <v>133.61500000000001</v>
      </c>
    </row>
    <row r="218" spans="1:31" x14ac:dyDescent="0.25">
      <c r="A218" s="30"/>
      <c r="B218" s="33" t="s">
        <v>40</v>
      </c>
      <c r="C218" s="14">
        <v>0</v>
      </c>
      <c r="D218" s="14">
        <v>0</v>
      </c>
      <c r="E218" s="14">
        <v>0</v>
      </c>
      <c r="F218" s="14">
        <v>0</v>
      </c>
      <c r="G218" s="14">
        <v>0</v>
      </c>
      <c r="H218" s="14">
        <v>0</v>
      </c>
      <c r="I218" s="14">
        <v>0</v>
      </c>
      <c r="J218" s="14">
        <v>0</v>
      </c>
      <c r="K218" s="14">
        <v>0</v>
      </c>
      <c r="L218" s="14">
        <v>0</v>
      </c>
      <c r="M218" s="14">
        <v>0</v>
      </c>
      <c r="N218" s="14">
        <v>0</v>
      </c>
      <c r="O218" s="14">
        <v>0</v>
      </c>
      <c r="P218" s="14">
        <v>5.3749999999999999E-2</v>
      </c>
      <c r="Q218" s="14">
        <v>0.13</v>
      </c>
      <c r="R218" s="14">
        <v>0.25</v>
      </c>
      <c r="S218" s="14">
        <v>0.36</v>
      </c>
      <c r="T218" s="14">
        <v>0.46875</v>
      </c>
      <c r="U218" s="14">
        <v>0.85875000000000001</v>
      </c>
      <c r="V218" s="36">
        <v>1.0487500000000001</v>
      </c>
      <c r="AA218" s="35" t="s">
        <v>40</v>
      </c>
      <c r="AB218" s="13">
        <f t="shared" si="143"/>
        <v>0</v>
      </c>
      <c r="AC218" s="14">
        <f t="shared" si="144"/>
        <v>0</v>
      </c>
      <c r="AD218" s="270">
        <f t="shared" si="145"/>
        <v>1.0487500000000001</v>
      </c>
      <c r="AE218" s="273">
        <f>AD218-C218</f>
        <v>1.0487500000000001</v>
      </c>
    </row>
    <row r="219" spans="1:31" x14ac:dyDescent="0.25">
      <c r="B219" s="33" t="s">
        <v>53</v>
      </c>
      <c r="C219" s="14">
        <v>0</v>
      </c>
      <c r="D219" s="14">
        <v>0</v>
      </c>
      <c r="E219" s="14">
        <v>0</v>
      </c>
      <c r="F219" s="14">
        <v>35.222499999999997</v>
      </c>
      <c r="G219" s="14">
        <v>90.44</v>
      </c>
      <c r="H219" s="14">
        <v>132.09875</v>
      </c>
      <c r="I219" s="14">
        <v>186.29875000000001</v>
      </c>
      <c r="J219" s="14">
        <v>184.93625</v>
      </c>
      <c r="K219" s="14">
        <v>177.91</v>
      </c>
      <c r="L219" s="14">
        <v>178.72749999999999</v>
      </c>
      <c r="M219" s="14">
        <v>211.65625</v>
      </c>
      <c r="N219" s="14">
        <v>240.90125</v>
      </c>
      <c r="O219" s="14">
        <v>246.89500000000001</v>
      </c>
      <c r="P219" s="14">
        <v>274.55500000000001</v>
      </c>
      <c r="Q219" s="14">
        <v>330.23874999999998</v>
      </c>
      <c r="R219" s="14">
        <v>408.95249999999999</v>
      </c>
      <c r="S219" s="14">
        <v>569.47625000000005</v>
      </c>
      <c r="T219" s="14">
        <v>624.09</v>
      </c>
      <c r="U219" s="14">
        <v>747.37249999999995</v>
      </c>
      <c r="V219" s="36">
        <v>833.58249999999998</v>
      </c>
      <c r="AA219" s="35" t="s">
        <v>53</v>
      </c>
      <c r="AB219" s="13">
        <f t="shared" si="143"/>
        <v>132.09875</v>
      </c>
      <c r="AC219" s="14">
        <f t="shared" si="144"/>
        <v>211.65625</v>
      </c>
      <c r="AD219" s="270">
        <f t="shared" si="145"/>
        <v>833.58249999999998</v>
      </c>
      <c r="AE219" s="273">
        <f t="shared" ref="AE219:AE221" si="147">AD219-C219</f>
        <v>833.58249999999998</v>
      </c>
    </row>
    <row r="220" spans="1:31" x14ac:dyDescent="0.25">
      <c r="A220" s="30"/>
      <c r="B220" s="33" t="s">
        <v>54</v>
      </c>
      <c r="C220" s="14">
        <v>3223.5412500000002</v>
      </c>
      <c r="D220" s="14">
        <v>3048.30375</v>
      </c>
      <c r="E220" s="14">
        <v>2911.1312499999999</v>
      </c>
      <c r="F220" s="14">
        <v>2692.7275</v>
      </c>
      <c r="G220" s="14">
        <v>2488.2312499999998</v>
      </c>
      <c r="H220" s="14">
        <v>2580.8425000000002</v>
      </c>
      <c r="I220" s="14">
        <v>2574.4212499999999</v>
      </c>
      <c r="J220" s="14">
        <v>2490.0225</v>
      </c>
      <c r="K220" s="14">
        <v>2406.9924999999998</v>
      </c>
      <c r="L220" s="14">
        <v>2272.75875</v>
      </c>
      <c r="M220" s="14">
        <v>2413.52</v>
      </c>
      <c r="N220" s="14">
        <v>2525.5037499999999</v>
      </c>
      <c r="O220" s="14">
        <v>2394.0387500000002</v>
      </c>
      <c r="P220" s="14">
        <v>2365.2674999999999</v>
      </c>
      <c r="Q220" s="14">
        <v>2343.6837500000001</v>
      </c>
      <c r="R220" s="14">
        <v>2289.15</v>
      </c>
      <c r="S220" s="14">
        <v>2247.9512500000001</v>
      </c>
      <c r="T220" s="14">
        <v>2283.4899999999998</v>
      </c>
      <c r="U220" s="14">
        <v>2269.9274999999998</v>
      </c>
      <c r="V220" s="36">
        <v>2338.19</v>
      </c>
      <c r="AA220" s="35" t="s">
        <v>54</v>
      </c>
      <c r="AB220" s="13">
        <f t="shared" si="143"/>
        <v>2580.8425000000002</v>
      </c>
      <c r="AC220" s="14">
        <f t="shared" si="144"/>
        <v>2413.52</v>
      </c>
      <c r="AD220" s="270">
        <f t="shared" si="145"/>
        <v>2338.19</v>
      </c>
      <c r="AE220" s="273">
        <f t="shared" si="147"/>
        <v>-885.35125000000016</v>
      </c>
    </row>
    <row r="221" spans="1:31" ht="13.8" thickBot="1" x14ac:dyDescent="0.3">
      <c r="A221" s="30"/>
      <c r="B221" s="37" t="s">
        <v>55</v>
      </c>
      <c r="C221" s="38">
        <v>3241.82</v>
      </c>
      <c r="D221" s="38">
        <v>3479.73875</v>
      </c>
      <c r="E221" s="38">
        <v>3737.3825000000002</v>
      </c>
      <c r="F221" s="38">
        <v>3919.2562499999999</v>
      </c>
      <c r="G221" s="38">
        <v>4079.5612500000002</v>
      </c>
      <c r="H221" s="38">
        <v>3644.55375</v>
      </c>
      <c r="I221" s="38">
        <v>3511.6574999999998</v>
      </c>
      <c r="J221" s="38">
        <v>3495.8850000000002</v>
      </c>
      <c r="K221" s="38">
        <v>3536.8975</v>
      </c>
      <c r="L221" s="38">
        <v>3558.2712499999998</v>
      </c>
      <c r="M221" s="38">
        <v>3122.7249999999999</v>
      </c>
      <c r="N221" s="38">
        <v>2971.5774999999999</v>
      </c>
      <c r="O221" s="38">
        <v>2953.6687499999998</v>
      </c>
      <c r="P221" s="38">
        <v>2993.99125</v>
      </c>
      <c r="Q221" s="38">
        <v>3022.0287499999999</v>
      </c>
      <c r="R221" s="38">
        <v>3041.9850000000001</v>
      </c>
      <c r="S221" s="38">
        <v>3078.2925</v>
      </c>
      <c r="T221" s="38">
        <v>3132.7874999999999</v>
      </c>
      <c r="U221" s="38">
        <v>3155.3575000000001</v>
      </c>
      <c r="V221" s="40">
        <v>3201.98875</v>
      </c>
      <c r="AA221" s="39" t="s">
        <v>55</v>
      </c>
      <c r="AB221" s="63">
        <f t="shared" si="143"/>
        <v>3644.55375</v>
      </c>
      <c r="AC221" s="38">
        <f t="shared" si="144"/>
        <v>3122.7249999999999</v>
      </c>
      <c r="AD221" s="271">
        <f t="shared" si="145"/>
        <v>3201.98875</v>
      </c>
      <c r="AE221" s="274">
        <f t="shared" si="147"/>
        <v>-39.831250000000182</v>
      </c>
    </row>
    <row r="222" spans="1:31" ht="13.8" thickBot="1" x14ac:dyDescent="0.3">
      <c r="A222" s="30"/>
      <c r="B222" s="69"/>
      <c r="C222" s="70"/>
      <c r="D222" s="71"/>
      <c r="E222" s="71"/>
      <c r="F222" s="71"/>
      <c r="G222" s="71"/>
      <c r="H222" s="71"/>
      <c r="I222" s="71"/>
      <c r="J222" s="71"/>
      <c r="K222" s="71"/>
      <c r="L222" s="71"/>
      <c r="M222" s="71"/>
      <c r="N222" s="71"/>
      <c r="O222" s="71"/>
      <c r="P222" s="71"/>
      <c r="Q222" s="71"/>
      <c r="R222" s="71"/>
      <c r="S222" s="71"/>
      <c r="T222" s="71"/>
      <c r="U222" s="71"/>
      <c r="V222" s="72"/>
      <c r="AA222" s="73"/>
      <c r="AB222" s="71"/>
      <c r="AC222" s="71"/>
      <c r="AD222" s="72"/>
    </row>
    <row r="223" spans="1:31" ht="13.8" thickBot="1" x14ac:dyDescent="0.3">
      <c r="A223" s="30"/>
      <c r="B223" s="31" t="s">
        <v>319</v>
      </c>
      <c r="C223" s="43">
        <v>2016</v>
      </c>
      <c r="D223" s="44">
        <v>2017</v>
      </c>
      <c r="E223" s="44">
        <v>2018</v>
      </c>
      <c r="F223" s="44">
        <v>2019</v>
      </c>
      <c r="G223" s="44">
        <v>2020</v>
      </c>
      <c r="H223" s="44">
        <v>2021</v>
      </c>
      <c r="I223" s="44">
        <v>2022</v>
      </c>
      <c r="J223" s="44">
        <v>2023</v>
      </c>
      <c r="K223" s="44">
        <v>2024</v>
      </c>
      <c r="L223" s="44">
        <v>2025</v>
      </c>
      <c r="M223" s="44">
        <v>2026</v>
      </c>
      <c r="N223" s="44">
        <v>2027</v>
      </c>
      <c r="O223" s="44">
        <v>2028</v>
      </c>
      <c r="P223" s="44">
        <v>2029</v>
      </c>
      <c r="Q223" s="44">
        <v>2030</v>
      </c>
      <c r="R223" s="44">
        <v>2031</v>
      </c>
      <c r="S223" s="44">
        <v>2032</v>
      </c>
      <c r="T223" s="44">
        <v>2033</v>
      </c>
      <c r="U223" s="44">
        <v>2034</v>
      </c>
      <c r="V223" s="45">
        <v>2035</v>
      </c>
      <c r="AA223" s="32" t="str">
        <f>B223</f>
        <v>Sensitivity S5 - Regional RPS @ 35% (Draft)</v>
      </c>
      <c r="AB223" s="20">
        <v>2021</v>
      </c>
      <c r="AC223" s="20">
        <v>2026</v>
      </c>
      <c r="AD223" s="279">
        <v>2035</v>
      </c>
      <c r="AE223" s="269" t="s">
        <v>271</v>
      </c>
    </row>
    <row r="224" spans="1:31" x14ac:dyDescent="0.25">
      <c r="A224" s="30"/>
      <c r="B224" s="47" t="s">
        <v>50</v>
      </c>
      <c r="C224" s="48">
        <v>1588</v>
      </c>
      <c r="D224" s="48">
        <v>1588</v>
      </c>
      <c r="E224" s="48">
        <v>1588</v>
      </c>
      <c r="F224" s="48">
        <v>1588</v>
      </c>
      <c r="G224" s="48">
        <v>1588</v>
      </c>
      <c r="H224" s="48">
        <v>1588</v>
      </c>
      <c r="I224" s="48">
        <v>1588</v>
      </c>
      <c r="J224" s="48">
        <v>1588</v>
      </c>
      <c r="K224" s="48">
        <v>1588</v>
      </c>
      <c r="L224" s="48">
        <v>1588</v>
      </c>
      <c r="M224" s="48">
        <v>1588</v>
      </c>
      <c r="N224" s="48">
        <v>1588</v>
      </c>
      <c r="O224" s="48">
        <v>1588</v>
      </c>
      <c r="P224" s="48">
        <v>1588</v>
      </c>
      <c r="Q224" s="48">
        <v>1588</v>
      </c>
      <c r="R224" s="48">
        <v>1588</v>
      </c>
      <c r="S224" s="48">
        <v>1588</v>
      </c>
      <c r="T224" s="48">
        <v>1588</v>
      </c>
      <c r="U224" s="48">
        <v>1588</v>
      </c>
      <c r="V224" s="49">
        <v>1588</v>
      </c>
      <c r="AA224" s="87" t="s">
        <v>50</v>
      </c>
      <c r="AB224" s="23">
        <f>H224</f>
        <v>1588</v>
      </c>
      <c r="AC224" s="26">
        <f>M224</f>
        <v>1588</v>
      </c>
      <c r="AD224" s="26">
        <f>V224</f>
        <v>1588</v>
      </c>
      <c r="AE224" s="272">
        <f>AD224-C224</f>
        <v>0</v>
      </c>
    </row>
    <row r="225" spans="1:31" x14ac:dyDescent="0.25">
      <c r="A225" s="30"/>
      <c r="B225" s="33" t="s">
        <v>51</v>
      </c>
      <c r="C225" s="14">
        <v>2482</v>
      </c>
      <c r="D225" s="14">
        <v>2482</v>
      </c>
      <c r="E225" s="14">
        <v>2482</v>
      </c>
      <c r="F225" s="14">
        <v>2483.3649999999998</v>
      </c>
      <c r="G225" s="14">
        <v>2526.0487499999999</v>
      </c>
      <c r="H225" s="14">
        <v>3179.395</v>
      </c>
      <c r="I225" s="14">
        <v>3631.0887499999999</v>
      </c>
      <c r="J225" s="14">
        <v>3911.57</v>
      </c>
      <c r="K225" s="14">
        <v>4195.67875</v>
      </c>
      <c r="L225" s="14">
        <v>4561.8462499999996</v>
      </c>
      <c r="M225" s="14">
        <v>4979.21</v>
      </c>
      <c r="N225" s="14">
        <v>5015.6062499999998</v>
      </c>
      <c r="O225" s="14">
        <v>5015.92</v>
      </c>
      <c r="P225" s="14">
        <v>5015.92</v>
      </c>
      <c r="Q225" s="14">
        <v>5015.92</v>
      </c>
      <c r="R225" s="14">
        <v>5015.92</v>
      </c>
      <c r="S225" s="14">
        <v>5015.92</v>
      </c>
      <c r="T225" s="14">
        <v>5015.92</v>
      </c>
      <c r="U225" s="14">
        <v>5015.92</v>
      </c>
      <c r="V225" s="36">
        <v>5015.92</v>
      </c>
      <c r="AA225" s="35" t="s">
        <v>51</v>
      </c>
      <c r="AB225" s="13">
        <f t="shared" ref="AB225:AB230" si="148">H225</f>
        <v>3179.395</v>
      </c>
      <c r="AC225" s="14">
        <f t="shared" ref="AC225:AC230" si="149">M225</f>
        <v>4979.21</v>
      </c>
      <c r="AD225" s="270">
        <f t="shared" ref="AD225:AD230" si="150">V225</f>
        <v>5015.92</v>
      </c>
      <c r="AE225" s="273">
        <f t="shared" ref="AE225:AE226" si="151">AD225-C225</f>
        <v>2533.92</v>
      </c>
    </row>
    <row r="226" spans="1:31" x14ac:dyDescent="0.25">
      <c r="A226" s="30"/>
      <c r="B226" s="33" t="s">
        <v>52</v>
      </c>
      <c r="C226" s="14">
        <v>126</v>
      </c>
      <c r="D226" s="14">
        <v>128.16125</v>
      </c>
      <c r="E226" s="14">
        <v>157.74</v>
      </c>
      <c r="F226" s="14">
        <v>205.86875000000001</v>
      </c>
      <c r="G226" s="14">
        <v>249.42500000000001</v>
      </c>
      <c r="H226" s="14">
        <v>287.79250000000002</v>
      </c>
      <c r="I226" s="14">
        <v>343.10500000000002</v>
      </c>
      <c r="J226" s="14">
        <v>399.48874999999998</v>
      </c>
      <c r="K226" s="14">
        <v>452.67500000000001</v>
      </c>
      <c r="L226" s="14">
        <v>493.10250000000002</v>
      </c>
      <c r="M226" s="14">
        <v>502.39875000000001</v>
      </c>
      <c r="N226" s="14">
        <v>502.50625000000002</v>
      </c>
      <c r="O226" s="14">
        <v>502.50625000000002</v>
      </c>
      <c r="P226" s="14">
        <v>502.50625000000002</v>
      </c>
      <c r="Q226" s="14">
        <v>502.50625000000002</v>
      </c>
      <c r="R226" s="14">
        <v>502.50625000000002</v>
      </c>
      <c r="S226" s="14">
        <v>502.50625000000002</v>
      </c>
      <c r="T226" s="14">
        <v>502.50625000000002</v>
      </c>
      <c r="U226" s="14">
        <v>502.50625000000002</v>
      </c>
      <c r="V226" s="36">
        <v>502.50625000000002</v>
      </c>
      <c r="AA226" s="35" t="s">
        <v>52</v>
      </c>
      <c r="AB226" s="13">
        <f t="shared" si="148"/>
        <v>287.79250000000002</v>
      </c>
      <c r="AC226" s="14">
        <f t="shared" si="149"/>
        <v>502.39875000000001</v>
      </c>
      <c r="AD226" s="270">
        <f t="shared" si="150"/>
        <v>502.50625000000002</v>
      </c>
      <c r="AE226" s="273">
        <f t="shared" si="151"/>
        <v>376.50625000000002</v>
      </c>
    </row>
    <row r="227" spans="1:31" x14ac:dyDescent="0.25">
      <c r="A227" s="30"/>
      <c r="B227" s="33" t="s">
        <v>40</v>
      </c>
      <c r="C227" s="14">
        <v>0</v>
      </c>
      <c r="D227" s="14">
        <v>0</v>
      </c>
      <c r="E227" s="14">
        <v>0</v>
      </c>
      <c r="F227" s="14">
        <v>0</v>
      </c>
      <c r="G227" s="14">
        <v>0</v>
      </c>
      <c r="H227" s="14">
        <v>2.2337500000000001</v>
      </c>
      <c r="I227" s="14">
        <v>8.96875</v>
      </c>
      <c r="J227" s="14">
        <v>13.12125</v>
      </c>
      <c r="K227" s="14">
        <v>16.37125</v>
      </c>
      <c r="L227" s="14">
        <v>18.072500000000002</v>
      </c>
      <c r="M227" s="14">
        <v>32.723750000000003</v>
      </c>
      <c r="N227" s="14">
        <v>163.74125000000001</v>
      </c>
      <c r="O227" s="14">
        <v>303.745</v>
      </c>
      <c r="P227" s="14">
        <v>335.68124999999998</v>
      </c>
      <c r="Q227" s="14">
        <v>342.52125000000001</v>
      </c>
      <c r="R227" s="14">
        <v>345.96249999999998</v>
      </c>
      <c r="S227" s="14">
        <v>348.57625000000002</v>
      </c>
      <c r="T227" s="14">
        <v>351.66</v>
      </c>
      <c r="U227" s="14">
        <v>354.98124999999999</v>
      </c>
      <c r="V227" s="36">
        <v>361.36874999999998</v>
      </c>
      <c r="AA227" s="35" t="s">
        <v>40</v>
      </c>
      <c r="AB227" s="13">
        <f t="shared" si="148"/>
        <v>2.2337500000000001</v>
      </c>
      <c r="AC227" s="14">
        <f t="shared" si="149"/>
        <v>32.723750000000003</v>
      </c>
      <c r="AD227" s="270">
        <f t="shared" si="150"/>
        <v>361.36874999999998</v>
      </c>
      <c r="AE227" s="273">
        <f>AD227-C227</f>
        <v>361.36874999999998</v>
      </c>
    </row>
    <row r="228" spans="1:31" x14ac:dyDescent="0.25">
      <c r="A228" s="30"/>
      <c r="B228" s="33" t="s">
        <v>53</v>
      </c>
      <c r="C228" s="14">
        <v>0</v>
      </c>
      <c r="D228" s="14">
        <v>0</v>
      </c>
      <c r="E228" s="14">
        <v>0</v>
      </c>
      <c r="F228" s="14">
        <v>0.12875</v>
      </c>
      <c r="G228" s="14">
        <v>0.38874999999999998</v>
      </c>
      <c r="H228" s="14">
        <v>1.36625</v>
      </c>
      <c r="I228" s="14">
        <v>2.1825000000000001</v>
      </c>
      <c r="J228" s="14">
        <v>2.2025000000000001</v>
      </c>
      <c r="K228" s="14">
        <v>2.2949999999999999</v>
      </c>
      <c r="L228" s="14">
        <v>1.9775</v>
      </c>
      <c r="M228" s="14">
        <v>2.6237499999999998</v>
      </c>
      <c r="N228" s="14">
        <v>2.6724999999999999</v>
      </c>
      <c r="O228" s="14">
        <v>3.2349999999999999</v>
      </c>
      <c r="P228" s="14">
        <v>6.3687500000000004</v>
      </c>
      <c r="Q228" s="14">
        <v>13.2</v>
      </c>
      <c r="R228" s="14">
        <v>20.2425</v>
      </c>
      <c r="S228" s="14">
        <v>33.766249999999999</v>
      </c>
      <c r="T228" s="14">
        <v>64.7</v>
      </c>
      <c r="U228" s="14">
        <v>103.35250000000001</v>
      </c>
      <c r="V228" s="36">
        <v>104.3575</v>
      </c>
      <c r="AA228" s="35" t="s">
        <v>53</v>
      </c>
      <c r="AB228" s="13">
        <f t="shared" si="148"/>
        <v>1.36625</v>
      </c>
      <c r="AC228" s="14">
        <f t="shared" si="149"/>
        <v>2.6237499999999998</v>
      </c>
      <c r="AD228" s="270">
        <f t="shared" si="150"/>
        <v>104.3575</v>
      </c>
      <c r="AE228" s="273">
        <f t="shared" ref="AE228:AE230" si="152">AD228-C228</f>
        <v>104.3575</v>
      </c>
    </row>
    <row r="229" spans="1:31" x14ac:dyDescent="0.25">
      <c r="A229" s="30"/>
      <c r="B229" s="33" t="s">
        <v>54</v>
      </c>
      <c r="C229" s="14">
        <v>1912.4375</v>
      </c>
      <c r="D229" s="14">
        <v>1959.135</v>
      </c>
      <c r="E229" s="14">
        <v>1939.2249999999999</v>
      </c>
      <c r="F229" s="14">
        <v>1859.10625</v>
      </c>
      <c r="G229" s="14">
        <v>1799.04</v>
      </c>
      <c r="H229" s="14">
        <v>1766.32375</v>
      </c>
      <c r="I229" s="14">
        <v>1637.49875</v>
      </c>
      <c r="J229" s="14">
        <v>1524.38375</v>
      </c>
      <c r="K229" s="14">
        <v>1422.1224999999999</v>
      </c>
      <c r="L229" s="14">
        <v>1210.8912499999999</v>
      </c>
      <c r="M229" s="14">
        <v>1280.1025</v>
      </c>
      <c r="N229" s="14">
        <v>1386.6312499999999</v>
      </c>
      <c r="O229" s="14">
        <v>1333.64375</v>
      </c>
      <c r="P229" s="14">
        <v>1334.4625000000001</v>
      </c>
      <c r="Q229" s="14">
        <v>1363.24875</v>
      </c>
      <c r="R229" s="14">
        <v>1375.08</v>
      </c>
      <c r="S229" s="14">
        <v>1430.01125</v>
      </c>
      <c r="T229" s="14">
        <v>1470.2874999999999</v>
      </c>
      <c r="U229" s="14">
        <v>1494.5250000000001</v>
      </c>
      <c r="V229" s="36">
        <v>1632.48875</v>
      </c>
      <c r="AA229" s="35" t="s">
        <v>54</v>
      </c>
      <c r="AB229" s="13">
        <f t="shared" si="148"/>
        <v>1766.32375</v>
      </c>
      <c r="AC229" s="14">
        <f t="shared" si="149"/>
        <v>1280.1025</v>
      </c>
      <c r="AD229" s="270">
        <f t="shared" si="150"/>
        <v>1632.48875</v>
      </c>
      <c r="AE229" s="273">
        <f t="shared" si="152"/>
        <v>-279.94875000000002</v>
      </c>
    </row>
    <row r="230" spans="1:31" ht="13.8" thickBot="1" x14ac:dyDescent="0.3">
      <c r="A230" s="30"/>
      <c r="B230" s="37" t="s">
        <v>55</v>
      </c>
      <c r="C230" s="38">
        <v>4545.8362500000003</v>
      </c>
      <c r="D230" s="38">
        <v>4567.4799999999996</v>
      </c>
      <c r="E230" s="38">
        <v>4504.4712499999996</v>
      </c>
      <c r="F230" s="38">
        <v>4508.8824999999997</v>
      </c>
      <c r="G230" s="38">
        <v>4513.71</v>
      </c>
      <c r="H230" s="38">
        <v>3839.9050000000002</v>
      </c>
      <c r="I230" s="38">
        <v>3518.09375</v>
      </c>
      <c r="J230" s="38">
        <v>3407.6975000000002</v>
      </c>
      <c r="K230" s="38">
        <v>3337.7775000000001</v>
      </c>
      <c r="L230" s="38">
        <v>3182.8924999999999</v>
      </c>
      <c r="M230" s="38">
        <v>2733.28</v>
      </c>
      <c r="N230" s="38">
        <v>2542.3375000000001</v>
      </c>
      <c r="O230" s="38">
        <v>2512.1737499999999</v>
      </c>
      <c r="P230" s="38">
        <v>2536.1187500000001</v>
      </c>
      <c r="Q230" s="38">
        <v>2557.1262499999998</v>
      </c>
      <c r="R230" s="38">
        <v>2581.7012500000001</v>
      </c>
      <c r="S230" s="38">
        <v>2612.9112500000001</v>
      </c>
      <c r="T230" s="38">
        <v>2670.0749999999998</v>
      </c>
      <c r="U230" s="38">
        <v>2723.6424999999999</v>
      </c>
      <c r="V230" s="40">
        <v>2782.3375000000001</v>
      </c>
      <c r="AA230" s="39" t="s">
        <v>55</v>
      </c>
      <c r="AB230" s="63">
        <f t="shared" si="148"/>
        <v>3839.9050000000002</v>
      </c>
      <c r="AC230" s="38">
        <f t="shared" si="149"/>
        <v>2733.28</v>
      </c>
      <c r="AD230" s="271">
        <f t="shared" si="150"/>
        <v>2782.3375000000001</v>
      </c>
      <c r="AE230" s="274">
        <f t="shared" si="152"/>
        <v>-1763.4987500000002</v>
      </c>
    </row>
    <row r="231" spans="1:31" ht="13.8" thickBot="1" x14ac:dyDescent="0.3">
      <c r="A231" s="30"/>
      <c r="B231" s="69"/>
      <c r="C231" s="275"/>
      <c r="D231" s="77"/>
      <c r="E231" s="77"/>
      <c r="F231" s="77"/>
      <c r="G231" s="77"/>
      <c r="H231" s="77"/>
      <c r="I231" s="77"/>
      <c r="J231" s="77"/>
      <c r="K231" s="77"/>
      <c r="L231" s="77"/>
      <c r="M231" s="77"/>
      <c r="N231" s="77"/>
      <c r="O231" s="77"/>
      <c r="P231" s="77"/>
      <c r="Q231" s="77"/>
      <c r="R231" s="77"/>
      <c r="S231" s="77"/>
      <c r="T231" s="77"/>
      <c r="U231" s="77"/>
      <c r="V231" s="81"/>
      <c r="AA231" s="80"/>
      <c r="AB231" s="77"/>
      <c r="AC231" s="77"/>
      <c r="AD231" s="268"/>
    </row>
    <row r="232" spans="1:31" ht="13.8" thickBot="1" x14ac:dyDescent="0.3">
      <c r="A232" s="30"/>
      <c r="B232" s="31" t="s">
        <v>318</v>
      </c>
      <c r="C232" s="43">
        <v>2016</v>
      </c>
      <c r="D232" s="44">
        <v>2017</v>
      </c>
      <c r="E232" s="44">
        <v>2018</v>
      </c>
      <c r="F232" s="44">
        <v>2019</v>
      </c>
      <c r="G232" s="44">
        <v>2020</v>
      </c>
      <c r="H232" s="44">
        <v>2021</v>
      </c>
      <c r="I232" s="44">
        <v>2022</v>
      </c>
      <c r="J232" s="44">
        <v>2023</v>
      </c>
      <c r="K232" s="44">
        <v>2024</v>
      </c>
      <c r="L232" s="44">
        <v>2025</v>
      </c>
      <c r="M232" s="44">
        <v>2026</v>
      </c>
      <c r="N232" s="44">
        <v>2027</v>
      </c>
      <c r="O232" s="44">
        <v>2028</v>
      </c>
      <c r="P232" s="44">
        <v>2029</v>
      </c>
      <c r="Q232" s="44">
        <v>2030</v>
      </c>
      <c r="R232" s="44">
        <v>2031</v>
      </c>
      <c r="S232" s="44">
        <v>2032</v>
      </c>
      <c r="T232" s="44">
        <v>2033</v>
      </c>
      <c r="U232" s="44">
        <v>2034</v>
      </c>
      <c r="V232" s="45">
        <v>2035</v>
      </c>
      <c r="AA232" s="32" t="str">
        <f>B232</f>
        <v>Sensitivity S5 - Regional RPS @ 35% (Final)</v>
      </c>
      <c r="AB232" s="20">
        <v>2021</v>
      </c>
      <c r="AC232" s="20">
        <v>2026</v>
      </c>
      <c r="AD232" s="279">
        <v>2035</v>
      </c>
      <c r="AE232" s="269" t="s">
        <v>271</v>
      </c>
    </row>
    <row r="233" spans="1:31" x14ac:dyDescent="0.25">
      <c r="A233" s="30"/>
      <c r="B233" s="47" t="s">
        <v>50</v>
      </c>
      <c r="C233" s="48">
        <v>1588</v>
      </c>
      <c r="D233" s="48">
        <v>1588</v>
      </c>
      <c r="E233" s="48">
        <v>1588</v>
      </c>
      <c r="F233" s="48">
        <v>1588</v>
      </c>
      <c r="G233" s="48">
        <v>1588</v>
      </c>
      <c r="H233" s="48">
        <v>1588</v>
      </c>
      <c r="I233" s="48">
        <v>1588</v>
      </c>
      <c r="J233" s="48">
        <v>1588</v>
      </c>
      <c r="K233" s="48">
        <v>1588</v>
      </c>
      <c r="L233" s="48">
        <v>1588</v>
      </c>
      <c r="M233" s="48">
        <v>1588</v>
      </c>
      <c r="N233" s="48">
        <v>1588</v>
      </c>
      <c r="O233" s="48">
        <v>1588</v>
      </c>
      <c r="P233" s="48">
        <v>1588</v>
      </c>
      <c r="Q233" s="48">
        <v>1588</v>
      </c>
      <c r="R233" s="48">
        <v>1588</v>
      </c>
      <c r="S233" s="48">
        <v>1588</v>
      </c>
      <c r="T233" s="48">
        <v>1588</v>
      </c>
      <c r="U233" s="48">
        <v>1588</v>
      </c>
      <c r="V233" s="49">
        <v>1588</v>
      </c>
      <c r="AA233" s="87" t="s">
        <v>50</v>
      </c>
      <c r="AB233" s="23">
        <f>H233</f>
        <v>1588</v>
      </c>
      <c r="AC233" s="26">
        <f>M233</f>
        <v>1588</v>
      </c>
      <c r="AD233" s="26">
        <f>V233</f>
        <v>1588</v>
      </c>
      <c r="AE233" s="272">
        <f>AD233-C233</f>
        <v>0</v>
      </c>
    </row>
    <row r="234" spans="1:31" x14ac:dyDescent="0.25">
      <c r="B234" s="33" t="s">
        <v>51</v>
      </c>
      <c r="C234" s="14">
        <v>2482</v>
      </c>
      <c r="D234" s="14">
        <v>2482</v>
      </c>
      <c r="E234" s="14">
        <v>2482</v>
      </c>
      <c r="F234" s="14">
        <v>2485.08</v>
      </c>
      <c r="G234" s="14">
        <v>2486.29</v>
      </c>
      <c r="H234" s="14">
        <v>2532.4450000000002</v>
      </c>
      <c r="I234" s="14">
        <v>2796.0137500000001</v>
      </c>
      <c r="J234" s="14">
        <v>3065.9875000000002</v>
      </c>
      <c r="K234" s="14">
        <v>3349.32</v>
      </c>
      <c r="L234" s="14">
        <v>3651.0612500000002</v>
      </c>
      <c r="M234" s="14">
        <v>4058.8575000000001</v>
      </c>
      <c r="N234" s="14">
        <v>4728.1687499999998</v>
      </c>
      <c r="O234" s="14">
        <v>4961.9037500000004</v>
      </c>
      <c r="P234" s="14">
        <v>4978.5837499999998</v>
      </c>
      <c r="Q234" s="14">
        <v>4980.2987499999999</v>
      </c>
      <c r="R234" s="14">
        <v>4980.8487500000001</v>
      </c>
      <c r="S234" s="14">
        <v>4981.4312499999996</v>
      </c>
      <c r="T234" s="14">
        <v>4982.3625000000002</v>
      </c>
      <c r="U234" s="14">
        <v>4983.3137500000003</v>
      </c>
      <c r="V234" s="36">
        <v>4984.4650000000001</v>
      </c>
      <c r="AA234" s="35" t="s">
        <v>51</v>
      </c>
      <c r="AB234" s="13">
        <f t="shared" ref="AB234:AB239" si="153">H234</f>
        <v>2532.4450000000002</v>
      </c>
      <c r="AC234" s="14">
        <f t="shared" ref="AC234:AC239" si="154">M234</f>
        <v>4058.8575000000001</v>
      </c>
      <c r="AD234" s="270">
        <f t="shared" ref="AD234:AD239" si="155">V234</f>
        <v>4984.4650000000001</v>
      </c>
      <c r="AE234" s="273">
        <f t="shared" ref="AE234:AE235" si="156">AD234-C234</f>
        <v>2502.4650000000001</v>
      </c>
    </row>
    <row r="235" spans="1:31" x14ac:dyDescent="0.25">
      <c r="B235" s="33" t="s">
        <v>52</v>
      </c>
      <c r="C235" s="14">
        <v>126</v>
      </c>
      <c r="D235" s="14">
        <v>128</v>
      </c>
      <c r="E235" s="14">
        <v>150.01374999999999</v>
      </c>
      <c r="F235" s="14">
        <v>179.76875000000001</v>
      </c>
      <c r="G235" s="14">
        <v>217.26499999999999</v>
      </c>
      <c r="H235" s="14">
        <v>810.42250000000001</v>
      </c>
      <c r="I235" s="14">
        <v>1049.80375</v>
      </c>
      <c r="J235" s="14">
        <v>1108.41875</v>
      </c>
      <c r="K235" s="14">
        <v>1164.4962499999999</v>
      </c>
      <c r="L235" s="14">
        <v>1208.67625</v>
      </c>
      <c r="M235" s="14">
        <v>1228.5237500000001</v>
      </c>
      <c r="N235" s="14">
        <v>1232.7762499999999</v>
      </c>
      <c r="O235" s="14">
        <v>1233.04125</v>
      </c>
      <c r="P235" s="14">
        <v>1233.04125</v>
      </c>
      <c r="Q235" s="14">
        <v>1233.04125</v>
      </c>
      <c r="R235" s="14">
        <v>1233.04125</v>
      </c>
      <c r="S235" s="14">
        <v>1233.04125</v>
      </c>
      <c r="T235" s="14">
        <v>1233.04125</v>
      </c>
      <c r="U235" s="14">
        <v>1233.04125</v>
      </c>
      <c r="V235" s="36">
        <v>1233.04125</v>
      </c>
      <c r="AA235" s="35" t="s">
        <v>52</v>
      </c>
      <c r="AB235" s="13">
        <f t="shared" si="153"/>
        <v>810.42250000000001</v>
      </c>
      <c r="AC235" s="14">
        <f t="shared" si="154"/>
        <v>1228.5237500000001</v>
      </c>
      <c r="AD235" s="270">
        <f t="shared" si="155"/>
        <v>1233.04125</v>
      </c>
      <c r="AE235" s="273">
        <f t="shared" si="156"/>
        <v>1107.04125</v>
      </c>
    </row>
    <row r="236" spans="1:31" x14ac:dyDescent="0.25">
      <c r="B236" s="33" t="s">
        <v>40</v>
      </c>
      <c r="C236" s="14">
        <v>0</v>
      </c>
      <c r="D236" s="14">
        <v>0</v>
      </c>
      <c r="E236" s="14">
        <v>0</v>
      </c>
      <c r="F236" s="14">
        <v>0</v>
      </c>
      <c r="G236" s="14">
        <v>0</v>
      </c>
      <c r="H236" s="14">
        <v>2.2337500000000001</v>
      </c>
      <c r="I236" s="14">
        <v>8.96875</v>
      </c>
      <c r="J236" s="14">
        <v>13.12125</v>
      </c>
      <c r="K236" s="14">
        <v>16.37125</v>
      </c>
      <c r="L236" s="14">
        <v>18.072500000000002</v>
      </c>
      <c r="M236" s="14">
        <v>32.723750000000003</v>
      </c>
      <c r="N236" s="14">
        <v>163.74125000000001</v>
      </c>
      <c r="O236" s="14">
        <v>303.745</v>
      </c>
      <c r="P236" s="14">
        <v>335.68124999999998</v>
      </c>
      <c r="Q236" s="14">
        <v>342.52125000000001</v>
      </c>
      <c r="R236" s="14">
        <v>345.96249999999998</v>
      </c>
      <c r="S236" s="14">
        <v>348.57625000000002</v>
      </c>
      <c r="T236" s="14">
        <v>351.66</v>
      </c>
      <c r="U236" s="14">
        <v>354.98124999999999</v>
      </c>
      <c r="V236" s="36">
        <v>361.36874999999998</v>
      </c>
      <c r="AA236" s="35" t="s">
        <v>40</v>
      </c>
      <c r="AB236" s="13">
        <f t="shared" si="153"/>
        <v>2.2337500000000001</v>
      </c>
      <c r="AC236" s="14">
        <f t="shared" si="154"/>
        <v>32.723750000000003</v>
      </c>
      <c r="AD236" s="270">
        <f t="shared" si="155"/>
        <v>361.36874999999998</v>
      </c>
      <c r="AE236" s="273">
        <f>AD236-C236</f>
        <v>361.36874999999998</v>
      </c>
    </row>
    <row r="237" spans="1:31" ht="12.6" customHeight="1" x14ac:dyDescent="0.25">
      <c r="B237" s="33" t="s">
        <v>53</v>
      </c>
      <c r="C237" s="14">
        <v>0</v>
      </c>
      <c r="D237" s="14">
        <v>0</v>
      </c>
      <c r="E237" s="14">
        <v>0</v>
      </c>
      <c r="F237" s="14">
        <v>0</v>
      </c>
      <c r="G237" s="14">
        <v>0</v>
      </c>
      <c r="H237" s="14">
        <v>0</v>
      </c>
      <c r="I237" s="14">
        <v>2.1387499999999999</v>
      </c>
      <c r="J237" s="14">
        <v>7.35</v>
      </c>
      <c r="K237" s="14">
        <v>7.9037499999999996</v>
      </c>
      <c r="L237" s="14">
        <v>6.8087499999999999</v>
      </c>
      <c r="M237" s="14">
        <v>6.2037500000000003</v>
      </c>
      <c r="N237" s="14">
        <v>6.2874999999999996</v>
      </c>
      <c r="O237" s="14">
        <v>6.0437500000000002</v>
      </c>
      <c r="P237" s="14">
        <v>5.8925000000000001</v>
      </c>
      <c r="Q237" s="14">
        <v>6.1137499999999996</v>
      </c>
      <c r="R237" s="14">
        <v>7.3925000000000001</v>
      </c>
      <c r="S237" s="14">
        <v>9.7550000000000008</v>
      </c>
      <c r="T237" s="14">
        <v>21.182500000000001</v>
      </c>
      <c r="U237" s="14">
        <v>39.377499999999998</v>
      </c>
      <c r="V237" s="36">
        <v>39.145000000000003</v>
      </c>
      <c r="AA237" s="35" t="s">
        <v>53</v>
      </c>
      <c r="AB237" s="13">
        <f t="shared" si="153"/>
        <v>0</v>
      </c>
      <c r="AC237" s="14">
        <f t="shared" si="154"/>
        <v>6.2037500000000003</v>
      </c>
      <c r="AD237" s="270">
        <f t="shared" si="155"/>
        <v>39.145000000000003</v>
      </c>
      <c r="AE237" s="273">
        <f t="shared" ref="AE237:AE239" si="157">AD237-C237</f>
        <v>39.145000000000003</v>
      </c>
    </row>
    <row r="238" spans="1:31" x14ac:dyDescent="0.25">
      <c r="B238" s="33" t="s">
        <v>54</v>
      </c>
      <c r="C238" s="14">
        <v>3225.3762499999998</v>
      </c>
      <c r="D238" s="14">
        <v>3054.6075000000001</v>
      </c>
      <c r="E238" s="14">
        <v>2914.8887500000001</v>
      </c>
      <c r="F238" s="14">
        <v>2720.4475000000002</v>
      </c>
      <c r="G238" s="14">
        <v>2553.9825000000001</v>
      </c>
      <c r="H238" s="14">
        <v>2453.5887499999999</v>
      </c>
      <c r="I238" s="14">
        <v>2283.1849999999999</v>
      </c>
      <c r="J238" s="14">
        <v>2071.58</v>
      </c>
      <c r="K238" s="14">
        <v>1856.7137499999999</v>
      </c>
      <c r="L238" s="14">
        <v>1621.2837500000001</v>
      </c>
      <c r="M238" s="14">
        <v>1595.79</v>
      </c>
      <c r="N238" s="14">
        <v>1409.7662499999999</v>
      </c>
      <c r="O238" s="14">
        <v>1182.835</v>
      </c>
      <c r="P238" s="14">
        <v>1165.42625</v>
      </c>
      <c r="Q238" s="14">
        <v>1181.4425000000001</v>
      </c>
      <c r="R238" s="14">
        <v>1231.93875</v>
      </c>
      <c r="S238" s="14">
        <v>1302.7449999999999</v>
      </c>
      <c r="T238" s="14">
        <v>1390.56</v>
      </c>
      <c r="U238" s="14">
        <v>1465.15</v>
      </c>
      <c r="V238" s="36">
        <v>1596.8175000000001</v>
      </c>
      <c r="AA238" s="35" t="s">
        <v>54</v>
      </c>
      <c r="AB238" s="13">
        <f t="shared" si="153"/>
        <v>2453.5887499999999</v>
      </c>
      <c r="AC238" s="14">
        <f t="shared" si="154"/>
        <v>1595.79</v>
      </c>
      <c r="AD238" s="270">
        <f t="shared" si="155"/>
        <v>1596.8175000000001</v>
      </c>
      <c r="AE238" s="273">
        <f t="shared" si="157"/>
        <v>-1628.5587499999997</v>
      </c>
    </row>
    <row r="239" spans="1:31" ht="13.8" thickBot="1" x14ac:dyDescent="0.3">
      <c r="B239" s="37" t="s">
        <v>55</v>
      </c>
      <c r="C239" s="38">
        <v>3243.42625</v>
      </c>
      <c r="D239" s="38">
        <v>3484.8175000000001</v>
      </c>
      <c r="E239" s="38">
        <v>3738.415</v>
      </c>
      <c r="F239" s="38">
        <v>3932.2137499999999</v>
      </c>
      <c r="G239" s="38">
        <v>4103.3062499999996</v>
      </c>
      <c r="H239" s="38">
        <v>3545.2125000000001</v>
      </c>
      <c r="I239" s="38">
        <v>3289.8874999999998</v>
      </c>
      <c r="J239" s="38">
        <v>3179.5725000000002</v>
      </c>
      <c r="K239" s="38">
        <v>3097.6312499999999</v>
      </c>
      <c r="L239" s="38">
        <v>2983.11375</v>
      </c>
      <c r="M239" s="38">
        <v>2557.5637499999998</v>
      </c>
      <c r="N239" s="38">
        <v>2198.86625</v>
      </c>
      <c r="O239" s="38">
        <v>2086.8962499999998</v>
      </c>
      <c r="P239" s="38">
        <v>2123.5962500000001</v>
      </c>
      <c r="Q239" s="38">
        <v>2158.73875</v>
      </c>
      <c r="R239" s="38">
        <v>2225.585</v>
      </c>
      <c r="S239" s="38">
        <v>2294.2537499999999</v>
      </c>
      <c r="T239" s="38">
        <v>2392.07125</v>
      </c>
      <c r="U239" s="38">
        <v>2467.1750000000002</v>
      </c>
      <c r="V239" s="40">
        <v>2554.4250000000002</v>
      </c>
      <c r="AA239" s="39" t="s">
        <v>55</v>
      </c>
      <c r="AB239" s="63">
        <f t="shared" si="153"/>
        <v>3545.2125000000001</v>
      </c>
      <c r="AC239" s="38">
        <f t="shared" si="154"/>
        <v>2557.5637499999998</v>
      </c>
      <c r="AD239" s="271">
        <f t="shared" si="155"/>
        <v>2554.4250000000002</v>
      </c>
      <c r="AE239" s="274">
        <f t="shared" si="157"/>
        <v>-689.0012499999998</v>
      </c>
    </row>
    <row r="240" spans="1:31" ht="13.8" thickBot="1" x14ac:dyDescent="0.3">
      <c r="B240" s="69"/>
      <c r="C240" s="70"/>
      <c r="D240" s="71"/>
      <c r="E240" s="71"/>
      <c r="F240" s="71"/>
      <c r="G240" s="71"/>
      <c r="H240" s="71"/>
      <c r="I240" s="71"/>
      <c r="J240" s="71"/>
      <c r="K240" s="71"/>
      <c r="L240" s="71"/>
      <c r="M240" s="71"/>
      <c r="N240" s="71"/>
      <c r="O240" s="71"/>
      <c r="P240" s="71"/>
      <c r="Q240" s="71"/>
      <c r="R240" s="71"/>
      <c r="S240" s="71"/>
      <c r="T240" s="71"/>
      <c r="U240" s="71"/>
      <c r="V240" s="72"/>
      <c r="AA240" s="73"/>
      <c r="AB240" s="71"/>
      <c r="AC240" s="71"/>
      <c r="AD240" s="72"/>
    </row>
    <row r="241" spans="1:31" ht="13.8" thickBot="1" x14ac:dyDescent="0.3">
      <c r="B241" s="31" t="s">
        <v>320</v>
      </c>
      <c r="C241" s="43">
        <v>2016</v>
      </c>
      <c r="D241" s="44">
        <v>2017</v>
      </c>
      <c r="E241" s="44">
        <v>2018</v>
      </c>
      <c r="F241" s="44">
        <v>2019</v>
      </c>
      <c r="G241" s="44">
        <v>2020</v>
      </c>
      <c r="H241" s="44">
        <v>2021</v>
      </c>
      <c r="I241" s="44">
        <v>2022</v>
      </c>
      <c r="J241" s="44">
        <v>2023</v>
      </c>
      <c r="K241" s="44">
        <v>2024</v>
      </c>
      <c r="L241" s="44">
        <v>2025</v>
      </c>
      <c r="M241" s="44">
        <v>2026</v>
      </c>
      <c r="N241" s="44">
        <v>2027</v>
      </c>
      <c r="O241" s="44">
        <v>2028</v>
      </c>
      <c r="P241" s="44">
        <v>2029</v>
      </c>
      <c r="Q241" s="44">
        <v>2030</v>
      </c>
      <c r="R241" s="44">
        <v>2031</v>
      </c>
      <c r="S241" s="44">
        <v>2032</v>
      </c>
      <c r="T241" s="44">
        <v>2033</v>
      </c>
      <c r="U241" s="44">
        <v>2034</v>
      </c>
      <c r="V241" s="45">
        <v>2035</v>
      </c>
      <c r="AA241" s="32" t="str">
        <f>B241</f>
        <v>Sensitivity S10 - Lower Conservation (Draft)</v>
      </c>
      <c r="AB241" s="20">
        <v>2021</v>
      </c>
      <c r="AC241" s="20">
        <v>2026</v>
      </c>
      <c r="AD241" s="279">
        <v>2035</v>
      </c>
      <c r="AE241" s="269" t="s">
        <v>271</v>
      </c>
    </row>
    <row r="242" spans="1:31" x14ac:dyDescent="0.25">
      <c r="B242" s="47" t="s">
        <v>50</v>
      </c>
      <c r="C242" s="48">
        <v>1588</v>
      </c>
      <c r="D242" s="48">
        <v>1588</v>
      </c>
      <c r="E242" s="48">
        <v>1588</v>
      </c>
      <c r="F242" s="48">
        <v>1588</v>
      </c>
      <c r="G242" s="48">
        <v>1588</v>
      </c>
      <c r="H242" s="48">
        <v>1588</v>
      </c>
      <c r="I242" s="48">
        <v>1588</v>
      </c>
      <c r="J242" s="48">
        <v>1588</v>
      </c>
      <c r="K242" s="48">
        <v>1588</v>
      </c>
      <c r="L242" s="48">
        <v>1588</v>
      </c>
      <c r="M242" s="48">
        <v>1588</v>
      </c>
      <c r="N242" s="48">
        <v>1588</v>
      </c>
      <c r="O242" s="48">
        <v>1588</v>
      </c>
      <c r="P242" s="48">
        <v>1588</v>
      </c>
      <c r="Q242" s="48">
        <v>1588</v>
      </c>
      <c r="R242" s="48">
        <v>1588</v>
      </c>
      <c r="S242" s="48">
        <v>1588</v>
      </c>
      <c r="T242" s="48">
        <v>1588</v>
      </c>
      <c r="U242" s="48">
        <v>1588</v>
      </c>
      <c r="V242" s="49">
        <v>1588</v>
      </c>
      <c r="AA242" s="87" t="s">
        <v>50</v>
      </c>
      <c r="AB242" s="23">
        <f>H242</f>
        <v>1588</v>
      </c>
      <c r="AC242" s="26">
        <f>M242</f>
        <v>1588</v>
      </c>
      <c r="AD242" s="26">
        <f>V242</f>
        <v>1588</v>
      </c>
      <c r="AE242" s="272">
        <f>AD242-C242</f>
        <v>0</v>
      </c>
    </row>
    <row r="243" spans="1:31" x14ac:dyDescent="0.25">
      <c r="B243" s="33" t="s">
        <v>51</v>
      </c>
      <c r="C243" s="14">
        <v>2482</v>
      </c>
      <c r="D243" s="14">
        <v>2482</v>
      </c>
      <c r="E243" s="14">
        <v>2482</v>
      </c>
      <c r="F243" s="14">
        <v>2489.98</v>
      </c>
      <c r="G243" s="14">
        <v>2493.1849999999999</v>
      </c>
      <c r="H243" s="14">
        <v>2493.2137499999999</v>
      </c>
      <c r="I243" s="14">
        <v>2493.2137499999999</v>
      </c>
      <c r="J243" s="14">
        <v>2493.2137499999999</v>
      </c>
      <c r="K243" s="14">
        <v>2493.41</v>
      </c>
      <c r="L243" s="14">
        <v>2501.6437500000002</v>
      </c>
      <c r="M243" s="14">
        <v>2523.1999999999998</v>
      </c>
      <c r="N243" s="14">
        <v>2534.9549999999999</v>
      </c>
      <c r="O243" s="14">
        <v>2537.3887500000001</v>
      </c>
      <c r="P243" s="14">
        <v>2537.69875</v>
      </c>
      <c r="Q243" s="14">
        <v>2537.9387499999998</v>
      </c>
      <c r="R243" s="14">
        <v>2542.13375</v>
      </c>
      <c r="S243" s="14">
        <v>2562.4225000000001</v>
      </c>
      <c r="T243" s="14">
        <v>2631.1624999999999</v>
      </c>
      <c r="U243" s="14">
        <v>2728.4512500000001</v>
      </c>
      <c r="V243" s="36">
        <v>2821.2049999999999</v>
      </c>
      <c r="AA243" s="35" t="s">
        <v>51</v>
      </c>
      <c r="AB243" s="13">
        <f t="shared" ref="AB243:AB248" si="158">H243</f>
        <v>2493.2137499999999</v>
      </c>
      <c r="AC243" s="14">
        <f t="shared" ref="AC243:AC248" si="159">M243</f>
        <v>2523.1999999999998</v>
      </c>
      <c r="AD243" s="270">
        <f t="shared" ref="AD243:AD248" si="160">V243</f>
        <v>2821.2049999999999</v>
      </c>
      <c r="AE243" s="273">
        <f t="shared" ref="AE243:AE244" si="161">AD243-C243</f>
        <v>339.20499999999993</v>
      </c>
    </row>
    <row r="244" spans="1:31" x14ac:dyDescent="0.25">
      <c r="B244" s="33" t="s">
        <v>52</v>
      </c>
      <c r="C244" s="14">
        <v>126</v>
      </c>
      <c r="D244" s="14">
        <v>126</v>
      </c>
      <c r="E244" s="14">
        <v>126</v>
      </c>
      <c r="F244" s="14">
        <v>126.105</v>
      </c>
      <c r="G244" s="14">
        <v>126.16249999999999</v>
      </c>
      <c r="H244" s="14">
        <v>126.2825</v>
      </c>
      <c r="I244" s="14">
        <v>126.50749999999999</v>
      </c>
      <c r="J244" s="14">
        <v>126.645</v>
      </c>
      <c r="K244" s="14">
        <v>127.97624999999999</v>
      </c>
      <c r="L244" s="14">
        <v>161.60374999999999</v>
      </c>
      <c r="M244" s="14">
        <v>234.27375000000001</v>
      </c>
      <c r="N244" s="14">
        <v>283.38249999999999</v>
      </c>
      <c r="O244" s="14">
        <v>301.30250000000001</v>
      </c>
      <c r="P244" s="14">
        <v>307.39749999999998</v>
      </c>
      <c r="Q244" s="14">
        <v>310.08999999999997</v>
      </c>
      <c r="R244" s="14">
        <v>311.85374999999999</v>
      </c>
      <c r="S244" s="14">
        <v>316.15125</v>
      </c>
      <c r="T244" s="14">
        <v>328.54124999999999</v>
      </c>
      <c r="U244" s="14">
        <v>350.35250000000002</v>
      </c>
      <c r="V244" s="36">
        <v>376.38</v>
      </c>
      <c r="AA244" s="35" t="s">
        <v>52</v>
      </c>
      <c r="AB244" s="13">
        <f t="shared" si="158"/>
        <v>126.2825</v>
      </c>
      <c r="AC244" s="14">
        <f t="shared" si="159"/>
        <v>234.27375000000001</v>
      </c>
      <c r="AD244" s="270">
        <f t="shared" si="160"/>
        <v>376.38</v>
      </c>
      <c r="AE244" s="273">
        <f t="shared" si="161"/>
        <v>250.38</v>
      </c>
    </row>
    <row r="245" spans="1:31" x14ac:dyDescent="0.25">
      <c r="B245" s="33" t="s">
        <v>40</v>
      </c>
      <c r="C245" s="14">
        <v>0</v>
      </c>
      <c r="D245" s="14">
        <v>0</v>
      </c>
      <c r="E245" s="14">
        <v>0</v>
      </c>
      <c r="F245" s="14">
        <v>0</v>
      </c>
      <c r="G245" s="14">
        <v>0</v>
      </c>
      <c r="H245" s="14">
        <v>0</v>
      </c>
      <c r="I245" s="14">
        <v>0</v>
      </c>
      <c r="J245" s="14">
        <v>0</v>
      </c>
      <c r="K245" s="14">
        <v>0</v>
      </c>
      <c r="L245" s="14">
        <v>0</v>
      </c>
      <c r="M245" s="14">
        <v>0</v>
      </c>
      <c r="N245" s="14">
        <v>0</v>
      </c>
      <c r="O245" s="14">
        <v>0</v>
      </c>
      <c r="P245" s="14">
        <v>0</v>
      </c>
      <c r="Q245" s="14">
        <v>0</v>
      </c>
      <c r="R245" s="14">
        <v>0</v>
      </c>
      <c r="S245" s="14">
        <v>0</v>
      </c>
      <c r="T245" s="14">
        <v>0</v>
      </c>
      <c r="U245" s="14">
        <v>0</v>
      </c>
      <c r="V245" s="14">
        <v>0</v>
      </c>
      <c r="AA245" s="35" t="s">
        <v>40</v>
      </c>
      <c r="AB245" s="13">
        <f t="shared" si="158"/>
        <v>0</v>
      </c>
      <c r="AC245" s="14">
        <f t="shared" si="159"/>
        <v>0</v>
      </c>
      <c r="AD245" s="270">
        <f t="shared" si="160"/>
        <v>0</v>
      </c>
      <c r="AE245" s="273">
        <f>AD245-C245</f>
        <v>0</v>
      </c>
    </row>
    <row r="246" spans="1:31" x14ac:dyDescent="0.25">
      <c r="B246" s="33" t="s">
        <v>53</v>
      </c>
      <c r="C246" s="14">
        <v>0</v>
      </c>
      <c r="D246" s="14">
        <v>0</v>
      </c>
      <c r="E246" s="14">
        <v>0</v>
      </c>
      <c r="F246" s="14">
        <v>3.645</v>
      </c>
      <c r="G246" s="14">
        <v>22.8325</v>
      </c>
      <c r="H246" s="14">
        <v>53.96875</v>
      </c>
      <c r="I246" s="14">
        <v>55.921250000000001</v>
      </c>
      <c r="J246" s="14">
        <v>62.423749999999998</v>
      </c>
      <c r="K246" s="14">
        <v>66.681250000000006</v>
      </c>
      <c r="L246" s="14">
        <v>122.57875</v>
      </c>
      <c r="M246" s="14">
        <v>266.03625</v>
      </c>
      <c r="N246" s="14">
        <v>286.20375000000001</v>
      </c>
      <c r="O246" s="14">
        <v>296.25375000000003</v>
      </c>
      <c r="P246" s="14">
        <v>333.58875</v>
      </c>
      <c r="Q246" s="14">
        <v>408.80624999999998</v>
      </c>
      <c r="R246" s="14">
        <v>469.7475</v>
      </c>
      <c r="S246" s="14">
        <v>587.24374999999998</v>
      </c>
      <c r="T246" s="14">
        <v>661.92250000000001</v>
      </c>
      <c r="U246" s="14">
        <v>757.85874999999999</v>
      </c>
      <c r="V246" s="36">
        <v>800.44375000000002</v>
      </c>
      <c r="AA246" s="35" t="s">
        <v>53</v>
      </c>
      <c r="AB246" s="13">
        <f t="shared" si="158"/>
        <v>53.96875</v>
      </c>
      <c r="AC246" s="14">
        <f t="shared" si="159"/>
        <v>266.03625</v>
      </c>
      <c r="AD246" s="270">
        <f t="shared" si="160"/>
        <v>800.44375000000002</v>
      </c>
      <c r="AE246" s="273">
        <f t="shared" ref="AE246:AE248" si="162">AD246-C246</f>
        <v>800.44375000000002</v>
      </c>
    </row>
    <row r="247" spans="1:31" x14ac:dyDescent="0.25">
      <c r="B247" s="33" t="s">
        <v>54</v>
      </c>
      <c r="C247" s="14">
        <v>1915.2525000000001</v>
      </c>
      <c r="D247" s="14">
        <v>1975.29</v>
      </c>
      <c r="E247" s="14">
        <v>1973.8775000000001</v>
      </c>
      <c r="F247" s="14">
        <v>1917.15625</v>
      </c>
      <c r="G247" s="14">
        <v>1892.3025</v>
      </c>
      <c r="H247" s="14">
        <v>2024.95</v>
      </c>
      <c r="I247" s="14">
        <v>2018.4675</v>
      </c>
      <c r="J247" s="14">
        <v>2027.2574999999999</v>
      </c>
      <c r="K247" s="14">
        <v>2068.0050000000001</v>
      </c>
      <c r="L247" s="14">
        <v>1930.5050000000001</v>
      </c>
      <c r="M247" s="14">
        <v>2094.2249999999999</v>
      </c>
      <c r="N247" s="14">
        <v>2170.9762500000002</v>
      </c>
      <c r="O247" s="14">
        <v>2096.7449999999999</v>
      </c>
      <c r="P247" s="14">
        <v>2092.0625</v>
      </c>
      <c r="Q247" s="14">
        <v>2091.0549999999998</v>
      </c>
      <c r="R247" s="14">
        <v>2016.5350000000001</v>
      </c>
      <c r="S247" s="14">
        <v>2003.845</v>
      </c>
      <c r="T247" s="14">
        <v>1984.2650000000001</v>
      </c>
      <c r="U247" s="14">
        <v>1923.42</v>
      </c>
      <c r="V247" s="36">
        <v>2028.32125</v>
      </c>
      <c r="AA247" s="35" t="s">
        <v>54</v>
      </c>
      <c r="AB247" s="13">
        <f t="shared" si="158"/>
        <v>2024.95</v>
      </c>
      <c r="AC247" s="14">
        <f t="shared" si="159"/>
        <v>2094.2249999999999</v>
      </c>
      <c r="AD247" s="270">
        <f t="shared" si="160"/>
        <v>2028.32125</v>
      </c>
      <c r="AE247" s="273">
        <f t="shared" si="162"/>
        <v>113.06874999999991</v>
      </c>
    </row>
    <row r="248" spans="1:31" ht="13.8" thickBot="1" x14ac:dyDescent="0.3">
      <c r="B248" s="37" t="s">
        <v>55</v>
      </c>
      <c r="C248" s="38">
        <v>4548.74125</v>
      </c>
      <c r="D248" s="38">
        <v>4577.3712500000001</v>
      </c>
      <c r="E248" s="38">
        <v>4530.8599999999997</v>
      </c>
      <c r="F248" s="38">
        <v>4557.7275</v>
      </c>
      <c r="G248" s="38">
        <v>4594.6087500000003</v>
      </c>
      <c r="H248" s="38">
        <v>4054.6887499999998</v>
      </c>
      <c r="I248" s="38">
        <v>3873.1387500000001</v>
      </c>
      <c r="J248" s="38">
        <v>3892.69625</v>
      </c>
      <c r="K248" s="38">
        <v>3956.1212500000001</v>
      </c>
      <c r="L248" s="38">
        <v>3982.87</v>
      </c>
      <c r="M248" s="38">
        <v>3459.3762499999998</v>
      </c>
      <c r="N248" s="38">
        <v>3233.42</v>
      </c>
      <c r="O248" s="38">
        <v>3215.3449999999998</v>
      </c>
      <c r="P248" s="38">
        <v>3241.355</v>
      </c>
      <c r="Q248" s="38">
        <v>3259.5324999999998</v>
      </c>
      <c r="R248" s="38">
        <v>3261.8325</v>
      </c>
      <c r="S248" s="38">
        <v>3267.3449999999998</v>
      </c>
      <c r="T248" s="38">
        <v>3293.9724999999999</v>
      </c>
      <c r="U248" s="38">
        <v>3301.0725000000002</v>
      </c>
      <c r="V248" s="40">
        <v>3329.65625</v>
      </c>
      <c r="AA248" s="39" t="s">
        <v>55</v>
      </c>
      <c r="AB248" s="63">
        <f t="shared" si="158"/>
        <v>4054.6887499999998</v>
      </c>
      <c r="AC248" s="38">
        <f t="shared" si="159"/>
        <v>3459.3762499999998</v>
      </c>
      <c r="AD248" s="271">
        <f t="shared" si="160"/>
        <v>3329.65625</v>
      </c>
      <c r="AE248" s="274">
        <f t="shared" si="162"/>
        <v>-1219.085</v>
      </c>
    </row>
    <row r="249" spans="1:31" ht="13.8" thickBot="1" x14ac:dyDescent="0.3">
      <c r="B249" s="69"/>
      <c r="C249" s="275"/>
      <c r="D249" s="77"/>
      <c r="E249" s="77"/>
      <c r="F249" s="77"/>
      <c r="G249" s="77"/>
      <c r="H249" s="77"/>
      <c r="I249" s="77"/>
      <c r="J249" s="77"/>
      <c r="K249" s="77"/>
      <c r="L249" s="77"/>
      <c r="M249" s="77"/>
      <c r="N249" s="77"/>
      <c r="O249" s="77"/>
      <c r="P249" s="77"/>
      <c r="Q249" s="77"/>
      <c r="R249" s="77"/>
      <c r="S249" s="77"/>
      <c r="T249" s="77"/>
      <c r="U249" s="77"/>
      <c r="V249" s="81"/>
      <c r="AA249" s="80"/>
      <c r="AB249" s="77"/>
      <c r="AC249" s="77"/>
      <c r="AD249" s="268"/>
    </row>
    <row r="250" spans="1:31" ht="13.8" thickBot="1" x14ac:dyDescent="0.3">
      <c r="A250" s="30"/>
      <c r="B250" s="31" t="s">
        <v>126</v>
      </c>
      <c r="C250" s="43">
        <v>2016</v>
      </c>
      <c r="D250" s="44">
        <v>2017</v>
      </c>
      <c r="E250" s="44">
        <v>2018</v>
      </c>
      <c r="F250" s="44">
        <v>2019</v>
      </c>
      <c r="G250" s="44">
        <v>2020</v>
      </c>
      <c r="H250" s="44">
        <v>2021</v>
      </c>
      <c r="I250" s="44">
        <v>2022</v>
      </c>
      <c r="J250" s="44">
        <v>2023</v>
      </c>
      <c r="K250" s="44">
        <v>2024</v>
      </c>
      <c r="L250" s="44">
        <v>2025</v>
      </c>
      <c r="M250" s="44">
        <v>2026</v>
      </c>
      <c r="N250" s="44">
        <v>2027</v>
      </c>
      <c r="O250" s="44">
        <v>2028</v>
      </c>
      <c r="P250" s="44">
        <v>2029</v>
      </c>
      <c r="Q250" s="44">
        <v>2030</v>
      </c>
      <c r="R250" s="44">
        <v>2031</v>
      </c>
      <c r="S250" s="44">
        <v>2032</v>
      </c>
      <c r="T250" s="44">
        <v>2033</v>
      </c>
      <c r="U250" s="44">
        <v>2034</v>
      </c>
      <c r="V250" s="45">
        <v>2035</v>
      </c>
      <c r="AA250" s="32" t="str">
        <f>B250</f>
        <v>Sensitivity S10 - Lower Conservation (Final)</v>
      </c>
      <c r="AB250" s="20">
        <v>2021</v>
      </c>
      <c r="AC250" s="20">
        <v>2026</v>
      </c>
      <c r="AD250" s="279">
        <v>2035</v>
      </c>
      <c r="AE250" s="269" t="s">
        <v>271</v>
      </c>
    </row>
    <row r="251" spans="1:31" x14ac:dyDescent="0.25">
      <c r="A251" s="30"/>
      <c r="B251" s="47" t="s">
        <v>50</v>
      </c>
      <c r="C251" s="48">
        <v>1588</v>
      </c>
      <c r="D251" s="48">
        <v>1588</v>
      </c>
      <c r="E251" s="48">
        <v>1588</v>
      </c>
      <c r="F251" s="48">
        <v>1588</v>
      </c>
      <c r="G251" s="48">
        <v>1588</v>
      </c>
      <c r="H251" s="48">
        <v>1588</v>
      </c>
      <c r="I251" s="48">
        <v>1588</v>
      </c>
      <c r="J251" s="48">
        <v>1588</v>
      </c>
      <c r="K251" s="48">
        <v>1588</v>
      </c>
      <c r="L251" s="48">
        <v>1588</v>
      </c>
      <c r="M251" s="48">
        <v>1588</v>
      </c>
      <c r="N251" s="48">
        <v>1588</v>
      </c>
      <c r="O251" s="48">
        <v>1588</v>
      </c>
      <c r="P251" s="48">
        <v>1588</v>
      </c>
      <c r="Q251" s="48">
        <v>1588</v>
      </c>
      <c r="R251" s="48">
        <v>1588</v>
      </c>
      <c r="S251" s="48">
        <v>1588</v>
      </c>
      <c r="T251" s="48">
        <v>1588</v>
      </c>
      <c r="U251" s="48">
        <v>1588</v>
      </c>
      <c r="V251" s="49">
        <v>1588</v>
      </c>
      <c r="AA251" s="34" t="s">
        <v>50</v>
      </c>
      <c r="AB251" s="23">
        <f>H251</f>
        <v>1588</v>
      </c>
      <c r="AC251" s="26">
        <f>M251</f>
        <v>1588</v>
      </c>
      <c r="AD251" s="26">
        <f>V251</f>
        <v>1588</v>
      </c>
      <c r="AE251" s="278">
        <f>AD251-C251</f>
        <v>0</v>
      </c>
    </row>
    <row r="252" spans="1:31" x14ac:dyDescent="0.25">
      <c r="A252" s="30"/>
      <c r="B252" s="33" t="s">
        <v>51</v>
      </c>
      <c r="C252" s="14">
        <v>2482</v>
      </c>
      <c r="D252" s="14">
        <v>2482</v>
      </c>
      <c r="E252" s="14">
        <v>2482</v>
      </c>
      <c r="F252" s="14">
        <v>2493.4450000000002</v>
      </c>
      <c r="G252" s="14">
        <v>2497.9412499999999</v>
      </c>
      <c r="H252" s="14">
        <v>2497.9412499999999</v>
      </c>
      <c r="I252" s="14">
        <v>2497.9412499999999</v>
      </c>
      <c r="J252" s="14">
        <v>2497.9412499999999</v>
      </c>
      <c r="K252" s="14">
        <v>2497.9412499999999</v>
      </c>
      <c r="L252" s="14">
        <v>2497.9412499999999</v>
      </c>
      <c r="M252" s="14">
        <v>2497.9412499999999</v>
      </c>
      <c r="N252" s="14">
        <v>2497.9412499999999</v>
      </c>
      <c r="O252" s="14">
        <v>2497.9412499999999</v>
      </c>
      <c r="P252" s="14">
        <v>2497.9412499999999</v>
      </c>
      <c r="Q252" s="14">
        <v>2497.9412499999999</v>
      </c>
      <c r="R252" s="14">
        <v>2497.9412499999999</v>
      </c>
      <c r="S252" s="14">
        <v>2497.9412499999999</v>
      </c>
      <c r="T252" s="14">
        <v>2498.3712500000001</v>
      </c>
      <c r="U252" s="14">
        <v>2499.9087500000001</v>
      </c>
      <c r="V252" s="36">
        <v>2509.2775000000001</v>
      </c>
      <c r="AA252" s="35" t="s">
        <v>51</v>
      </c>
      <c r="AB252" s="13">
        <f t="shared" ref="AB252:AB257" si="163">H252</f>
        <v>2497.9412499999999</v>
      </c>
      <c r="AC252" s="14">
        <f t="shared" ref="AC252:AC257" si="164">M252</f>
        <v>2497.9412499999999</v>
      </c>
      <c r="AD252" s="270">
        <f t="shared" ref="AD252:AD257" si="165">V252</f>
        <v>2509.2775000000001</v>
      </c>
      <c r="AE252" s="273">
        <f t="shared" ref="AE252:AE253" si="166">AD252-C252</f>
        <v>27.277500000000146</v>
      </c>
    </row>
    <row r="253" spans="1:31" x14ac:dyDescent="0.25">
      <c r="A253" s="30"/>
      <c r="B253" s="33" t="s">
        <v>52</v>
      </c>
      <c r="C253" s="14">
        <v>126</v>
      </c>
      <c r="D253" s="14">
        <v>126</v>
      </c>
      <c r="E253" s="14">
        <v>126</v>
      </c>
      <c r="F253" s="14">
        <v>126</v>
      </c>
      <c r="G253" s="14">
        <v>126</v>
      </c>
      <c r="H253" s="14">
        <v>126</v>
      </c>
      <c r="I253" s="14">
        <v>126.10625</v>
      </c>
      <c r="J253" s="14">
        <v>126.23875</v>
      </c>
      <c r="K253" s="14">
        <v>126.36</v>
      </c>
      <c r="L253" s="14">
        <v>126.455</v>
      </c>
      <c r="M253" s="14">
        <v>127.74375000000001</v>
      </c>
      <c r="N253" s="14">
        <v>134.89250000000001</v>
      </c>
      <c r="O253" s="14">
        <v>152.88999999999999</v>
      </c>
      <c r="P253" s="14">
        <v>179.32875000000001</v>
      </c>
      <c r="Q253" s="14">
        <v>205.995</v>
      </c>
      <c r="R253" s="14">
        <v>227.16</v>
      </c>
      <c r="S253" s="14">
        <v>244.44499999999999</v>
      </c>
      <c r="T253" s="14">
        <v>260.63625000000002</v>
      </c>
      <c r="U253" s="14">
        <v>295.21125000000001</v>
      </c>
      <c r="V253" s="36">
        <v>327.53375</v>
      </c>
      <c r="AA253" s="35" t="s">
        <v>52</v>
      </c>
      <c r="AB253" s="13">
        <f t="shared" si="163"/>
        <v>126</v>
      </c>
      <c r="AC253" s="14">
        <f t="shared" si="164"/>
        <v>127.74375000000001</v>
      </c>
      <c r="AD253" s="270">
        <f t="shared" si="165"/>
        <v>327.53375</v>
      </c>
      <c r="AE253" s="273">
        <f t="shared" si="166"/>
        <v>201.53375</v>
      </c>
    </row>
    <row r="254" spans="1:31" x14ac:dyDescent="0.25">
      <c r="A254" s="30"/>
      <c r="B254" s="33" t="s">
        <v>40</v>
      </c>
      <c r="C254" s="14">
        <v>0</v>
      </c>
      <c r="D254" s="14">
        <v>0</v>
      </c>
      <c r="E254" s="14">
        <v>0</v>
      </c>
      <c r="F254" s="14">
        <v>0</v>
      </c>
      <c r="G254" s="14">
        <v>0</v>
      </c>
      <c r="H254" s="14">
        <v>0</v>
      </c>
      <c r="I254" s="14">
        <v>0</v>
      </c>
      <c r="J254" s="14">
        <v>0</v>
      </c>
      <c r="K254" s="14">
        <v>0</v>
      </c>
      <c r="L254" s="14">
        <v>0</v>
      </c>
      <c r="M254" s="14">
        <v>0</v>
      </c>
      <c r="N254" s="14">
        <v>0.315</v>
      </c>
      <c r="O254" s="14">
        <v>1.10625</v>
      </c>
      <c r="P254" s="14">
        <v>2.5375000000000001</v>
      </c>
      <c r="Q254" s="14">
        <v>3.7475000000000001</v>
      </c>
      <c r="R254" s="14">
        <v>4.8387500000000001</v>
      </c>
      <c r="S254" s="14">
        <v>5.6037499999999998</v>
      </c>
      <c r="T254" s="14">
        <v>7.4787499999999998</v>
      </c>
      <c r="U254" s="14">
        <v>12.09625</v>
      </c>
      <c r="V254" s="36">
        <v>26.99625</v>
      </c>
      <c r="AA254" s="35" t="s">
        <v>40</v>
      </c>
      <c r="AB254" s="13">
        <f t="shared" si="163"/>
        <v>0</v>
      </c>
      <c r="AC254" s="14">
        <f t="shared" si="164"/>
        <v>0</v>
      </c>
      <c r="AD254" s="270">
        <f t="shared" si="165"/>
        <v>26.99625</v>
      </c>
      <c r="AE254" s="273">
        <f>AD254-C254</f>
        <v>26.99625</v>
      </c>
    </row>
    <row r="255" spans="1:31" x14ac:dyDescent="0.25">
      <c r="A255" s="30"/>
      <c r="B255" s="33" t="s">
        <v>53</v>
      </c>
      <c r="C255" s="14">
        <v>0</v>
      </c>
      <c r="D255" s="14">
        <v>0</v>
      </c>
      <c r="E255" s="14">
        <v>0</v>
      </c>
      <c r="F255" s="14">
        <v>4.1524999999999999</v>
      </c>
      <c r="G255" s="14">
        <v>13.45875</v>
      </c>
      <c r="H255" s="14">
        <v>30.93375</v>
      </c>
      <c r="I255" s="14">
        <v>53.118749999999999</v>
      </c>
      <c r="J255" s="14">
        <v>78.073750000000004</v>
      </c>
      <c r="K255" s="14">
        <v>82.877499999999998</v>
      </c>
      <c r="L255" s="14">
        <v>133.64125000000001</v>
      </c>
      <c r="M255" s="14">
        <v>270.30250000000001</v>
      </c>
      <c r="N255" s="14">
        <v>323.40375</v>
      </c>
      <c r="O255" s="14">
        <v>351.71</v>
      </c>
      <c r="P255" s="14">
        <v>394.59625</v>
      </c>
      <c r="Q255" s="14">
        <v>476.82875000000001</v>
      </c>
      <c r="R255" s="14">
        <v>553.23</v>
      </c>
      <c r="S255" s="14">
        <v>715.88499999999999</v>
      </c>
      <c r="T255" s="14">
        <v>848.14874999999995</v>
      </c>
      <c r="U255" s="14">
        <v>1053.2149999999999</v>
      </c>
      <c r="V255" s="36">
        <v>1498.9537499999999</v>
      </c>
      <c r="AA255" s="35" t="s">
        <v>53</v>
      </c>
      <c r="AB255" s="13">
        <f t="shared" si="163"/>
        <v>30.93375</v>
      </c>
      <c r="AC255" s="14">
        <f t="shared" si="164"/>
        <v>270.30250000000001</v>
      </c>
      <c r="AD255" s="270">
        <f t="shared" si="165"/>
        <v>1498.9537499999999</v>
      </c>
      <c r="AE255" s="273">
        <f t="shared" ref="AE255:AE257" si="167">AD255-C255</f>
        <v>1498.9537499999999</v>
      </c>
    </row>
    <row r="256" spans="1:31" x14ac:dyDescent="0.25">
      <c r="A256" s="30"/>
      <c r="B256" s="33" t="s">
        <v>54</v>
      </c>
      <c r="C256" s="14">
        <v>3231.13625</v>
      </c>
      <c r="D256" s="14">
        <v>3082.9</v>
      </c>
      <c r="E256" s="14">
        <v>2978.3249999999998</v>
      </c>
      <c r="F256" s="14">
        <v>2828.8125</v>
      </c>
      <c r="G256" s="14">
        <v>2720.41</v>
      </c>
      <c r="H256" s="14">
        <v>2863.665</v>
      </c>
      <c r="I256" s="14">
        <v>2931.9924999999998</v>
      </c>
      <c r="J256" s="14">
        <v>2907.1512499999999</v>
      </c>
      <c r="K256" s="14">
        <v>2901.39</v>
      </c>
      <c r="L256" s="14">
        <v>2816.5650000000001</v>
      </c>
      <c r="M256" s="14">
        <v>2965.3249999999998</v>
      </c>
      <c r="N256" s="14">
        <v>3098.9924999999998</v>
      </c>
      <c r="O256" s="14">
        <v>2997.0637499999998</v>
      </c>
      <c r="P256" s="14">
        <v>3000.07375</v>
      </c>
      <c r="Q256" s="14">
        <v>2980.94</v>
      </c>
      <c r="R256" s="14">
        <v>2901.4237499999999</v>
      </c>
      <c r="S256" s="14">
        <v>2844.0337500000001</v>
      </c>
      <c r="T256" s="14">
        <v>2826.3575000000001</v>
      </c>
      <c r="U256" s="14">
        <v>2744.7224999999999</v>
      </c>
      <c r="V256" s="36">
        <v>2737.1925000000001</v>
      </c>
      <c r="AA256" s="35" t="s">
        <v>54</v>
      </c>
      <c r="AB256" s="13">
        <f t="shared" si="163"/>
        <v>2863.665</v>
      </c>
      <c r="AC256" s="14">
        <f t="shared" si="164"/>
        <v>2965.3249999999998</v>
      </c>
      <c r="AD256" s="270">
        <f t="shared" si="165"/>
        <v>2737.1925000000001</v>
      </c>
      <c r="AE256" s="273">
        <f t="shared" si="167"/>
        <v>-493.94374999999991</v>
      </c>
    </row>
    <row r="257" spans="1:31" ht="13.8" thickBot="1" x14ac:dyDescent="0.3">
      <c r="A257" s="30"/>
      <c r="B257" s="37" t="s">
        <v>55</v>
      </c>
      <c r="C257" s="38">
        <v>3248.4974999999999</v>
      </c>
      <c r="D257" s="38">
        <v>3506.36625</v>
      </c>
      <c r="E257" s="38">
        <v>3781.31</v>
      </c>
      <c r="F257" s="38">
        <v>3999.7837500000001</v>
      </c>
      <c r="G257" s="38">
        <v>4202.0387499999997</v>
      </c>
      <c r="H257" s="38">
        <v>3756.28125</v>
      </c>
      <c r="I257" s="38">
        <v>3643.22</v>
      </c>
      <c r="J257" s="38">
        <v>3653.6737499999999</v>
      </c>
      <c r="K257" s="38">
        <v>3729.1149999999998</v>
      </c>
      <c r="L257" s="38">
        <v>3787.0625</v>
      </c>
      <c r="M257" s="38">
        <v>3292.38375</v>
      </c>
      <c r="N257" s="38">
        <v>3144.4749999999999</v>
      </c>
      <c r="O257" s="38">
        <v>3137.9787500000002</v>
      </c>
      <c r="P257" s="38">
        <v>3192.0349999999999</v>
      </c>
      <c r="Q257" s="38">
        <v>3210.2237500000001</v>
      </c>
      <c r="R257" s="38">
        <v>3233.6350000000002</v>
      </c>
      <c r="S257" s="38">
        <v>3262.9862499999999</v>
      </c>
      <c r="T257" s="38">
        <v>3298.3674999999998</v>
      </c>
      <c r="U257" s="38">
        <v>3311.2474999999999</v>
      </c>
      <c r="V257" s="40">
        <v>3344.9775</v>
      </c>
      <c r="AA257" s="39" t="s">
        <v>55</v>
      </c>
      <c r="AB257" s="63">
        <f t="shared" si="163"/>
        <v>3756.28125</v>
      </c>
      <c r="AC257" s="38">
        <f t="shared" si="164"/>
        <v>3292.38375</v>
      </c>
      <c r="AD257" s="271">
        <f t="shared" si="165"/>
        <v>3344.9775</v>
      </c>
      <c r="AE257" s="274">
        <f t="shared" si="167"/>
        <v>96.480000000000018</v>
      </c>
    </row>
    <row r="258" spans="1:31" ht="13.8" thickBot="1" x14ac:dyDescent="0.3">
      <c r="A258" s="30"/>
      <c r="B258" s="25"/>
      <c r="C258" s="1"/>
      <c r="D258" s="1"/>
      <c r="E258" s="1"/>
      <c r="F258" s="1"/>
      <c r="G258" s="1"/>
      <c r="H258" s="1"/>
      <c r="I258" s="1"/>
      <c r="J258" s="1"/>
      <c r="K258" s="1"/>
      <c r="L258" s="1"/>
      <c r="M258" s="1"/>
      <c r="N258" s="1"/>
      <c r="O258" s="1"/>
      <c r="P258" s="1"/>
      <c r="Q258" s="1"/>
      <c r="R258" s="1"/>
      <c r="S258" s="1"/>
      <c r="T258" s="1"/>
      <c r="U258" s="1"/>
      <c r="V258" s="1"/>
      <c r="AB258" s="1"/>
      <c r="AC258" s="1"/>
      <c r="AD258" s="1"/>
    </row>
    <row r="259" spans="1:31" ht="13.8" thickBot="1" x14ac:dyDescent="0.3">
      <c r="B259" s="78" t="s">
        <v>57</v>
      </c>
      <c r="C259" s="43">
        <v>2016</v>
      </c>
      <c r="D259" s="44">
        <v>2017</v>
      </c>
      <c r="E259" s="44">
        <v>2018</v>
      </c>
      <c r="F259" s="44">
        <v>2019</v>
      </c>
      <c r="G259" s="44">
        <v>2020</v>
      </c>
      <c r="H259" s="44">
        <v>2021</v>
      </c>
      <c r="I259" s="44">
        <v>2022</v>
      </c>
      <c r="J259" s="44">
        <v>2023</v>
      </c>
      <c r="K259" s="44">
        <v>2024</v>
      </c>
      <c r="L259" s="44">
        <v>2025</v>
      </c>
      <c r="M259" s="44">
        <v>2026</v>
      </c>
      <c r="N259" s="44">
        <v>2027</v>
      </c>
      <c r="O259" s="44">
        <v>2028</v>
      </c>
      <c r="P259" s="44">
        <v>2029</v>
      </c>
      <c r="Q259" s="44">
        <v>2030</v>
      </c>
      <c r="R259" s="44">
        <v>2031</v>
      </c>
      <c r="S259" s="44">
        <v>2032</v>
      </c>
      <c r="T259" s="44">
        <v>2033</v>
      </c>
      <c r="U259" s="44">
        <v>2034</v>
      </c>
      <c r="V259" s="45">
        <v>2035</v>
      </c>
      <c r="AA259" s="57" t="str">
        <f>B259</f>
        <v>Mean Conservation Development (aMW)</v>
      </c>
      <c r="AB259" s="20">
        <v>2021</v>
      </c>
      <c r="AC259" s="20">
        <v>2026</v>
      </c>
      <c r="AD259" s="21">
        <v>2035</v>
      </c>
    </row>
    <row r="260" spans="1:31" x14ac:dyDescent="0.25">
      <c r="B260" s="47" t="s">
        <v>219</v>
      </c>
      <c r="C260" s="48">
        <v>158.20912500000009</v>
      </c>
      <c r="D260" s="48">
        <v>335.67037499999986</v>
      </c>
      <c r="E260" s="48">
        <v>538.42262499999958</v>
      </c>
      <c r="F260" s="48">
        <v>768.13462500000026</v>
      </c>
      <c r="G260" s="48">
        <v>1027.8666250000001</v>
      </c>
      <c r="H260" s="48">
        <v>1313.4425000000001</v>
      </c>
      <c r="I260" s="48">
        <v>1617.5137500000001</v>
      </c>
      <c r="J260" s="48">
        <v>1936.17625</v>
      </c>
      <c r="K260" s="48">
        <v>2268.0487499999999</v>
      </c>
      <c r="L260" s="48">
        <v>2605.2975000000001</v>
      </c>
      <c r="M260" s="48">
        <v>2940.9837499999999</v>
      </c>
      <c r="N260" s="48">
        <v>3271.9937500000001</v>
      </c>
      <c r="O260" s="48">
        <v>3594.00875</v>
      </c>
      <c r="P260" s="48">
        <v>3825.4512500000001</v>
      </c>
      <c r="Q260" s="48">
        <v>3942.2925</v>
      </c>
      <c r="R260" s="48">
        <v>4021.8137499999998</v>
      </c>
      <c r="S260" s="48">
        <v>4087.3924999999999</v>
      </c>
      <c r="T260" s="48">
        <v>4145.1312500000004</v>
      </c>
      <c r="U260" s="48">
        <v>4197.2875000000004</v>
      </c>
      <c r="V260" s="49">
        <v>4247.5775000000003</v>
      </c>
      <c r="AA260" s="60" t="str">
        <f>B260</f>
        <v>Scenario 1B - Existing Policy (Draft)</v>
      </c>
      <c r="AB260" s="280">
        <f t="shared" ref="AB260:AB276" si="168">H260</f>
        <v>1313.4425000000001</v>
      </c>
      <c r="AC260" s="281">
        <f t="shared" ref="AC260:AC276" si="169">M260</f>
        <v>2940.9837499999999</v>
      </c>
      <c r="AD260" s="281">
        <f t="shared" ref="AD260:AD276" si="170">V260</f>
        <v>4247.5775000000003</v>
      </c>
    </row>
    <row r="261" spans="1:31" ht="15" customHeight="1" x14ac:dyDescent="0.25">
      <c r="B261" s="33" t="s">
        <v>218</v>
      </c>
      <c r="C261" s="14">
        <v>159.99287500000008</v>
      </c>
      <c r="D261" s="14">
        <v>339.09308749999991</v>
      </c>
      <c r="E261" s="14">
        <v>542.70043749999979</v>
      </c>
      <c r="F261" s="14">
        <v>772.41505000000109</v>
      </c>
      <c r="G261" s="14">
        <v>1031.0197749999998</v>
      </c>
      <c r="H261" s="14">
        <v>1314.6909750000009</v>
      </c>
      <c r="I261" s="14">
        <v>1616.3808250000011</v>
      </c>
      <c r="J261" s="14">
        <v>1932.4291124999997</v>
      </c>
      <c r="K261" s="14">
        <v>2262.1990374999996</v>
      </c>
      <c r="L261" s="14">
        <v>2598.1612624999975</v>
      </c>
      <c r="M261" s="14">
        <v>2933.5605124999965</v>
      </c>
      <c r="N261" s="14">
        <v>3265.4555750000004</v>
      </c>
      <c r="O261" s="14">
        <v>3589.8612375000002</v>
      </c>
      <c r="P261" s="14">
        <v>3799.2374249999953</v>
      </c>
      <c r="Q261" s="14">
        <v>3915.9137374999968</v>
      </c>
      <c r="R261" s="14">
        <v>3980.9943124999995</v>
      </c>
      <c r="S261" s="14">
        <v>4035.8518250000075</v>
      </c>
      <c r="T261" s="14">
        <v>4086.7189874999972</v>
      </c>
      <c r="U261" s="14">
        <v>4136.854699999999</v>
      </c>
      <c r="V261" s="36">
        <v>4186.7318999999934</v>
      </c>
      <c r="AA261" s="33" t="str">
        <f t="shared" ref="AA261:AA276" si="171">B261</f>
        <v>Scenario 1B - Existing Policy (Final)</v>
      </c>
      <c r="AB261" s="282">
        <f t="shared" si="168"/>
        <v>1314.6909750000009</v>
      </c>
      <c r="AC261" s="282">
        <f t="shared" si="169"/>
        <v>2933.5605124999965</v>
      </c>
      <c r="AD261" s="283">
        <f t="shared" si="170"/>
        <v>4186.7318999999934</v>
      </c>
    </row>
    <row r="262" spans="1:31" ht="13.2" customHeight="1" x14ac:dyDescent="0.25">
      <c r="B262" s="33" t="s">
        <v>220</v>
      </c>
      <c r="C262" s="14">
        <v>174.27337500000016</v>
      </c>
      <c r="D262" s="14">
        <v>369.07162499999981</v>
      </c>
      <c r="E262" s="14">
        <v>590.46625000000017</v>
      </c>
      <c r="F262" s="14">
        <v>839.93774999999948</v>
      </c>
      <c r="G262" s="14">
        <v>1120.5899999999999</v>
      </c>
      <c r="H262" s="14">
        <v>1427.0487499999999</v>
      </c>
      <c r="I262" s="14">
        <v>1750.2249999999999</v>
      </c>
      <c r="J262" s="14">
        <v>2086.0662499999999</v>
      </c>
      <c r="K262" s="14">
        <v>2433.8175000000001</v>
      </c>
      <c r="L262" s="14">
        <v>2785.95</v>
      </c>
      <c r="M262" s="14">
        <v>3135.36625</v>
      </c>
      <c r="N262" s="14">
        <v>3478.7575000000002</v>
      </c>
      <c r="O262" s="14">
        <v>3812.0574999999999</v>
      </c>
      <c r="P262" s="14">
        <v>4053.8287500000001</v>
      </c>
      <c r="Q262" s="14">
        <v>4180.2787500000004</v>
      </c>
      <c r="R262" s="14">
        <v>4268.7749999999996</v>
      </c>
      <c r="S262" s="14">
        <v>4343.3850000000002</v>
      </c>
      <c r="T262" s="14">
        <v>4409.8900000000003</v>
      </c>
      <c r="U262" s="14">
        <v>4470.3887500000001</v>
      </c>
      <c r="V262" s="36">
        <v>4529.0237500000003</v>
      </c>
      <c r="AA262" s="33" t="str">
        <f t="shared" si="171"/>
        <v>Scenario 2B - Carbon Reduction - Social Cost of Carbon - Mid-Range (Draft)</v>
      </c>
      <c r="AB262" s="282">
        <f t="shared" si="168"/>
        <v>1427.0487499999999</v>
      </c>
      <c r="AC262" s="282">
        <f t="shared" si="169"/>
        <v>3135.36625</v>
      </c>
      <c r="AD262" s="283">
        <f t="shared" si="170"/>
        <v>4529.0237500000003</v>
      </c>
    </row>
    <row r="263" spans="1:31" ht="14.4" customHeight="1" x14ac:dyDescent="0.25">
      <c r="B263" s="33" t="s">
        <v>221</v>
      </c>
      <c r="C263" s="14">
        <v>174.06437499999984</v>
      </c>
      <c r="D263" s="14">
        <v>368.1472499999997</v>
      </c>
      <c r="E263" s="14">
        <v>587.9241375000006</v>
      </c>
      <c r="F263" s="14">
        <v>834.84722499999987</v>
      </c>
      <c r="G263" s="14">
        <v>1111.548687499999</v>
      </c>
      <c r="H263" s="14">
        <v>1412.7771250000017</v>
      </c>
      <c r="I263" s="14">
        <v>1729.8446749999994</v>
      </c>
      <c r="J263" s="14">
        <v>2058.9161500000018</v>
      </c>
      <c r="K263" s="14">
        <v>2399.7213249999995</v>
      </c>
      <c r="L263" s="14">
        <v>2745.1096374999997</v>
      </c>
      <c r="M263" s="14">
        <v>3088.5202250000061</v>
      </c>
      <c r="N263" s="14">
        <v>3427.0514375000002</v>
      </c>
      <c r="O263" s="14">
        <v>3756.541837499999</v>
      </c>
      <c r="P263" s="14">
        <v>3969.4398000000015</v>
      </c>
      <c r="Q263" s="14">
        <v>4088.1393500000045</v>
      </c>
      <c r="R263" s="14">
        <v>4153.7643375000034</v>
      </c>
      <c r="S263" s="14">
        <v>4208.7535874999985</v>
      </c>
      <c r="T263" s="14">
        <v>4259.1598875000036</v>
      </c>
      <c r="U263" s="14">
        <v>4308.2654749999956</v>
      </c>
      <c r="V263" s="36">
        <v>4356.9572875000031</v>
      </c>
      <c r="AA263" s="33" t="str">
        <f t="shared" si="171"/>
        <v>Scenario 2B - Carbon Reduction - Social Cost of Carbon - Mid-Range (Final)</v>
      </c>
      <c r="AB263" s="282">
        <f t="shared" si="168"/>
        <v>1412.7771250000017</v>
      </c>
      <c r="AC263" s="282">
        <f t="shared" si="169"/>
        <v>3088.5202250000061</v>
      </c>
      <c r="AD263" s="283">
        <f t="shared" si="170"/>
        <v>4356.9572875000031</v>
      </c>
    </row>
    <row r="264" spans="1:31" ht="13.8" customHeight="1" x14ac:dyDescent="0.25">
      <c r="B264" s="33" t="s">
        <v>47</v>
      </c>
      <c r="C264" s="14">
        <v>173.11062500000014</v>
      </c>
      <c r="D264" s="14">
        <v>366.87600000000015</v>
      </c>
      <c r="E264" s="14">
        <v>586.77212500000053</v>
      </c>
      <c r="F264" s="14">
        <v>833.89662500000009</v>
      </c>
      <c r="G264" s="14">
        <v>1111.2608749999999</v>
      </c>
      <c r="H264" s="14">
        <v>1413.4849999999999</v>
      </c>
      <c r="I264" s="14">
        <v>1731.7887499999999</v>
      </c>
      <c r="J264" s="14">
        <v>2061.8987499999998</v>
      </c>
      <c r="K264" s="14">
        <v>2402.9850000000001</v>
      </c>
      <c r="L264" s="14">
        <v>2747.48</v>
      </c>
      <c r="M264" s="14">
        <v>3088.6537499999999</v>
      </c>
      <c r="N264" s="14">
        <v>3423.80375</v>
      </c>
      <c r="O264" s="14">
        <v>3748.8049999999998</v>
      </c>
      <c r="P264" s="14">
        <v>3981.91</v>
      </c>
      <c r="Q264" s="14">
        <v>4099.5162499999997</v>
      </c>
      <c r="R264" s="14">
        <v>4178.8149999999996</v>
      </c>
      <c r="S264" s="14">
        <v>4244.0225</v>
      </c>
      <c r="T264" s="14">
        <v>4301.2075000000004</v>
      </c>
      <c r="U264" s="14">
        <v>4352.3462499999996</v>
      </c>
      <c r="V264" s="36">
        <v>4401.8424999999997</v>
      </c>
      <c r="AA264" s="33" t="str">
        <f t="shared" si="171"/>
        <v>Scenario 3A - Maximum Carbon Reduction, Existing Technology (Draft)</v>
      </c>
      <c r="AB264" s="282">
        <f t="shared" si="168"/>
        <v>1413.4849999999999</v>
      </c>
      <c r="AC264" s="282">
        <f t="shared" si="169"/>
        <v>3088.6537499999999</v>
      </c>
      <c r="AD264" s="283">
        <f t="shared" si="170"/>
        <v>4401.8424999999997</v>
      </c>
    </row>
    <row r="265" spans="1:31" ht="12.6" customHeight="1" x14ac:dyDescent="0.25">
      <c r="B265" s="33" t="s">
        <v>48</v>
      </c>
      <c r="C265" s="14">
        <v>176.99714999999992</v>
      </c>
      <c r="D265" s="14">
        <v>373.77828750000032</v>
      </c>
      <c r="E265" s="14">
        <v>596.05591250000043</v>
      </c>
      <c r="F265" s="14">
        <v>845.37303749999933</v>
      </c>
      <c r="G265" s="14">
        <v>1124.318675</v>
      </c>
      <c r="H265" s="14">
        <v>1427.3782499999998</v>
      </c>
      <c r="I265" s="14">
        <v>1745.6313749999972</v>
      </c>
      <c r="J265" s="14">
        <v>2075.3422750000032</v>
      </c>
      <c r="K265" s="14">
        <v>2416.3025750000002</v>
      </c>
      <c r="L265" s="14">
        <v>2761.3468875000021</v>
      </c>
      <c r="M265" s="14">
        <v>3103.9300750000007</v>
      </c>
      <c r="N265" s="14">
        <v>3441.269599999996</v>
      </c>
      <c r="O265" s="14">
        <v>3769.4223874999984</v>
      </c>
      <c r="P265" s="14">
        <v>3980.9919250000016</v>
      </c>
      <c r="Q265" s="14">
        <v>4098.4407624999985</v>
      </c>
      <c r="R265" s="14">
        <v>4162.9321374999981</v>
      </c>
      <c r="S265" s="14">
        <v>4216.8304750000043</v>
      </c>
      <c r="T265" s="14">
        <v>4266.1239499999992</v>
      </c>
      <c r="U265" s="14">
        <v>4314.1029500000041</v>
      </c>
      <c r="V265" s="36">
        <v>4361.7048000000023</v>
      </c>
      <c r="AA265" s="33" t="str">
        <f t="shared" si="171"/>
        <v>Scenario 3A - Maximum Carbon Reduction, Existing Technology (Final)</v>
      </c>
      <c r="AB265" s="282">
        <f t="shared" si="168"/>
        <v>1427.3782499999998</v>
      </c>
      <c r="AC265" s="282">
        <f t="shared" si="169"/>
        <v>3103.9300750000007</v>
      </c>
      <c r="AD265" s="283">
        <f t="shared" si="170"/>
        <v>4361.7048000000023</v>
      </c>
    </row>
    <row r="266" spans="1:31" ht="12.6" customHeight="1" x14ac:dyDescent="0.25">
      <c r="B266" s="33" t="s">
        <v>89</v>
      </c>
      <c r="C266" s="14">
        <v>156.56118750000005</v>
      </c>
      <c r="D266" s="14">
        <v>332.95682499999987</v>
      </c>
      <c r="E266" s="14">
        <v>533.5419124999994</v>
      </c>
      <c r="F266" s="14">
        <v>759.26517499999977</v>
      </c>
      <c r="G266" s="14">
        <v>1012.6516625000008</v>
      </c>
      <c r="H266" s="14">
        <v>1289.6697499999996</v>
      </c>
      <c r="I266" s="14">
        <v>1583.0659624999985</v>
      </c>
      <c r="J266" s="14">
        <v>1889.0394249999993</v>
      </c>
      <c r="K266" s="14">
        <v>2206.7687375000005</v>
      </c>
      <c r="L266" s="14">
        <v>2528.8923249999975</v>
      </c>
      <c r="M266" s="14">
        <v>2848.9620250000025</v>
      </c>
      <c r="N266" s="14">
        <v>3164.5121999999988</v>
      </c>
      <c r="O266" s="14">
        <v>3472.5394749999978</v>
      </c>
      <c r="P266" s="14">
        <v>3665.1258375000029</v>
      </c>
      <c r="Q266" s="14">
        <v>3765.5649500000018</v>
      </c>
      <c r="R266" s="14">
        <v>3815.4751624999976</v>
      </c>
      <c r="S266" s="14">
        <v>3855.4794125000003</v>
      </c>
      <c r="T266" s="14">
        <v>3892.326400000004</v>
      </c>
      <c r="U266" s="14">
        <v>3929.6508500000027</v>
      </c>
      <c r="V266" s="36">
        <v>3967.7649125000012</v>
      </c>
      <c r="AA266" s="33" t="str">
        <f t="shared" si="171"/>
        <v>Scenario 3C - Coal Retirement</v>
      </c>
      <c r="AB266" s="282">
        <f t="shared" si="168"/>
        <v>1289.6697499999996</v>
      </c>
      <c r="AC266" s="282">
        <f t="shared" si="169"/>
        <v>2848.9620250000025</v>
      </c>
      <c r="AD266" s="283">
        <f t="shared" si="170"/>
        <v>3967.7649125000012</v>
      </c>
    </row>
    <row r="267" spans="1:31" ht="12.6" customHeight="1" x14ac:dyDescent="0.25">
      <c r="B267" s="33" t="s">
        <v>90</v>
      </c>
      <c r="C267" s="14">
        <v>161.70466250000007</v>
      </c>
      <c r="D267" s="14">
        <v>342.91447499999975</v>
      </c>
      <c r="E267" s="14">
        <v>549.23362499999939</v>
      </c>
      <c r="F267" s="14">
        <v>782.44656250000071</v>
      </c>
      <c r="G267" s="14">
        <v>1045.7191374999993</v>
      </c>
      <c r="H267" s="14">
        <v>1335.6101375000001</v>
      </c>
      <c r="I267" s="14">
        <v>1644.9510500000006</v>
      </c>
      <c r="J267" s="14">
        <v>1969.7367875000016</v>
      </c>
      <c r="K267" s="14">
        <v>2309.1677749999949</v>
      </c>
      <c r="L267" s="14">
        <v>2655.5586625000037</v>
      </c>
      <c r="M267" s="14">
        <v>3001.7969374999984</v>
      </c>
      <c r="N267" s="14">
        <v>3344.4485249999998</v>
      </c>
      <c r="O267" s="14">
        <v>3679.0433749999984</v>
      </c>
      <c r="P267" s="14">
        <v>3897.729400000002</v>
      </c>
      <c r="Q267" s="14">
        <v>4022.5271999999986</v>
      </c>
      <c r="R267" s="14">
        <v>4094.3468125000004</v>
      </c>
      <c r="S267" s="14">
        <v>4152.5695000000005</v>
      </c>
      <c r="T267" s="14">
        <v>4205.6046250000045</v>
      </c>
      <c r="U267" s="14">
        <v>4257.5562375</v>
      </c>
      <c r="V267" s="36">
        <v>4309.0456250000025</v>
      </c>
      <c r="AA267" s="33" t="str">
        <f t="shared" si="171"/>
        <v>Scenario 3D - Coal Retirement w/SCC_MidRange</v>
      </c>
      <c r="AB267" s="282">
        <f t="shared" si="168"/>
        <v>1335.6101375000001</v>
      </c>
      <c r="AC267" s="282">
        <f t="shared" si="169"/>
        <v>3001.7969374999984</v>
      </c>
      <c r="AD267" s="283">
        <f t="shared" si="170"/>
        <v>4309.0456250000025</v>
      </c>
    </row>
    <row r="268" spans="1:31" ht="12.6" customHeight="1" x14ac:dyDescent="0.25">
      <c r="B268" s="33" t="s">
        <v>94</v>
      </c>
      <c r="C268" s="14">
        <v>177.08991250000005</v>
      </c>
      <c r="D268" s="14">
        <v>374.78961249999986</v>
      </c>
      <c r="E268" s="14">
        <v>599.63445000000047</v>
      </c>
      <c r="F268" s="14">
        <v>853.56789999999955</v>
      </c>
      <c r="G268" s="14">
        <v>1139.3616875</v>
      </c>
      <c r="H268" s="14">
        <v>1451.7193374999981</v>
      </c>
      <c r="I268" s="14">
        <v>1782.0598624999982</v>
      </c>
      <c r="J268" s="14">
        <v>2126.6053124999989</v>
      </c>
      <c r="K268" s="14">
        <v>2485.0189374999991</v>
      </c>
      <c r="L268" s="14">
        <v>2850.3376750000025</v>
      </c>
      <c r="M268" s="14">
        <v>3215.2583374999931</v>
      </c>
      <c r="N268" s="14">
        <v>3576.5476624999965</v>
      </c>
      <c r="O268" s="14">
        <v>3929.6646624999994</v>
      </c>
      <c r="P268" s="14">
        <v>4166.8238375000028</v>
      </c>
      <c r="Q268" s="14">
        <v>4310.2335374999993</v>
      </c>
      <c r="R268" s="14">
        <v>4402.6633249999986</v>
      </c>
      <c r="S268" s="14">
        <v>4485.6494500000044</v>
      </c>
      <c r="T268" s="14">
        <v>4563.8458874999978</v>
      </c>
      <c r="U268" s="14">
        <v>4640.2514875000043</v>
      </c>
      <c r="V268" s="36">
        <v>4715.8154999999952</v>
      </c>
      <c r="AA268" s="33" t="str">
        <f t="shared" si="171"/>
        <v>Scenario 3E - Coal Retirement w/SCC_MidRange - No New Gas</v>
      </c>
      <c r="AB268" s="282">
        <f t="shared" si="168"/>
        <v>1451.7193374999981</v>
      </c>
      <c r="AC268" s="282">
        <f t="shared" si="169"/>
        <v>3215.2583374999931</v>
      </c>
      <c r="AD268" s="283">
        <f t="shared" si="170"/>
        <v>4715.8154999999952</v>
      </c>
    </row>
    <row r="269" spans="1:31" ht="13.2" customHeight="1" x14ac:dyDescent="0.25">
      <c r="B269" s="33" t="s">
        <v>223</v>
      </c>
      <c r="C269" s="14">
        <v>151.57049999999981</v>
      </c>
      <c r="D269" s="14">
        <v>322.84524999999968</v>
      </c>
      <c r="E269" s="14">
        <v>519.36549999999977</v>
      </c>
      <c r="F269" s="14">
        <v>741.88362500000073</v>
      </c>
      <c r="G269" s="14">
        <v>992.63987500000042</v>
      </c>
      <c r="H269" s="14">
        <v>1268.1187500000001</v>
      </c>
      <c r="I269" s="14">
        <v>1561.3087499999999</v>
      </c>
      <c r="J269" s="14">
        <v>1868.0237500000001</v>
      </c>
      <c r="K269" s="14">
        <v>2186.9974999999999</v>
      </c>
      <c r="L269" s="14">
        <v>2510.69875</v>
      </c>
      <c r="M269" s="14">
        <v>2832.7824999999998</v>
      </c>
      <c r="N269" s="14">
        <v>3150.19625</v>
      </c>
      <c r="O269" s="14">
        <v>3459.0212499999998</v>
      </c>
      <c r="P269" s="14">
        <v>3676.9162500000002</v>
      </c>
      <c r="Q269" s="14">
        <v>3780.6224999999999</v>
      </c>
      <c r="R269" s="14">
        <v>3847.5137500000001</v>
      </c>
      <c r="S269" s="14">
        <v>3901.085</v>
      </c>
      <c r="T269" s="14">
        <v>3948.2637500000001</v>
      </c>
      <c r="U269" s="14">
        <v>3991.9037499999999</v>
      </c>
      <c r="V269" s="36">
        <v>4033.8087500000001</v>
      </c>
      <c r="AA269" s="33" t="str">
        <f t="shared" si="171"/>
        <v>Scenario 5B - Increased Reliance on External Market (Draft)</v>
      </c>
      <c r="AB269" s="282">
        <f t="shared" si="168"/>
        <v>1268.1187500000001</v>
      </c>
      <c r="AC269" s="282">
        <f t="shared" si="169"/>
        <v>2832.7824999999998</v>
      </c>
      <c r="AD269" s="283">
        <f t="shared" si="170"/>
        <v>4033.8087500000001</v>
      </c>
    </row>
    <row r="270" spans="1:31" ht="15" customHeight="1" x14ac:dyDescent="0.25">
      <c r="B270" s="33" t="s">
        <v>224</v>
      </c>
      <c r="C270" s="14">
        <v>146.16178750000003</v>
      </c>
      <c r="D270" s="14">
        <v>311.77940000000018</v>
      </c>
      <c r="E270" s="14">
        <v>500.3405374999997</v>
      </c>
      <c r="F270" s="14">
        <v>712.07965000000036</v>
      </c>
      <c r="G270" s="14">
        <v>949.21378750000122</v>
      </c>
      <c r="H270" s="14">
        <v>1208.3323124999995</v>
      </c>
      <c r="I270" s="14">
        <v>1483.3606874999996</v>
      </c>
      <c r="J270" s="14">
        <v>1771.0221624999988</v>
      </c>
      <c r="K270" s="14">
        <v>2070.9780875000001</v>
      </c>
      <c r="L270" s="14">
        <v>2376.5329625000013</v>
      </c>
      <c r="M270" s="14">
        <v>2681.734962500002</v>
      </c>
      <c r="N270" s="14">
        <v>2984.2270999999969</v>
      </c>
      <c r="O270" s="14">
        <v>3280.8371249999977</v>
      </c>
      <c r="P270" s="14">
        <v>3462.9959999999955</v>
      </c>
      <c r="Q270" s="14">
        <v>3553.9874874999996</v>
      </c>
      <c r="R270" s="14">
        <v>3594.8758749999984</v>
      </c>
      <c r="S270" s="14">
        <v>3627.7210999999988</v>
      </c>
      <c r="T270" s="14">
        <v>3658.6496749999978</v>
      </c>
      <c r="U270" s="14">
        <v>3690.7628500000005</v>
      </c>
      <c r="V270" s="36">
        <v>3723.8167125000018</v>
      </c>
      <c r="AA270" s="33" t="str">
        <f t="shared" si="171"/>
        <v>Scenario 5B - Increased Reliance on External Market (Final)</v>
      </c>
      <c r="AB270" s="282">
        <f t="shared" si="168"/>
        <v>1208.3323124999995</v>
      </c>
      <c r="AC270" s="282">
        <f t="shared" si="169"/>
        <v>2681.734962500002</v>
      </c>
      <c r="AD270" s="283">
        <f t="shared" si="170"/>
        <v>3723.8167125000018</v>
      </c>
    </row>
    <row r="271" spans="1:31" ht="15" customHeight="1" x14ac:dyDescent="0.25">
      <c r="B271" s="74" t="s">
        <v>217</v>
      </c>
      <c r="C271" s="14">
        <v>173.08775000000011</v>
      </c>
      <c r="D271" s="14">
        <v>366.61162499999989</v>
      </c>
      <c r="E271" s="14">
        <v>586.49124999999958</v>
      </c>
      <c r="F271" s="14">
        <v>834.09699999999862</v>
      </c>
      <c r="G271" s="14">
        <v>1112.4512500000001</v>
      </c>
      <c r="H271" s="14">
        <v>1416.3025</v>
      </c>
      <c r="I271" s="14">
        <v>1737.00875</v>
      </c>
      <c r="J271" s="14">
        <v>2070.4650000000001</v>
      </c>
      <c r="K271" s="14">
        <v>2415.8125</v>
      </c>
      <c r="L271" s="14">
        <v>2765.335</v>
      </c>
      <c r="M271" s="14">
        <v>3112.0162500000001</v>
      </c>
      <c r="N271" s="14">
        <v>3452.8150000000001</v>
      </c>
      <c r="O271" s="14">
        <v>3783.605</v>
      </c>
      <c r="P271" s="14">
        <v>4022.9949999999999</v>
      </c>
      <c r="Q271" s="14">
        <v>4147.4250000000002</v>
      </c>
      <c r="R271" s="14">
        <v>4233.8412500000004</v>
      </c>
      <c r="S271" s="14">
        <v>4306.1987499999996</v>
      </c>
      <c r="T271" s="14">
        <v>4370.3975</v>
      </c>
      <c r="U271" s="14">
        <v>4428.46</v>
      </c>
      <c r="V271" s="36">
        <v>4484.5987500000001</v>
      </c>
      <c r="AA271" s="74" t="str">
        <f t="shared" si="171"/>
        <v>Sensitivity S3 - No Demand Response (Draft)</v>
      </c>
      <c r="AB271" s="282">
        <f t="shared" si="168"/>
        <v>1416.3025</v>
      </c>
      <c r="AC271" s="282">
        <f t="shared" si="169"/>
        <v>3112.0162500000001</v>
      </c>
      <c r="AD271" s="283">
        <f t="shared" si="170"/>
        <v>4484.5987500000001</v>
      </c>
    </row>
    <row r="272" spans="1:31" ht="13.2" customHeight="1" x14ac:dyDescent="0.25">
      <c r="B272" s="33" t="s">
        <v>216</v>
      </c>
      <c r="C272" s="14">
        <v>174.84394999999998</v>
      </c>
      <c r="D272" s="14">
        <v>369.71152499999965</v>
      </c>
      <c r="E272" s="14">
        <v>590.16172499999959</v>
      </c>
      <c r="F272" s="14">
        <v>837.57155000000012</v>
      </c>
      <c r="G272" s="14">
        <v>1114.5082999999995</v>
      </c>
      <c r="H272" s="14">
        <v>1415.5827749999994</v>
      </c>
      <c r="I272" s="14">
        <v>1731.9952250000001</v>
      </c>
      <c r="J272" s="14">
        <v>2059.9488500000011</v>
      </c>
      <c r="K272" s="14">
        <v>2399.1428625000008</v>
      </c>
      <c r="L272" s="14">
        <v>2742.4014749999997</v>
      </c>
      <c r="M272" s="14">
        <v>3083.2125374999987</v>
      </c>
      <c r="N272" s="14">
        <v>3418.659087499997</v>
      </c>
      <c r="O272" s="14">
        <v>3744.6118874999997</v>
      </c>
      <c r="P272" s="14">
        <v>3953.4145250000001</v>
      </c>
      <c r="Q272" s="14">
        <v>4067.4815250000001</v>
      </c>
      <c r="R272" s="14">
        <v>4128.0155749999958</v>
      </c>
      <c r="S272" s="14">
        <v>4177.8162000000002</v>
      </c>
      <c r="T272" s="14">
        <v>4222.8417874999986</v>
      </c>
      <c r="U272" s="14">
        <v>4266.3314124999961</v>
      </c>
      <c r="V272" s="36">
        <v>4309.3285124999993</v>
      </c>
      <c r="AA272" s="33" t="str">
        <f t="shared" si="171"/>
        <v>Sensitivity S3 - No Demand Response (Final)</v>
      </c>
      <c r="AB272" s="282">
        <f t="shared" si="168"/>
        <v>1415.5827749999994</v>
      </c>
      <c r="AC272" s="282">
        <f t="shared" si="169"/>
        <v>3083.2125374999987</v>
      </c>
      <c r="AD272" s="283">
        <f t="shared" si="170"/>
        <v>4309.3285124999993</v>
      </c>
    </row>
    <row r="273" spans="1:40" ht="13.2" customHeight="1" x14ac:dyDescent="0.25">
      <c r="B273" s="33" t="s">
        <v>319</v>
      </c>
      <c r="C273" s="14">
        <v>149.11448750000002</v>
      </c>
      <c r="D273" s="14">
        <v>317.30862499999978</v>
      </c>
      <c r="E273" s="14">
        <v>510.15375000000017</v>
      </c>
      <c r="F273" s="14">
        <v>728.31975000000023</v>
      </c>
      <c r="G273" s="14">
        <v>974.3757500000014</v>
      </c>
      <c r="H273" s="14">
        <v>1245.06375</v>
      </c>
      <c r="I273" s="14">
        <v>1533.4375</v>
      </c>
      <c r="J273" s="14">
        <v>1835.1224999999999</v>
      </c>
      <c r="K273" s="14">
        <v>2149.0124999999998</v>
      </c>
      <c r="L273" s="14">
        <v>2467.3362499999998</v>
      </c>
      <c r="M273" s="14">
        <v>2783.1675</v>
      </c>
      <c r="N273" s="14">
        <v>3094.50875</v>
      </c>
      <c r="O273" s="14">
        <v>3397.7474999999999</v>
      </c>
      <c r="P273" s="14">
        <v>3611.2037500000001</v>
      </c>
      <c r="Q273" s="14">
        <v>3711.69625</v>
      </c>
      <c r="R273" s="14">
        <v>3776.0650000000001</v>
      </c>
      <c r="S273" s="14">
        <v>3829.55</v>
      </c>
      <c r="T273" s="14">
        <v>3878.2287500000002</v>
      </c>
      <c r="U273" s="14">
        <v>3925.44625</v>
      </c>
      <c r="V273" s="36">
        <v>3971.5662499999999</v>
      </c>
      <c r="AA273" s="33" t="str">
        <f t="shared" si="171"/>
        <v>Sensitivity S5 - Regional RPS @ 35% (Draft)</v>
      </c>
      <c r="AB273" s="282">
        <f t="shared" si="168"/>
        <v>1245.06375</v>
      </c>
      <c r="AC273" s="282">
        <f t="shared" si="169"/>
        <v>2783.1675</v>
      </c>
      <c r="AD273" s="283">
        <f t="shared" si="170"/>
        <v>3971.5662499999999</v>
      </c>
    </row>
    <row r="274" spans="1:40" ht="12.6" customHeight="1" x14ac:dyDescent="0.25">
      <c r="B274" s="33" t="s">
        <v>318</v>
      </c>
      <c r="C274" s="14">
        <v>156.40596250000004</v>
      </c>
      <c r="D274" s="14">
        <v>332.69739999999979</v>
      </c>
      <c r="E274" s="14">
        <v>532.93602499999906</v>
      </c>
      <c r="F274" s="14">
        <v>757.97051250000015</v>
      </c>
      <c r="G274" s="14">
        <v>1010.236362500001</v>
      </c>
      <c r="H274" s="14">
        <v>1285.5780000000007</v>
      </c>
      <c r="I274" s="14">
        <v>1576.5810499999995</v>
      </c>
      <c r="J274" s="14">
        <v>1879.1362250000011</v>
      </c>
      <c r="K274" s="14">
        <v>2192.1672874999999</v>
      </c>
      <c r="L274" s="14">
        <v>2508.0885750000011</v>
      </c>
      <c r="M274" s="14">
        <v>2820.158300000001</v>
      </c>
      <c r="N274" s="14">
        <v>3125.3583499999995</v>
      </c>
      <c r="O274" s="14">
        <v>3419.771062500005</v>
      </c>
      <c r="P274" s="14">
        <v>3594.0311749999978</v>
      </c>
      <c r="Q274" s="14">
        <v>3672.1015749999933</v>
      </c>
      <c r="R274" s="14">
        <v>3696.0411875000036</v>
      </c>
      <c r="S274" s="14">
        <v>3711.5189625000016</v>
      </c>
      <c r="T274" s="14">
        <v>3724.036800000003</v>
      </c>
      <c r="U274" s="14">
        <v>3736.4208874999981</v>
      </c>
      <c r="V274" s="36">
        <v>3749.3467249999958</v>
      </c>
      <c r="AA274" s="33" t="str">
        <f t="shared" si="171"/>
        <v>Sensitivity S5 - Regional RPS @ 35% (Final)</v>
      </c>
      <c r="AB274" s="282">
        <f t="shared" si="168"/>
        <v>1285.5780000000007</v>
      </c>
      <c r="AC274" s="282">
        <f t="shared" si="169"/>
        <v>2820.158300000001</v>
      </c>
      <c r="AD274" s="283">
        <f t="shared" si="170"/>
        <v>3749.3467249999958</v>
      </c>
    </row>
    <row r="275" spans="1:40" ht="12.6" customHeight="1" x14ac:dyDescent="0.25">
      <c r="B275" s="33" t="s">
        <v>320</v>
      </c>
      <c r="C275" s="14">
        <v>102.81077499999996</v>
      </c>
      <c r="D275" s="14">
        <v>215.59375000000003</v>
      </c>
      <c r="E275" s="14">
        <v>340.69075000000004</v>
      </c>
      <c r="F275" s="14">
        <v>477.42762500000032</v>
      </c>
      <c r="G275" s="14">
        <v>626.75774999999987</v>
      </c>
      <c r="H275" s="14">
        <v>791.51012500000058</v>
      </c>
      <c r="I275" s="14">
        <v>971.96650000000022</v>
      </c>
      <c r="J275" s="14">
        <v>1163.7890000000004</v>
      </c>
      <c r="K275" s="14">
        <v>1369.9140000000009</v>
      </c>
      <c r="L275" s="14">
        <v>1587.29375</v>
      </c>
      <c r="M275" s="14">
        <v>1812.5425</v>
      </c>
      <c r="N275" s="14">
        <v>2045.9849999999999</v>
      </c>
      <c r="O275" s="14">
        <v>2283.2325000000001</v>
      </c>
      <c r="P275" s="14">
        <v>2510.2712499999998</v>
      </c>
      <c r="Q275" s="14">
        <v>2650.5450000000001</v>
      </c>
      <c r="R275" s="14">
        <v>2753.9137500000002</v>
      </c>
      <c r="S275" s="14">
        <v>2835.3874999999998</v>
      </c>
      <c r="T275" s="14">
        <v>2907.1587500000001</v>
      </c>
      <c r="U275" s="14">
        <v>2975.6062499999998</v>
      </c>
      <c r="V275" s="36">
        <v>3037.1862500000002</v>
      </c>
      <c r="AA275" s="276" t="str">
        <f t="shared" si="171"/>
        <v>Sensitivity S10 - Lower Conservation (Draft)</v>
      </c>
      <c r="AB275" s="284">
        <f t="shared" si="168"/>
        <v>791.51012500000058</v>
      </c>
      <c r="AC275" s="284">
        <f t="shared" si="169"/>
        <v>1812.5425</v>
      </c>
      <c r="AD275" s="285">
        <f t="shared" si="170"/>
        <v>3037.1862500000002</v>
      </c>
    </row>
    <row r="276" spans="1:40" ht="15" customHeight="1" thickBot="1" x14ac:dyDescent="0.3">
      <c r="B276" s="37" t="s">
        <v>126</v>
      </c>
      <c r="C276" s="38">
        <v>90.15946250000006</v>
      </c>
      <c r="D276" s="38">
        <v>189.14626250000001</v>
      </c>
      <c r="E276" s="38">
        <v>296.37578750000006</v>
      </c>
      <c r="F276" s="38">
        <v>411.60930000000025</v>
      </c>
      <c r="G276" s="38">
        <v>537.29197499999998</v>
      </c>
      <c r="H276" s="38">
        <v>671.80562500000042</v>
      </c>
      <c r="I276" s="38">
        <v>813.45557500000064</v>
      </c>
      <c r="J276" s="38">
        <v>962.6145499999991</v>
      </c>
      <c r="K276" s="38">
        <v>1121.0680874999998</v>
      </c>
      <c r="L276" s="38">
        <v>1285.860924999999</v>
      </c>
      <c r="M276" s="38">
        <v>1454.8418125000007</v>
      </c>
      <c r="N276" s="38">
        <v>1628.7779500000006</v>
      </c>
      <c r="O276" s="38">
        <v>1807.4899249999999</v>
      </c>
      <c r="P276" s="38">
        <v>1968.9819749999979</v>
      </c>
      <c r="Q276" s="38">
        <v>2070.8236875000011</v>
      </c>
      <c r="R276" s="38">
        <v>2130.5834249999994</v>
      </c>
      <c r="S276" s="38">
        <v>2181.1297874999991</v>
      </c>
      <c r="T276" s="38">
        <v>2230.9552125</v>
      </c>
      <c r="U276" s="38">
        <v>2285.2160250000002</v>
      </c>
      <c r="V276" s="40">
        <v>2342.9324125000003</v>
      </c>
      <c r="AA276" s="37" t="str">
        <f t="shared" si="171"/>
        <v>Sensitivity S10 - Lower Conservation (Final)</v>
      </c>
      <c r="AB276" s="286">
        <f t="shared" si="168"/>
        <v>671.80562500000042</v>
      </c>
      <c r="AC276" s="286">
        <f t="shared" si="169"/>
        <v>1454.8418125000007</v>
      </c>
      <c r="AD276" s="287">
        <f t="shared" si="170"/>
        <v>2342.9324125000003</v>
      </c>
      <c r="AE276" s="7">
        <f>AD276/AD263</f>
        <v>0.53774509546417004</v>
      </c>
    </row>
    <row r="277" spans="1:40" ht="12.6" customHeight="1" thickBot="1" x14ac:dyDescent="0.3">
      <c r="A277" s="17"/>
      <c r="B277" s="27"/>
      <c r="C277" s="17"/>
      <c r="D277" s="17"/>
      <c r="E277" s="17"/>
      <c r="F277" s="17"/>
      <c r="G277" s="17"/>
      <c r="AA277" s="18"/>
    </row>
    <row r="278" spans="1:40" ht="13.8" thickBot="1" x14ac:dyDescent="0.3">
      <c r="B278" s="78" t="s">
        <v>58</v>
      </c>
      <c r="C278" s="43">
        <v>2016</v>
      </c>
      <c r="D278" s="44">
        <v>2017</v>
      </c>
      <c r="E278" s="44">
        <v>2018</v>
      </c>
      <c r="F278" s="44">
        <v>2019</v>
      </c>
      <c r="G278" s="44">
        <v>2020</v>
      </c>
      <c r="H278" s="44">
        <v>2021</v>
      </c>
      <c r="I278" s="44">
        <v>2022</v>
      </c>
      <c r="J278" s="44">
        <v>2023</v>
      </c>
      <c r="K278" s="44">
        <v>2024</v>
      </c>
      <c r="L278" s="44">
        <v>2025</v>
      </c>
      <c r="M278" s="44">
        <v>2026</v>
      </c>
      <c r="N278" s="44">
        <v>2027</v>
      </c>
      <c r="O278" s="44">
        <v>2028</v>
      </c>
      <c r="P278" s="44">
        <v>2029</v>
      </c>
      <c r="Q278" s="44">
        <v>2030</v>
      </c>
      <c r="R278" s="44">
        <v>2031</v>
      </c>
      <c r="S278" s="44">
        <v>2032</v>
      </c>
      <c r="T278" s="44">
        <v>2033</v>
      </c>
      <c r="U278" s="44">
        <v>2034</v>
      </c>
      <c r="V278" s="45">
        <v>2035</v>
      </c>
      <c r="AA278" s="57" t="str">
        <f>B278</f>
        <v>Mean Renewable Development (aMW)</v>
      </c>
      <c r="AB278" s="20">
        <v>2021</v>
      </c>
      <c r="AC278" s="20">
        <v>2026</v>
      </c>
      <c r="AD278" s="21">
        <v>2035</v>
      </c>
      <c r="AH278" s="3" t="s">
        <v>241</v>
      </c>
      <c r="AI278" s="15">
        <v>2021</v>
      </c>
      <c r="AJ278" s="15">
        <v>2026</v>
      </c>
      <c r="AK278" s="15">
        <v>2035</v>
      </c>
      <c r="AL278" s="15">
        <v>2021</v>
      </c>
      <c r="AM278" s="15">
        <v>2026</v>
      </c>
      <c r="AN278" s="15">
        <v>2035</v>
      </c>
    </row>
    <row r="279" spans="1:40" x14ac:dyDescent="0.25">
      <c r="B279" s="47" t="s">
        <v>219</v>
      </c>
      <c r="C279" s="48">
        <v>0</v>
      </c>
      <c r="D279" s="48">
        <v>0</v>
      </c>
      <c r="E279" s="48">
        <v>0</v>
      </c>
      <c r="F279" s="48">
        <v>1.3299999999999272</v>
      </c>
      <c r="G279" s="48">
        <v>1.8524999999999636</v>
      </c>
      <c r="H279" s="48">
        <v>1.8712500000001455</v>
      </c>
      <c r="I279" s="48">
        <v>1.9287500000000364</v>
      </c>
      <c r="J279" s="48">
        <v>1.9749999999999091</v>
      </c>
      <c r="K279" s="48">
        <v>2.1824999999998909</v>
      </c>
      <c r="L279" s="48">
        <v>14.889999999999873</v>
      </c>
      <c r="M279" s="48">
        <v>60.953750000000127</v>
      </c>
      <c r="N279" s="48">
        <v>109.39750000000004</v>
      </c>
      <c r="O279" s="48">
        <v>138.5</v>
      </c>
      <c r="P279" s="48">
        <v>152.79124999999976</v>
      </c>
      <c r="Q279" s="48">
        <v>158.61374999999998</v>
      </c>
      <c r="R279" s="48">
        <v>161.79125000000022</v>
      </c>
      <c r="S279" s="48">
        <v>168.28375000000005</v>
      </c>
      <c r="T279" s="48">
        <v>191.78874999999971</v>
      </c>
      <c r="U279" s="48">
        <v>250.09625000000005</v>
      </c>
      <c r="V279" s="49">
        <v>339.54124999999976</v>
      </c>
      <c r="AA279" s="60" t="str">
        <f>B279</f>
        <v>Scenario 1B - Existing Policy (Draft)</v>
      </c>
      <c r="AB279" s="280">
        <f t="shared" ref="AB279:AB295" si="172">H279</f>
        <v>1.8712500000001455</v>
      </c>
      <c r="AC279" s="281">
        <f t="shared" ref="AC279:AC295" si="173">M279</f>
        <v>60.953750000000127</v>
      </c>
      <c r="AD279" s="281">
        <f t="shared" ref="AD279:AD295" si="174">V279</f>
        <v>339.54124999999976</v>
      </c>
      <c r="AH279" t="s">
        <v>51</v>
      </c>
      <c r="AI279" s="13">
        <v>4.0799999999999272</v>
      </c>
      <c r="AJ279" s="13">
        <v>4.0799999999999272</v>
      </c>
      <c r="AK279" s="13">
        <v>4.1199999999998909</v>
      </c>
      <c r="AL279" s="5">
        <f>SUM(AI279:AI290)</f>
        <v>4060.4399999999996</v>
      </c>
      <c r="AM279" s="5">
        <f>SUM(AJ279:AJ290)</f>
        <v>4072.09</v>
      </c>
      <c r="AN279" s="5">
        <f>SUM(AK279:AK290)</f>
        <v>4373.54</v>
      </c>
    </row>
    <row r="280" spans="1:40" x14ac:dyDescent="0.25">
      <c r="B280" s="33" t="s">
        <v>218</v>
      </c>
      <c r="C280" s="14">
        <v>0</v>
      </c>
      <c r="D280" s="14">
        <v>0</v>
      </c>
      <c r="E280" s="14">
        <v>0</v>
      </c>
      <c r="F280" s="14">
        <v>3.0850000000000364</v>
      </c>
      <c r="G280" s="14">
        <v>4.319999999999709</v>
      </c>
      <c r="H280" s="14">
        <v>4.319999999999709</v>
      </c>
      <c r="I280" s="14">
        <v>4.3724999999999454</v>
      </c>
      <c r="J280" s="14">
        <v>4.4237499999999272</v>
      </c>
      <c r="K280" s="14">
        <v>4.4749999999999091</v>
      </c>
      <c r="L280" s="14">
        <v>4.5287499999999454</v>
      </c>
      <c r="M280" s="14">
        <v>4.5812499999997272</v>
      </c>
      <c r="N280" s="14">
        <v>5.1124999999997272</v>
      </c>
      <c r="O280" s="14">
        <v>7.4274999999997817</v>
      </c>
      <c r="P280" s="14">
        <v>11.388750000000073</v>
      </c>
      <c r="Q280" s="14">
        <v>18.216249999999945</v>
      </c>
      <c r="R280" s="14">
        <v>26.853749999999764</v>
      </c>
      <c r="S280" s="14">
        <v>36.357499999999618</v>
      </c>
      <c r="T280" s="14">
        <v>49.677499999999782</v>
      </c>
      <c r="U280" s="14">
        <v>64.440000000000055</v>
      </c>
      <c r="V280" s="36">
        <v>105.7512499999998</v>
      </c>
      <c r="AA280" s="33" t="str">
        <f t="shared" ref="AA280:AA295" si="175">B280</f>
        <v>Scenario 1B - Existing Policy (Final)</v>
      </c>
      <c r="AB280" s="282">
        <f t="shared" si="172"/>
        <v>4.319999999999709</v>
      </c>
      <c r="AC280" s="282">
        <f t="shared" si="173"/>
        <v>4.5812499999997272</v>
      </c>
      <c r="AD280" s="283">
        <f t="shared" si="174"/>
        <v>105.7512499999998</v>
      </c>
      <c r="AH280" t="s">
        <v>272</v>
      </c>
      <c r="AI280" s="13">
        <v>0.26999999999999602</v>
      </c>
      <c r="AJ280" s="13">
        <v>0.51000000000000512</v>
      </c>
      <c r="AK280" s="13">
        <v>69.7</v>
      </c>
    </row>
    <row r="281" spans="1:40" x14ac:dyDescent="0.25">
      <c r="B281" s="33" t="s">
        <v>220</v>
      </c>
      <c r="C281" s="14">
        <v>0</v>
      </c>
      <c r="D281" s="14">
        <v>0</v>
      </c>
      <c r="E281" s="14">
        <v>0</v>
      </c>
      <c r="F281" s="14">
        <v>1.2249999999999091</v>
      </c>
      <c r="G281" s="14">
        <v>1.7062500000001819</v>
      </c>
      <c r="H281" s="14">
        <v>1.7287500000002183</v>
      </c>
      <c r="I281" s="14">
        <v>1.7662500000001273</v>
      </c>
      <c r="J281" s="14">
        <v>1.8112500000002001</v>
      </c>
      <c r="K281" s="14">
        <v>1.9100000000003092</v>
      </c>
      <c r="L281" s="14">
        <v>11.180000000000291</v>
      </c>
      <c r="M281" s="14">
        <v>50.400000000000091</v>
      </c>
      <c r="N281" s="14">
        <v>96.603750000000218</v>
      </c>
      <c r="O281" s="14">
        <v>125.84875000000011</v>
      </c>
      <c r="P281" s="14">
        <v>141.04250000000002</v>
      </c>
      <c r="Q281" s="14">
        <v>148.17500000000018</v>
      </c>
      <c r="R281" s="14">
        <v>151.96624999999995</v>
      </c>
      <c r="S281" s="14">
        <v>156.54250000000002</v>
      </c>
      <c r="T281" s="14">
        <v>175.02750000000015</v>
      </c>
      <c r="U281" s="14">
        <v>224.89750000000004</v>
      </c>
      <c r="V281" s="36">
        <v>304.25750000000016</v>
      </c>
      <c r="AA281" s="33" t="str">
        <f t="shared" si="175"/>
        <v>Scenario 2B - Carbon Reduction - Social Cost of Carbon - Mid-Range (Draft)</v>
      </c>
      <c r="AB281" s="282">
        <f t="shared" si="172"/>
        <v>1.7287500000002183</v>
      </c>
      <c r="AC281" s="282">
        <f t="shared" si="173"/>
        <v>50.400000000000091</v>
      </c>
      <c r="AD281" s="283">
        <f t="shared" si="174"/>
        <v>304.25750000000016</v>
      </c>
      <c r="AH281" t="s">
        <v>51</v>
      </c>
      <c r="AI281" s="13">
        <v>3.1500000000000909</v>
      </c>
      <c r="AJ281" s="13">
        <v>3.1500000000000909</v>
      </c>
      <c r="AK281" s="13">
        <v>4.1500000000000909</v>
      </c>
      <c r="AL281" s="5">
        <f>SUM(AI281:AI283)</f>
        <v>3.2400000000000944</v>
      </c>
      <c r="AM281" s="5">
        <f>SUM(AJ281:AJ283)</f>
        <v>3.5400000000000915</v>
      </c>
      <c r="AN281" s="5">
        <f>SUM(AK281:AK283)</f>
        <v>118.47000000000008</v>
      </c>
    </row>
    <row r="282" spans="1:40" x14ac:dyDescent="0.25">
      <c r="B282" s="33" t="s">
        <v>221</v>
      </c>
      <c r="C282" s="14">
        <v>0</v>
      </c>
      <c r="D282" s="14">
        <v>0</v>
      </c>
      <c r="E282" s="14">
        <v>0</v>
      </c>
      <c r="F282" s="14">
        <v>2.2999999999997272</v>
      </c>
      <c r="G282" s="14">
        <v>3.2100000000000364</v>
      </c>
      <c r="H282" s="14">
        <v>3.2100000000000364</v>
      </c>
      <c r="I282" s="14">
        <v>3.2624999999998181</v>
      </c>
      <c r="J282" s="14">
        <v>3.3637499999999818</v>
      </c>
      <c r="K282" s="14">
        <v>3.4537499999996726</v>
      </c>
      <c r="L282" s="14">
        <v>3.4974999999999454</v>
      </c>
      <c r="M282" s="14">
        <v>3.5425000000000182</v>
      </c>
      <c r="N282" s="14">
        <v>3.7587499999999636</v>
      </c>
      <c r="O282" s="14">
        <v>5.2474999999999454</v>
      </c>
      <c r="P282" s="14">
        <v>8.5075000000001637</v>
      </c>
      <c r="Q282" s="14">
        <v>13.565000000000055</v>
      </c>
      <c r="R282" s="14">
        <v>21.297500000000127</v>
      </c>
      <c r="S282" s="14">
        <v>30.012500000000273</v>
      </c>
      <c r="T282" s="14">
        <v>62.943749999999909</v>
      </c>
      <c r="U282" s="14">
        <v>81.201250000000073</v>
      </c>
      <c r="V282" s="36">
        <v>118.52125000000024</v>
      </c>
      <c r="AA282" s="33" t="str">
        <f t="shared" si="175"/>
        <v>Scenario 2B - Carbon Reduction - Social Cost of Carbon - Mid-Range (Final)</v>
      </c>
      <c r="AB282" s="282">
        <f t="shared" si="172"/>
        <v>3.2100000000000364</v>
      </c>
      <c r="AC282" s="282">
        <f t="shared" si="173"/>
        <v>3.5425000000000182</v>
      </c>
      <c r="AD282" s="283">
        <f t="shared" si="174"/>
        <v>118.52125000000024</v>
      </c>
      <c r="AH282" t="s">
        <v>272</v>
      </c>
      <c r="AI282" s="13">
        <v>9.0000000000003411E-2</v>
      </c>
      <c r="AJ282" s="13">
        <v>0.39000000000000057</v>
      </c>
      <c r="AK282" s="13">
        <v>41.399999999999991</v>
      </c>
    </row>
    <row r="283" spans="1:40" x14ac:dyDescent="0.25">
      <c r="B283" s="33" t="s">
        <v>47</v>
      </c>
      <c r="C283" s="14">
        <v>0</v>
      </c>
      <c r="D283" s="14">
        <v>0</v>
      </c>
      <c r="E283" s="14">
        <v>0</v>
      </c>
      <c r="F283" s="14">
        <v>1.2224999999998545</v>
      </c>
      <c r="G283" s="14">
        <v>1.7074999999999818</v>
      </c>
      <c r="H283" s="14">
        <v>1.9175000000000182</v>
      </c>
      <c r="I283" s="14">
        <v>2.3087500000001455</v>
      </c>
      <c r="J283" s="14">
        <v>2.46875</v>
      </c>
      <c r="K283" s="14">
        <v>2.5562500000000909</v>
      </c>
      <c r="L283" s="14">
        <v>10.964999999999691</v>
      </c>
      <c r="M283" s="14">
        <v>49.266250000000127</v>
      </c>
      <c r="N283" s="14">
        <v>95.7787500000004</v>
      </c>
      <c r="O283" s="14">
        <v>125.22499999999991</v>
      </c>
      <c r="P283" s="14">
        <v>146.08624999999984</v>
      </c>
      <c r="Q283" s="14">
        <v>155.45124999999962</v>
      </c>
      <c r="R283" s="14">
        <v>205.50250000000005</v>
      </c>
      <c r="S283" s="14">
        <v>222.62750000000005</v>
      </c>
      <c r="T283" s="14">
        <v>231.81875000000036</v>
      </c>
      <c r="U283" s="14">
        <v>261.62125000000015</v>
      </c>
      <c r="V283" s="36">
        <v>336.69624999999996</v>
      </c>
      <c r="AA283" s="33" t="str">
        <f t="shared" si="175"/>
        <v>Scenario 3A - Maximum Carbon Reduction, Existing Technology (Draft)</v>
      </c>
      <c r="AB283" s="282">
        <f t="shared" si="172"/>
        <v>1.9175000000000182</v>
      </c>
      <c r="AC283" s="282">
        <f t="shared" si="173"/>
        <v>49.266250000000127</v>
      </c>
      <c r="AD283" s="283">
        <f t="shared" si="174"/>
        <v>336.69624999999996</v>
      </c>
      <c r="AH283" t="s">
        <v>40</v>
      </c>
      <c r="AI283" s="13">
        <v>0</v>
      </c>
      <c r="AJ283" s="13">
        <v>0</v>
      </c>
      <c r="AK283" s="13">
        <v>72.92</v>
      </c>
    </row>
    <row r="284" spans="1:40" x14ac:dyDescent="0.25">
      <c r="B284" s="33" t="s">
        <v>48</v>
      </c>
      <c r="C284" s="14">
        <v>0</v>
      </c>
      <c r="D284" s="14">
        <v>0</v>
      </c>
      <c r="E284" s="14">
        <v>0</v>
      </c>
      <c r="F284" s="14">
        <v>2.0650000000000546</v>
      </c>
      <c r="G284" s="14">
        <v>2.8762499999997999</v>
      </c>
      <c r="H284" s="14">
        <v>2.8762499999997999</v>
      </c>
      <c r="I284" s="14">
        <v>2.9175000000000182</v>
      </c>
      <c r="J284" s="14">
        <v>2.9937499999996362</v>
      </c>
      <c r="K284" s="14">
        <v>3.076249999999618</v>
      </c>
      <c r="L284" s="14">
        <v>3.1137499999999818</v>
      </c>
      <c r="M284" s="14">
        <v>3.1412499999996726</v>
      </c>
      <c r="N284" s="14">
        <v>3.5487499999999272</v>
      </c>
      <c r="O284" s="14">
        <v>5.0787499999996726</v>
      </c>
      <c r="P284" s="14">
        <v>8.1912499999998545</v>
      </c>
      <c r="Q284" s="14">
        <v>13.582499999999982</v>
      </c>
      <c r="R284" s="14">
        <v>21.6262499999998</v>
      </c>
      <c r="S284" s="14">
        <v>30.091249999999491</v>
      </c>
      <c r="T284" s="14">
        <v>41.074999999999818</v>
      </c>
      <c r="U284" s="14">
        <v>54.703750000000127</v>
      </c>
      <c r="V284" s="36">
        <v>70.252500000000055</v>
      </c>
      <c r="AA284" s="33" t="str">
        <f t="shared" si="175"/>
        <v>Scenario 3A - Maximum Carbon Reduction, Existing Technology (Final)</v>
      </c>
      <c r="AB284" s="282">
        <f t="shared" si="172"/>
        <v>2.8762499999997999</v>
      </c>
      <c r="AC284" s="282">
        <f t="shared" si="173"/>
        <v>3.1412499999996726</v>
      </c>
      <c r="AD284" s="283">
        <f t="shared" si="174"/>
        <v>70.252500000000055</v>
      </c>
      <c r="AH284" s="3" t="s">
        <v>262</v>
      </c>
      <c r="AI284" s="15">
        <v>2021</v>
      </c>
      <c r="AJ284" s="15">
        <v>2026</v>
      </c>
      <c r="AK284" s="15">
        <v>2035</v>
      </c>
      <c r="AL284" s="15">
        <v>2021</v>
      </c>
      <c r="AM284" s="15">
        <v>2026</v>
      </c>
      <c r="AN284" s="15">
        <v>2035</v>
      </c>
    </row>
    <row r="285" spans="1:40" x14ac:dyDescent="0.25">
      <c r="B285" s="33" t="s">
        <v>89</v>
      </c>
      <c r="C285" s="14">
        <v>0</v>
      </c>
      <c r="D285" s="14">
        <v>0</v>
      </c>
      <c r="E285" s="14">
        <v>0</v>
      </c>
      <c r="F285" s="14">
        <v>3.0799999999999272</v>
      </c>
      <c r="G285" s="14">
        <v>4.7137499999998909</v>
      </c>
      <c r="H285" s="14">
        <v>16.283750000000055</v>
      </c>
      <c r="I285" s="14">
        <v>21.813750000000255</v>
      </c>
      <c r="J285" s="14">
        <v>22.051249999999982</v>
      </c>
      <c r="K285" s="14">
        <v>22.147500000000036</v>
      </c>
      <c r="L285" s="14">
        <v>22.206250000000182</v>
      </c>
      <c r="M285" s="14">
        <v>35.686249999999745</v>
      </c>
      <c r="N285" s="14">
        <v>42.881249999999909</v>
      </c>
      <c r="O285" s="14">
        <v>45.327499999999873</v>
      </c>
      <c r="P285" s="14">
        <v>47.012499999999818</v>
      </c>
      <c r="Q285" s="14">
        <v>48.186249999999745</v>
      </c>
      <c r="R285" s="14">
        <v>50.480000000000018</v>
      </c>
      <c r="S285" s="14">
        <v>64.783750000000055</v>
      </c>
      <c r="T285" s="14">
        <v>78.426249999999982</v>
      </c>
      <c r="U285" s="14">
        <v>202.31500000000005</v>
      </c>
      <c r="V285" s="36">
        <v>266.74125000000004</v>
      </c>
      <c r="AA285" s="33" t="str">
        <f t="shared" si="175"/>
        <v>Scenario 3C - Coal Retirement</v>
      </c>
      <c r="AB285" s="282">
        <f t="shared" si="172"/>
        <v>16.283750000000055</v>
      </c>
      <c r="AC285" s="282">
        <f t="shared" si="173"/>
        <v>35.686249999999745</v>
      </c>
      <c r="AD285" s="283">
        <f t="shared" si="174"/>
        <v>266.74125000000004</v>
      </c>
      <c r="AH285" t="s">
        <v>51</v>
      </c>
      <c r="AI285" s="13">
        <v>2.9000000000000909</v>
      </c>
      <c r="AJ285" s="13">
        <v>2.9000000000000909</v>
      </c>
      <c r="AK285" s="13">
        <v>2.9899999999997817</v>
      </c>
      <c r="AL285" s="5">
        <f>SUM(AI285:AI287)</f>
        <v>2.9000000000000909</v>
      </c>
      <c r="AM285" s="5">
        <f>SUM(AJ285:AJ287)</f>
        <v>3.0900000000000887</v>
      </c>
      <c r="AN285" s="5">
        <f>SUM(AK285:AK287)</f>
        <v>70.219999999999786</v>
      </c>
    </row>
    <row r="286" spans="1:40" x14ac:dyDescent="0.25">
      <c r="B286" s="33" t="s">
        <v>90</v>
      </c>
      <c r="C286" s="14">
        <v>0</v>
      </c>
      <c r="D286" s="14">
        <v>0</v>
      </c>
      <c r="E286" s="14">
        <v>0</v>
      </c>
      <c r="F286" s="14">
        <v>5.6512499999998909</v>
      </c>
      <c r="G286" s="14">
        <v>9.1362500000000182</v>
      </c>
      <c r="H286" s="14">
        <v>18.911250000000109</v>
      </c>
      <c r="I286" s="14">
        <v>30.898749999999836</v>
      </c>
      <c r="J286" s="14">
        <v>34.079999999999927</v>
      </c>
      <c r="K286" s="14">
        <v>56.196249999999964</v>
      </c>
      <c r="L286" s="14">
        <v>68.235000000000127</v>
      </c>
      <c r="M286" s="14">
        <v>92.642499999999927</v>
      </c>
      <c r="N286" s="14">
        <v>105.8149999999996</v>
      </c>
      <c r="O286" s="14">
        <v>116.34749999999985</v>
      </c>
      <c r="P286" s="14">
        <v>122.55375000000004</v>
      </c>
      <c r="Q286" s="14">
        <v>129.04875000000038</v>
      </c>
      <c r="R286" s="14">
        <v>133.9074999999998</v>
      </c>
      <c r="S286" s="14">
        <v>155.38374999999996</v>
      </c>
      <c r="T286" s="14">
        <v>181.37999999999965</v>
      </c>
      <c r="U286" s="14">
        <v>299.77</v>
      </c>
      <c r="V286" s="36">
        <v>360.23750000000018</v>
      </c>
      <c r="AA286" s="33" t="str">
        <f t="shared" si="175"/>
        <v>Scenario 3D - Coal Retirement w/SCC_MidRange</v>
      </c>
      <c r="AB286" s="282">
        <f t="shared" si="172"/>
        <v>18.911250000000109</v>
      </c>
      <c r="AC286" s="282">
        <f t="shared" si="173"/>
        <v>92.642499999999927</v>
      </c>
      <c r="AD286" s="283">
        <f t="shared" si="174"/>
        <v>360.23750000000018</v>
      </c>
      <c r="AH286" t="s">
        <v>272</v>
      </c>
      <c r="AI286" s="13">
        <v>0</v>
      </c>
      <c r="AJ286" s="13">
        <v>0.18999999999999773</v>
      </c>
      <c r="AK286" s="13">
        <v>57.86</v>
      </c>
    </row>
    <row r="287" spans="1:40" x14ac:dyDescent="0.25">
      <c r="B287" s="33" t="s">
        <v>94</v>
      </c>
      <c r="C287" s="14">
        <v>0</v>
      </c>
      <c r="D287" s="14">
        <v>0</v>
      </c>
      <c r="E287" s="14">
        <v>0</v>
      </c>
      <c r="F287" s="14">
        <v>3.5399999999999636</v>
      </c>
      <c r="G287" s="14">
        <v>7.0287499999999454</v>
      </c>
      <c r="H287" s="14">
        <v>26.478750000000218</v>
      </c>
      <c r="I287" s="14">
        <v>39.303750000000036</v>
      </c>
      <c r="J287" s="14">
        <v>40.676249999999982</v>
      </c>
      <c r="K287" s="14">
        <v>130.67125000000033</v>
      </c>
      <c r="L287" s="14">
        <v>357.76874999999973</v>
      </c>
      <c r="M287" s="14">
        <v>878.64874999999984</v>
      </c>
      <c r="N287" s="14">
        <v>1246.15625</v>
      </c>
      <c r="O287" s="14">
        <v>1283.5687500000004</v>
      </c>
      <c r="P287" s="14">
        <v>1426.9225000000001</v>
      </c>
      <c r="Q287" s="14">
        <v>1472.2887500000002</v>
      </c>
      <c r="R287" s="14">
        <v>1563.9287499999991</v>
      </c>
      <c r="S287" s="14">
        <v>1593.3249999999998</v>
      </c>
      <c r="T287" s="14">
        <v>1694.0600000000004</v>
      </c>
      <c r="U287" s="14">
        <v>2119.0049999999992</v>
      </c>
      <c r="V287" s="36">
        <v>3008.0912499999995</v>
      </c>
      <c r="AA287" s="33" t="str">
        <f t="shared" si="175"/>
        <v>Scenario 3E - Coal Retirement w/SCC_MidRange - No New Gas</v>
      </c>
      <c r="AB287" s="282">
        <f t="shared" si="172"/>
        <v>26.478750000000218</v>
      </c>
      <c r="AC287" s="282">
        <f t="shared" si="173"/>
        <v>878.64874999999984</v>
      </c>
      <c r="AD287" s="283">
        <f t="shared" si="174"/>
        <v>3008.0912499999995</v>
      </c>
      <c r="AH287" t="s">
        <v>40</v>
      </c>
      <c r="AI287" s="13">
        <v>0</v>
      </c>
      <c r="AJ287" s="13">
        <v>0</v>
      </c>
      <c r="AK287" s="13">
        <v>9.3699999999999992</v>
      </c>
    </row>
    <row r="288" spans="1:40" x14ac:dyDescent="0.25">
      <c r="B288" s="33" t="s">
        <v>223</v>
      </c>
      <c r="C288" s="14">
        <v>0</v>
      </c>
      <c r="D288" s="14">
        <v>0</v>
      </c>
      <c r="E288" s="14">
        <v>0</v>
      </c>
      <c r="F288" s="14">
        <v>0</v>
      </c>
      <c r="G288" s="14">
        <v>0</v>
      </c>
      <c r="H288" s="14">
        <v>0</v>
      </c>
      <c r="I288" s="14">
        <v>1.4999999999872671E-2</v>
      </c>
      <c r="J288" s="14">
        <v>2.6249999999890861E-2</v>
      </c>
      <c r="K288" s="14">
        <v>0.63625000000001819</v>
      </c>
      <c r="L288" s="14">
        <v>15.183750000000146</v>
      </c>
      <c r="M288" s="14">
        <v>56.838749999999891</v>
      </c>
      <c r="N288" s="14">
        <v>100.13625000000002</v>
      </c>
      <c r="O288" s="14">
        <v>145.98750000000018</v>
      </c>
      <c r="P288" s="14">
        <v>172.14624999999978</v>
      </c>
      <c r="Q288" s="14">
        <v>177.4375</v>
      </c>
      <c r="R288" s="14">
        <v>180.60500000000002</v>
      </c>
      <c r="S288" s="14">
        <v>184.4375</v>
      </c>
      <c r="T288" s="14">
        <v>190.96624999999995</v>
      </c>
      <c r="U288" s="14">
        <v>203.95499999999993</v>
      </c>
      <c r="V288" s="36">
        <v>231.51875000000018</v>
      </c>
      <c r="AA288" s="33" t="str">
        <f t="shared" si="175"/>
        <v>Scenario 5B - Increased Reliance on External Market (Draft)</v>
      </c>
      <c r="AB288" s="282">
        <f t="shared" si="172"/>
        <v>0</v>
      </c>
      <c r="AC288" s="282">
        <f t="shared" si="173"/>
        <v>56.838749999999891</v>
      </c>
      <c r="AD288" s="283">
        <f t="shared" si="174"/>
        <v>231.51875000000018</v>
      </c>
      <c r="AH288" t="s">
        <v>51</v>
      </c>
      <c r="AI288" s="13">
        <v>7.9499999999998181</v>
      </c>
      <c r="AJ288" s="13">
        <v>8.8699999999998909</v>
      </c>
      <c r="AK288" s="13">
        <v>9.0199999999999818</v>
      </c>
      <c r="AL288" s="5">
        <f>SUM(AI288:AI295)</f>
        <v>4058.2999999999997</v>
      </c>
      <c r="AM288" s="5">
        <f>SUM(AJ288:AJ295)</f>
        <v>4087.64</v>
      </c>
      <c r="AN288" s="5">
        <f>SUM(AK288:AK295)</f>
        <v>4368.7300000000005</v>
      </c>
    </row>
    <row r="289" spans="2:40" x14ac:dyDescent="0.25">
      <c r="B289" s="33" t="s">
        <v>224</v>
      </c>
      <c r="C289" s="14">
        <v>0</v>
      </c>
      <c r="D289" s="14">
        <v>0</v>
      </c>
      <c r="E289" s="14">
        <v>0</v>
      </c>
      <c r="F289" s="14">
        <v>0</v>
      </c>
      <c r="G289" s="14">
        <v>0</v>
      </c>
      <c r="H289" s="14">
        <v>0</v>
      </c>
      <c r="I289" s="14">
        <v>3.6250000000109139E-2</v>
      </c>
      <c r="J289" s="14">
        <v>7.999999999992724E-2</v>
      </c>
      <c r="K289" s="14">
        <v>0.14249999999992724</v>
      </c>
      <c r="L289" s="14">
        <v>0.19624999999996362</v>
      </c>
      <c r="M289" s="14">
        <v>0.32875000000012733</v>
      </c>
      <c r="N289" s="14">
        <v>2.0324999999997999</v>
      </c>
      <c r="O289" s="14">
        <v>6.34375</v>
      </c>
      <c r="P289" s="14">
        <v>14.142499999999927</v>
      </c>
      <c r="Q289" s="14">
        <v>24.418750000000273</v>
      </c>
      <c r="R289" s="14">
        <v>36.247499999999945</v>
      </c>
      <c r="S289" s="14">
        <v>51.401249999999891</v>
      </c>
      <c r="T289" s="14">
        <v>67.367499999999836</v>
      </c>
      <c r="U289" s="14">
        <v>84.297499999999673</v>
      </c>
      <c r="V289" s="36">
        <v>106.56500000000005</v>
      </c>
      <c r="AA289" s="33" t="str">
        <f t="shared" si="175"/>
        <v>Scenario 5B - Increased Reliance on External Market (Final)</v>
      </c>
      <c r="AB289" s="282">
        <f t="shared" si="172"/>
        <v>0</v>
      </c>
      <c r="AC289" s="282">
        <f t="shared" si="173"/>
        <v>0.32875000000012733</v>
      </c>
      <c r="AD289" s="283">
        <f t="shared" si="174"/>
        <v>106.56500000000005</v>
      </c>
      <c r="AH289" s="3" t="s">
        <v>263</v>
      </c>
      <c r="AI289" s="15">
        <v>2021</v>
      </c>
      <c r="AJ289" s="15">
        <v>2026</v>
      </c>
      <c r="AK289" s="15">
        <v>2035</v>
      </c>
      <c r="AL289" s="15">
        <v>2021</v>
      </c>
      <c r="AM289" s="15">
        <v>2026</v>
      </c>
      <c r="AN289" s="15">
        <v>2035</v>
      </c>
    </row>
    <row r="290" spans="2:40" x14ac:dyDescent="0.25">
      <c r="B290" s="74" t="s">
        <v>217</v>
      </c>
      <c r="C290" s="14">
        <v>0</v>
      </c>
      <c r="D290" s="14">
        <v>0</v>
      </c>
      <c r="E290" s="14">
        <v>0</v>
      </c>
      <c r="F290" s="14">
        <v>0</v>
      </c>
      <c r="G290" s="14">
        <v>0</v>
      </c>
      <c r="H290" s="14">
        <v>0</v>
      </c>
      <c r="I290" s="14">
        <v>5.0000000001091394E-3</v>
      </c>
      <c r="J290" s="14">
        <v>1.749999999992724E-2</v>
      </c>
      <c r="K290" s="14">
        <v>0.45375000000012733</v>
      </c>
      <c r="L290" s="14">
        <v>12.293749999999818</v>
      </c>
      <c r="M290" s="14">
        <v>50.272500000000036</v>
      </c>
      <c r="N290" s="14">
        <v>94.458749999999782</v>
      </c>
      <c r="O290" s="14">
        <v>122.51875000000018</v>
      </c>
      <c r="P290" s="14">
        <v>137.91000000000031</v>
      </c>
      <c r="Q290" s="14">
        <v>145.22624999999971</v>
      </c>
      <c r="R290" s="14">
        <v>149.3449999999998</v>
      </c>
      <c r="S290" s="14">
        <v>156.77375000000029</v>
      </c>
      <c r="T290" s="14">
        <v>176.94374999999991</v>
      </c>
      <c r="U290" s="14">
        <v>227.26750000000038</v>
      </c>
      <c r="V290" s="36">
        <v>304.85375000000022</v>
      </c>
      <c r="AA290" s="74" t="str">
        <f t="shared" si="175"/>
        <v>Sensitivity S3 - No Demand Response (Draft)</v>
      </c>
      <c r="AB290" s="282">
        <f t="shared" si="172"/>
        <v>0</v>
      </c>
      <c r="AC290" s="282">
        <f t="shared" si="173"/>
        <v>50.272500000000036</v>
      </c>
      <c r="AD290" s="283">
        <f t="shared" si="174"/>
        <v>304.85375000000022</v>
      </c>
      <c r="AH290" t="s">
        <v>40</v>
      </c>
      <c r="AI290" s="13">
        <v>0</v>
      </c>
      <c r="AJ290" s="13">
        <v>0</v>
      </c>
      <c r="AK290" s="13">
        <v>32.01</v>
      </c>
    </row>
    <row r="291" spans="2:40" x14ac:dyDescent="0.25">
      <c r="B291" s="33" t="s">
        <v>216</v>
      </c>
      <c r="C291" s="14">
        <v>0</v>
      </c>
      <c r="D291" s="14">
        <v>0</v>
      </c>
      <c r="E291" s="14">
        <v>0</v>
      </c>
      <c r="F291" s="14">
        <v>19.039999999999964</v>
      </c>
      <c r="G291" s="14">
        <v>26.519999999999982</v>
      </c>
      <c r="H291" s="14">
        <v>26.519999999999982</v>
      </c>
      <c r="I291" s="14">
        <v>26.53125</v>
      </c>
      <c r="J291" s="14">
        <v>26.591249999999945</v>
      </c>
      <c r="K291" s="14">
        <v>26.681250000000091</v>
      </c>
      <c r="L291" s="14">
        <v>26.923749999999927</v>
      </c>
      <c r="M291" s="14">
        <v>27.017500000000382</v>
      </c>
      <c r="N291" s="14">
        <v>27.066250000000309</v>
      </c>
      <c r="O291" s="14">
        <v>27.581250000000182</v>
      </c>
      <c r="P291" s="14">
        <v>29.715000000000146</v>
      </c>
      <c r="Q291" s="14">
        <v>41.863750000000437</v>
      </c>
      <c r="R291" s="14">
        <v>49.34375</v>
      </c>
      <c r="S291" s="14">
        <v>63.615000000000236</v>
      </c>
      <c r="T291" s="14">
        <v>74.003749999999854</v>
      </c>
      <c r="U291" s="14">
        <v>132.78625000000011</v>
      </c>
      <c r="V291" s="36">
        <v>163.41250000000036</v>
      </c>
      <c r="AA291" s="33" t="str">
        <f t="shared" si="175"/>
        <v>Sensitivity S3 - No Demand Response (Final)</v>
      </c>
      <c r="AB291" s="282">
        <f t="shared" si="172"/>
        <v>26.519999999999982</v>
      </c>
      <c r="AC291" s="282">
        <f t="shared" si="173"/>
        <v>27.017500000000382</v>
      </c>
      <c r="AD291" s="283">
        <f t="shared" si="174"/>
        <v>163.41250000000036</v>
      </c>
      <c r="AH291" s="3" t="s">
        <v>273</v>
      </c>
      <c r="AI291" s="15">
        <v>2021</v>
      </c>
      <c r="AJ291" s="15">
        <v>2026</v>
      </c>
      <c r="AK291" s="15">
        <v>2035</v>
      </c>
      <c r="AL291" s="15">
        <v>2021</v>
      </c>
      <c r="AM291" s="15">
        <v>2026</v>
      </c>
      <c r="AN291" s="15">
        <v>2035</v>
      </c>
    </row>
    <row r="292" spans="2:40" x14ac:dyDescent="0.25">
      <c r="B292" s="33" t="s">
        <v>319</v>
      </c>
      <c r="C292" s="14">
        <v>0</v>
      </c>
      <c r="D292" s="14">
        <v>2.1612500000001091</v>
      </c>
      <c r="E292" s="14">
        <v>31.739999999999782</v>
      </c>
      <c r="F292" s="14">
        <v>81.233749999999873</v>
      </c>
      <c r="G292" s="14">
        <v>167.47375000000011</v>
      </c>
      <c r="H292" s="14">
        <v>859.1875</v>
      </c>
      <c r="I292" s="14">
        <v>1366.1937499999999</v>
      </c>
      <c r="J292" s="14">
        <v>1703.0587500000001</v>
      </c>
      <c r="K292" s="14">
        <v>2040.3537500000002</v>
      </c>
      <c r="L292" s="14">
        <v>2446.9487499999996</v>
      </c>
      <c r="M292" s="14">
        <v>2873.6087500000003</v>
      </c>
      <c r="N292" s="14">
        <v>2910.1125000000002</v>
      </c>
      <c r="O292" s="14">
        <v>2910.4262500000004</v>
      </c>
      <c r="P292" s="14">
        <v>2910.4262500000004</v>
      </c>
      <c r="Q292" s="14">
        <v>2910.4262500000004</v>
      </c>
      <c r="R292" s="14">
        <v>2910.4262500000004</v>
      </c>
      <c r="S292" s="14">
        <v>2910.4262500000004</v>
      </c>
      <c r="T292" s="14">
        <v>2910.4262500000004</v>
      </c>
      <c r="U292" s="14">
        <v>2910.4262500000004</v>
      </c>
      <c r="V292" s="36">
        <v>2910.4262500000004</v>
      </c>
      <c r="AA292" s="33" t="str">
        <f t="shared" si="175"/>
        <v>Sensitivity S5 - Regional RPS @ 35% (Draft)</v>
      </c>
      <c r="AB292" s="282">
        <f t="shared" si="172"/>
        <v>859.1875</v>
      </c>
      <c r="AC292" s="282">
        <f t="shared" si="173"/>
        <v>2873.6087500000003</v>
      </c>
      <c r="AD292" s="283">
        <f t="shared" si="174"/>
        <v>2910.4262500000004</v>
      </c>
      <c r="AH292" s="3"/>
      <c r="AI292" s="15"/>
      <c r="AJ292" s="15"/>
      <c r="AK292" s="15"/>
      <c r="AL292" s="277"/>
      <c r="AM292" s="277"/>
      <c r="AN292" s="277"/>
    </row>
    <row r="293" spans="2:40" x14ac:dyDescent="0.25">
      <c r="B293" s="33" t="s">
        <v>318</v>
      </c>
      <c r="C293" s="14">
        <v>0</v>
      </c>
      <c r="D293" s="14">
        <v>2</v>
      </c>
      <c r="E293" s="14">
        <v>24.013750000000073</v>
      </c>
      <c r="F293" s="14">
        <v>56.848750000000109</v>
      </c>
      <c r="G293" s="14">
        <v>95.554999999999836</v>
      </c>
      <c r="H293" s="14">
        <v>737.10125000000016</v>
      </c>
      <c r="I293" s="14">
        <v>1246.7862500000001</v>
      </c>
      <c r="J293" s="14">
        <v>1579.5275000000001</v>
      </c>
      <c r="K293" s="14">
        <v>1922.1875</v>
      </c>
      <c r="L293" s="14">
        <v>2269.8100000000004</v>
      </c>
      <c r="M293" s="14">
        <v>2712.1050000000005</v>
      </c>
      <c r="N293" s="14">
        <v>3516.6862499999997</v>
      </c>
      <c r="O293" s="14">
        <v>3890.6900000000005</v>
      </c>
      <c r="P293" s="14">
        <v>3939.3062499999996</v>
      </c>
      <c r="Q293" s="14">
        <v>3947.8612499999999</v>
      </c>
      <c r="R293" s="14">
        <v>3951.8525</v>
      </c>
      <c r="S293" s="14">
        <v>3955.0487499999999</v>
      </c>
      <c r="T293" s="14">
        <v>3959.0637500000003</v>
      </c>
      <c r="U293" s="14">
        <v>3963.3362500000003</v>
      </c>
      <c r="V293" s="36">
        <v>3970.875</v>
      </c>
      <c r="AA293" s="33" t="str">
        <f t="shared" si="175"/>
        <v>Sensitivity S5 - Regional RPS @ 35% (Final)</v>
      </c>
      <c r="AB293" s="282">
        <f t="shared" si="172"/>
        <v>737.10125000000016</v>
      </c>
      <c r="AC293" s="282">
        <f t="shared" si="173"/>
        <v>2712.1050000000005</v>
      </c>
      <c r="AD293" s="283">
        <f t="shared" si="174"/>
        <v>3970.875</v>
      </c>
      <c r="AH293" t="s">
        <v>272</v>
      </c>
      <c r="AI293" s="13">
        <v>8.3500000000000085</v>
      </c>
      <c r="AJ293" s="13">
        <v>26.11999999999999</v>
      </c>
      <c r="AK293" s="13">
        <v>255.44</v>
      </c>
    </row>
    <row r="294" spans="2:40" x14ac:dyDescent="0.25">
      <c r="B294" s="33" t="s">
        <v>320</v>
      </c>
      <c r="C294" s="112">
        <v>0</v>
      </c>
      <c r="D294" s="112">
        <v>0</v>
      </c>
      <c r="E294" s="112">
        <v>0</v>
      </c>
      <c r="F294" s="112">
        <v>8.0850000000000364</v>
      </c>
      <c r="G294" s="112">
        <v>11.347499999999854</v>
      </c>
      <c r="H294" s="112">
        <v>11.496249999999691</v>
      </c>
      <c r="I294" s="112">
        <v>11.721250000000055</v>
      </c>
      <c r="J294" s="112">
        <v>11.858749999999873</v>
      </c>
      <c r="K294" s="112">
        <v>13.386250000000018</v>
      </c>
      <c r="L294" s="112">
        <v>55.2475000000004</v>
      </c>
      <c r="M294" s="112">
        <v>149.47374999999965</v>
      </c>
      <c r="N294" s="112">
        <v>210.33750000000009</v>
      </c>
      <c r="O294" s="112">
        <v>230.69124999999985</v>
      </c>
      <c r="P294" s="112">
        <v>237.09625000000005</v>
      </c>
      <c r="Q294" s="112">
        <v>240.02874999999995</v>
      </c>
      <c r="R294" s="112">
        <v>245.98750000000018</v>
      </c>
      <c r="S294" s="112">
        <v>270.57375000000002</v>
      </c>
      <c r="T294" s="112">
        <v>351.70374999999967</v>
      </c>
      <c r="U294" s="112">
        <v>470.80375000000004</v>
      </c>
      <c r="V294" s="113">
        <v>589.58500000000004</v>
      </c>
      <c r="AA294" s="276" t="str">
        <f t="shared" si="175"/>
        <v>Sensitivity S10 - Lower Conservation (Draft)</v>
      </c>
      <c r="AB294" s="284">
        <f t="shared" si="172"/>
        <v>11.496249999999691</v>
      </c>
      <c r="AC294" s="284">
        <f t="shared" si="173"/>
        <v>149.47374999999965</v>
      </c>
      <c r="AD294" s="285">
        <f t="shared" si="174"/>
        <v>589.58500000000004</v>
      </c>
      <c r="AI294" s="13"/>
      <c r="AJ294" s="13"/>
      <c r="AK294" s="13"/>
    </row>
    <row r="295" spans="2:40" ht="13.8" thickBot="1" x14ac:dyDescent="0.3">
      <c r="B295" s="37" t="s">
        <v>126</v>
      </c>
      <c r="C295" s="38">
        <v>0</v>
      </c>
      <c r="D295" s="38">
        <v>0</v>
      </c>
      <c r="E295" s="38">
        <v>0</v>
      </c>
      <c r="F295" s="38">
        <v>11.445000000000164</v>
      </c>
      <c r="G295" s="38">
        <v>15.941249999999854</v>
      </c>
      <c r="H295" s="38">
        <v>15.941249999999854</v>
      </c>
      <c r="I295" s="38">
        <v>16.047499999999673</v>
      </c>
      <c r="J295" s="38">
        <v>16.179999999999836</v>
      </c>
      <c r="K295" s="38">
        <v>16.301249999999982</v>
      </c>
      <c r="L295" s="38">
        <v>16.396249999999782</v>
      </c>
      <c r="M295" s="38">
        <v>17.684999999999945</v>
      </c>
      <c r="N295" s="38">
        <v>25.148749999999836</v>
      </c>
      <c r="O295" s="38">
        <v>43.937499999999545</v>
      </c>
      <c r="P295" s="38">
        <v>71.807499999999891</v>
      </c>
      <c r="Q295" s="38">
        <v>99.683749999999691</v>
      </c>
      <c r="R295" s="38">
        <v>121.9399999999996</v>
      </c>
      <c r="S295" s="38">
        <v>139.99000000000024</v>
      </c>
      <c r="T295" s="38">
        <v>158.48625000000038</v>
      </c>
      <c r="U295" s="38">
        <v>199.21624999999995</v>
      </c>
      <c r="V295" s="40">
        <v>255.80750000000035</v>
      </c>
      <c r="AA295" s="37" t="str">
        <f t="shared" si="175"/>
        <v>Sensitivity S10 - Lower Conservation (Final)</v>
      </c>
      <c r="AB295" s="286">
        <f t="shared" si="172"/>
        <v>15.941249999999854</v>
      </c>
      <c r="AC295" s="286">
        <f t="shared" si="173"/>
        <v>17.684999999999945</v>
      </c>
      <c r="AD295" s="287">
        <f t="shared" si="174"/>
        <v>255.80750000000035</v>
      </c>
      <c r="AH295" t="s">
        <v>40</v>
      </c>
      <c r="AI295" s="13">
        <v>0</v>
      </c>
      <c r="AJ295" s="13">
        <v>0.65</v>
      </c>
      <c r="AK295" s="13">
        <v>2.2599999999999998</v>
      </c>
    </row>
    <row r="296" spans="2:40" ht="13.8" thickBot="1" x14ac:dyDescent="0.3">
      <c r="B296" s="25"/>
      <c r="AH296" s="3" t="s">
        <v>264</v>
      </c>
      <c r="AI296" s="15">
        <v>2021</v>
      </c>
      <c r="AJ296" s="15">
        <v>2026</v>
      </c>
      <c r="AK296" s="15">
        <v>2035</v>
      </c>
      <c r="AL296" s="15">
        <v>2021</v>
      </c>
      <c r="AM296" s="15">
        <v>2026</v>
      </c>
      <c r="AN296" s="15">
        <v>2035</v>
      </c>
    </row>
    <row r="297" spans="2:40" ht="13.8" thickBot="1" x14ac:dyDescent="0.3">
      <c r="B297" s="42" t="s">
        <v>59</v>
      </c>
      <c r="C297" s="43">
        <v>2016</v>
      </c>
      <c r="D297" s="44">
        <v>2017</v>
      </c>
      <c r="E297" s="44">
        <v>2018</v>
      </c>
      <c r="F297" s="44">
        <v>2019</v>
      </c>
      <c r="G297" s="44">
        <v>2020</v>
      </c>
      <c r="H297" s="44">
        <v>2021</v>
      </c>
      <c r="I297" s="44">
        <v>2022</v>
      </c>
      <c r="J297" s="44">
        <v>2023</v>
      </c>
      <c r="K297" s="44">
        <v>2024</v>
      </c>
      <c r="L297" s="44">
        <v>2025</v>
      </c>
      <c r="M297" s="44">
        <v>2026</v>
      </c>
      <c r="N297" s="44">
        <v>2027</v>
      </c>
      <c r="O297" s="44">
        <v>2028</v>
      </c>
      <c r="P297" s="44">
        <v>2029</v>
      </c>
      <c r="Q297" s="44">
        <v>2030</v>
      </c>
      <c r="R297" s="44">
        <v>2031</v>
      </c>
      <c r="S297" s="44">
        <v>2032</v>
      </c>
      <c r="T297" s="44">
        <v>2033</v>
      </c>
      <c r="U297" s="44">
        <v>2034</v>
      </c>
      <c r="V297" s="45">
        <v>2035</v>
      </c>
      <c r="AA297" s="57" t="str">
        <f>B297</f>
        <v>Demand Response Development (Winter Peak MW)</v>
      </c>
      <c r="AB297" s="20">
        <v>2021</v>
      </c>
      <c r="AC297" s="20">
        <v>2026</v>
      </c>
      <c r="AD297" s="21">
        <v>2035</v>
      </c>
      <c r="AH297" t="s">
        <v>51</v>
      </c>
      <c r="AI297" s="13">
        <v>7.7699999999999818</v>
      </c>
      <c r="AJ297" s="13">
        <v>8.8399999999996908</v>
      </c>
      <c r="AK297" s="13">
        <v>30.920000000000073</v>
      </c>
      <c r="AL297" s="5">
        <f>SUM(AI297:AI299)</f>
        <v>18.949999999999974</v>
      </c>
      <c r="AM297" s="5">
        <f>SUM(AJ297:AJ299)</f>
        <v>92.609999999999701</v>
      </c>
      <c r="AN297" s="5">
        <f>SUM(AK297:AK299)</f>
        <v>360.11000000000007</v>
      </c>
    </row>
    <row r="298" spans="2:40" x14ac:dyDescent="0.25">
      <c r="B298" s="47" t="s">
        <v>219</v>
      </c>
      <c r="C298" s="48">
        <v>429.64</v>
      </c>
      <c r="D298" s="48">
        <v>641.53</v>
      </c>
      <c r="E298" s="48">
        <v>692.45624999999995</v>
      </c>
      <c r="F298" s="48">
        <v>700.78375000000005</v>
      </c>
      <c r="G298" s="48">
        <v>715.84249999999997</v>
      </c>
      <c r="H298" s="48">
        <v>715.97500000000002</v>
      </c>
      <c r="I298" s="48">
        <v>715.97500000000002</v>
      </c>
      <c r="J298" s="48">
        <v>716.8175</v>
      </c>
      <c r="K298" s="48">
        <v>716.8175</v>
      </c>
      <c r="L298" s="48">
        <v>718.34124999999995</v>
      </c>
      <c r="M298" s="48">
        <v>718.34124999999995</v>
      </c>
      <c r="N298" s="48">
        <v>718.59375</v>
      </c>
      <c r="O298" s="48">
        <v>718.59375</v>
      </c>
      <c r="P298" s="48">
        <v>718.59375</v>
      </c>
      <c r="Q298" s="48">
        <v>718.59375</v>
      </c>
      <c r="R298" s="48">
        <v>719.84</v>
      </c>
      <c r="S298" s="48">
        <v>719.84</v>
      </c>
      <c r="T298" s="48">
        <v>730.47625000000005</v>
      </c>
      <c r="U298" s="48">
        <v>730.47625000000005</v>
      </c>
      <c r="V298" s="49">
        <v>730.47625000000005</v>
      </c>
      <c r="AA298" s="60" t="str">
        <f>B298</f>
        <v>Scenario 1B - Existing Policy (Draft)</v>
      </c>
      <c r="AB298" s="280">
        <f t="shared" ref="AB298:AB314" si="176">H298</f>
        <v>715.97500000000002</v>
      </c>
      <c r="AC298" s="281">
        <f t="shared" ref="AC298:AC314" si="177">M298</f>
        <v>718.34124999999995</v>
      </c>
      <c r="AD298" s="281">
        <f t="shared" ref="AD298:AD314" si="178">V298</f>
        <v>730.47625000000005</v>
      </c>
      <c r="AH298" t="s">
        <v>272</v>
      </c>
      <c r="AI298" s="13">
        <v>11.179999999999993</v>
      </c>
      <c r="AJ298" s="13">
        <v>76.250000000000014</v>
      </c>
      <c r="AK298" s="13">
        <v>321.45</v>
      </c>
    </row>
    <row r="299" spans="2:40" x14ac:dyDescent="0.25">
      <c r="B299" s="33" t="s">
        <v>218</v>
      </c>
      <c r="C299" s="14">
        <v>429.64</v>
      </c>
      <c r="D299" s="14">
        <v>641.53</v>
      </c>
      <c r="E299" s="14">
        <v>692.45624999999995</v>
      </c>
      <c r="F299" s="14">
        <v>700.78375000000005</v>
      </c>
      <c r="G299" s="14">
        <v>715.84249999999997</v>
      </c>
      <c r="H299" s="14">
        <v>715.97500000000002</v>
      </c>
      <c r="I299" s="14">
        <v>715.97500000000002</v>
      </c>
      <c r="J299" s="14">
        <v>716.8175</v>
      </c>
      <c r="K299" s="14">
        <v>716.8175</v>
      </c>
      <c r="L299" s="14">
        <v>718.34124999999995</v>
      </c>
      <c r="M299" s="14">
        <v>718.34124999999995</v>
      </c>
      <c r="N299" s="14">
        <v>718.59375</v>
      </c>
      <c r="O299" s="14">
        <v>718.59375</v>
      </c>
      <c r="P299" s="14">
        <v>718.59375</v>
      </c>
      <c r="Q299" s="14">
        <v>718.59375</v>
      </c>
      <c r="R299" s="14">
        <v>719.84</v>
      </c>
      <c r="S299" s="14">
        <v>719.84</v>
      </c>
      <c r="T299" s="14">
        <v>730.47625000000005</v>
      </c>
      <c r="U299" s="14">
        <v>730.47625000000005</v>
      </c>
      <c r="V299" s="36">
        <v>730.47625000000005</v>
      </c>
      <c r="AA299" s="33" t="str">
        <f t="shared" ref="AA299:AA314" si="179">B299</f>
        <v>Scenario 1B - Existing Policy (Final)</v>
      </c>
      <c r="AB299" s="282">
        <f t="shared" si="176"/>
        <v>715.97500000000002</v>
      </c>
      <c r="AC299" s="282">
        <f t="shared" si="177"/>
        <v>718.34124999999995</v>
      </c>
      <c r="AD299" s="283">
        <f t="shared" si="178"/>
        <v>730.47625000000005</v>
      </c>
      <c r="AH299" t="s">
        <v>40</v>
      </c>
      <c r="AI299" s="13">
        <v>0</v>
      </c>
      <c r="AJ299" s="13">
        <v>7.52</v>
      </c>
      <c r="AK299" s="13">
        <v>7.74</v>
      </c>
    </row>
    <row r="300" spans="2:40" ht="14.4" customHeight="1" x14ac:dyDescent="0.25">
      <c r="B300" s="33" t="s">
        <v>220</v>
      </c>
      <c r="C300" s="14">
        <v>429.64</v>
      </c>
      <c r="D300" s="14">
        <v>631.58249999999998</v>
      </c>
      <c r="E300" s="14">
        <v>677.01874999999995</v>
      </c>
      <c r="F300" s="14">
        <v>684.19124999999997</v>
      </c>
      <c r="G300" s="14">
        <v>695.83124999999995</v>
      </c>
      <c r="H300" s="14">
        <v>695.83124999999995</v>
      </c>
      <c r="I300" s="14">
        <v>695.83124999999995</v>
      </c>
      <c r="J300" s="14">
        <v>696.36874999999998</v>
      </c>
      <c r="K300" s="14">
        <v>696.36874999999998</v>
      </c>
      <c r="L300" s="14">
        <v>697.36625000000004</v>
      </c>
      <c r="M300" s="14">
        <v>697.36625000000004</v>
      </c>
      <c r="N300" s="14">
        <v>697.36625000000004</v>
      </c>
      <c r="O300" s="14">
        <v>697.36625000000004</v>
      </c>
      <c r="P300" s="14">
        <v>697.36625000000004</v>
      </c>
      <c r="Q300" s="14">
        <v>697.36625000000004</v>
      </c>
      <c r="R300" s="14">
        <v>697.36625000000004</v>
      </c>
      <c r="S300" s="14">
        <v>697.36625000000004</v>
      </c>
      <c r="T300" s="14">
        <v>698.11374999999998</v>
      </c>
      <c r="U300" s="14">
        <v>698.11374999999998</v>
      </c>
      <c r="V300" s="36">
        <v>698.11374999999998</v>
      </c>
      <c r="AA300" s="33" t="str">
        <f t="shared" si="179"/>
        <v>Scenario 2B - Carbon Reduction - Social Cost of Carbon - Mid-Range (Draft)</v>
      </c>
      <c r="AB300" s="282">
        <f t="shared" si="176"/>
        <v>695.83124999999995</v>
      </c>
      <c r="AC300" s="282">
        <f t="shared" si="177"/>
        <v>697.36625000000004</v>
      </c>
      <c r="AD300" s="283">
        <f t="shared" si="178"/>
        <v>698.11374999999998</v>
      </c>
      <c r="AH300" t="s">
        <v>272</v>
      </c>
      <c r="AI300" s="13">
        <v>23.790000000000006</v>
      </c>
      <c r="AJ300" s="13">
        <v>627.19000000000005</v>
      </c>
      <c r="AK300" s="13">
        <v>1476.8300000000002</v>
      </c>
    </row>
    <row r="301" spans="2:40" ht="14.4" customHeight="1" x14ac:dyDescent="0.25">
      <c r="B301" s="33" t="s">
        <v>221</v>
      </c>
      <c r="C301" s="14">
        <v>501</v>
      </c>
      <c r="D301" s="14">
        <v>968.81624999999997</v>
      </c>
      <c r="E301" s="14">
        <v>1151.4662499999999</v>
      </c>
      <c r="F301" s="14">
        <v>1182.6937499999999</v>
      </c>
      <c r="G301" s="14">
        <v>1257.2362499999999</v>
      </c>
      <c r="H301" s="14">
        <v>1258.7437500000001</v>
      </c>
      <c r="I301" s="14">
        <v>1258.7437500000001</v>
      </c>
      <c r="J301" s="14">
        <v>1275.3924999999999</v>
      </c>
      <c r="K301" s="14">
        <v>1275.3924999999999</v>
      </c>
      <c r="L301" s="14">
        <v>1288.7574999999999</v>
      </c>
      <c r="M301" s="14">
        <v>1288.7574999999999</v>
      </c>
      <c r="N301" s="14">
        <v>1372.135</v>
      </c>
      <c r="O301" s="14">
        <v>1372.135</v>
      </c>
      <c r="P301" s="14">
        <v>1418.5074999999999</v>
      </c>
      <c r="Q301" s="14">
        <v>1418.5074999999999</v>
      </c>
      <c r="R301" s="14">
        <v>1478.55</v>
      </c>
      <c r="S301" s="14">
        <v>1478.55</v>
      </c>
      <c r="T301" s="14">
        <v>1691.9425000000001</v>
      </c>
      <c r="U301" s="14">
        <v>1691.9425000000001</v>
      </c>
      <c r="V301" s="36">
        <v>2096.7125000000001</v>
      </c>
      <c r="AA301" s="33" t="str">
        <f t="shared" si="179"/>
        <v>Scenario 2B - Carbon Reduction - Social Cost of Carbon - Mid-Range (Final)</v>
      </c>
      <c r="AB301" s="282">
        <f t="shared" si="176"/>
        <v>1258.7437500000001</v>
      </c>
      <c r="AC301" s="282">
        <f t="shared" si="177"/>
        <v>1288.7574999999999</v>
      </c>
      <c r="AD301" s="283">
        <f t="shared" si="178"/>
        <v>2096.7125000000001</v>
      </c>
      <c r="AH301" t="s">
        <v>40</v>
      </c>
      <c r="AI301" s="13">
        <v>0</v>
      </c>
      <c r="AJ301" s="13">
        <v>0</v>
      </c>
      <c r="AK301" s="13">
        <v>131.06</v>
      </c>
    </row>
    <row r="302" spans="2:40" ht="15.6" customHeight="1" x14ac:dyDescent="0.25">
      <c r="B302" s="33" t="s">
        <v>47</v>
      </c>
      <c r="C302" s="14">
        <v>429.64</v>
      </c>
      <c r="D302" s="14">
        <v>632.27625</v>
      </c>
      <c r="E302" s="14">
        <v>678.13374999999996</v>
      </c>
      <c r="F302" s="14">
        <v>682.76</v>
      </c>
      <c r="G302" s="14">
        <v>693.24874999999997</v>
      </c>
      <c r="H302" s="14">
        <v>693.41499999999996</v>
      </c>
      <c r="I302" s="14">
        <v>693.41499999999996</v>
      </c>
      <c r="J302" s="14">
        <v>732.22500000000002</v>
      </c>
      <c r="K302" s="14">
        <v>732.22500000000002</v>
      </c>
      <c r="L302" s="14">
        <v>834.89</v>
      </c>
      <c r="M302" s="14">
        <v>834.89</v>
      </c>
      <c r="N302" s="14">
        <v>847.53250000000003</v>
      </c>
      <c r="O302" s="14">
        <v>847.53250000000003</v>
      </c>
      <c r="P302" s="14">
        <v>850.08875</v>
      </c>
      <c r="Q302" s="14">
        <v>850.08875</v>
      </c>
      <c r="R302" s="14">
        <v>860.56875000000002</v>
      </c>
      <c r="S302" s="14">
        <v>860.56875000000002</v>
      </c>
      <c r="T302" s="14">
        <v>873.66875000000005</v>
      </c>
      <c r="U302" s="14">
        <v>873.66875000000005</v>
      </c>
      <c r="V302" s="36">
        <v>874.21624999999995</v>
      </c>
      <c r="AA302" s="33" t="str">
        <f t="shared" si="179"/>
        <v>Scenario 3A - Maximum Carbon Reduction, Existing Technology (Draft)</v>
      </c>
      <c r="AB302" s="282">
        <f t="shared" si="176"/>
        <v>693.41499999999996</v>
      </c>
      <c r="AC302" s="282">
        <f t="shared" si="177"/>
        <v>834.89</v>
      </c>
      <c r="AD302" s="283">
        <f t="shared" si="178"/>
        <v>874.21624999999995</v>
      </c>
      <c r="AH302" s="3" t="s">
        <v>266</v>
      </c>
      <c r="AI302" s="15">
        <v>2021</v>
      </c>
      <c r="AJ302" s="15">
        <v>2026</v>
      </c>
      <c r="AK302" s="15">
        <v>2035</v>
      </c>
      <c r="AL302" s="15">
        <v>2021</v>
      </c>
      <c r="AM302" s="15">
        <v>2026</v>
      </c>
      <c r="AN302" s="15">
        <v>2035</v>
      </c>
    </row>
    <row r="303" spans="2:40" x14ac:dyDescent="0.25">
      <c r="B303" s="33" t="s">
        <v>48</v>
      </c>
      <c r="C303" s="14">
        <v>501</v>
      </c>
      <c r="D303" s="14">
        <v>967.81875000000002</v>
      </c>
      <c r="E303" s="14">
        <v>1145.1012499999999</v>
      </c>
      <c r="F303" s="14">
        <v>1172.8225</v>
      </c>
      <c r="G303" s="14">
        <v>1191.94625</v>
      </c>
      <c r="H303" s="14">
        <v>1191.94625</v>
      </c>
      <c r="I303" s="14">
        <v>1191.94625</v>
      </c>
      <c r="J303" s="14">
        <v>1419.9625000000001</v>
      </c>
      <c r="K303" s="14">
        <v>1419.9625000000001</v>
      </c>
      <c r="L303" s="14">
        <v>1788.5274999999999</v>
      </c>
      <c r="M303" s="14">
        <v>1788.5274999999999</v>
      </c>
      <c r="N303" s="14">
        <v>1875.14375</v>
      </c>
      <c r="O303" s="14">
        <v>1875.14375</v>
      </c>
      <c r="P303" s="14">
        <v>2213.8175000000001</v>
      </c>
      <c r="Q303" s="14">
        <v>2213.8175000000001</v>
      </c>
      <c r="R303" s="14">
        <v>2213.8175000000001</v>
      </c>
      <c r="S303" s="14">
        <v>2213.8175000000001</v>
      </c>
      <c r="T303" s="14">
        <v>2558.8412499999999</v>
      </c>
      <c r="U303" s="14">
        <v>2558.8412499999999</v>
      </c>
      <c r="V303" s="36">
        <v>2897.32</v>
      </c>
      <c r="AA303" s="33" t="str">
        <f t="shared" si="179"/>
        <v>Scenario 3A - Maximum Carbon Reduction, Existing Technology (Final)</v>
      </c>
      <c r="AB303" s="282">
        <f t="shared" si="176"/>
        <v>1191.94625</v>
      </c>
      <c r="AC303" s="282">
        <f t="shared" si="177"/>
        <v>1788.5274999999999</v>
      </c>
      <c r="AD303" s="283">
        <f t="shared" si="178"/>
        <v>2897.32</v>
      </c>
      <c r="AH303" t="s">
        <v>51</v>
      </c>
      <c r="AI303" s="13">
        <v>0</v>
      </c>
      <c r="AJ303" s="13">
        <v>0</v>
      </c>
      <c r="AK303" s="13">
        <v>3.999999999996362E-2</v>
      </c>
      <c r="AL303" s="5">
        <f>SUM(AI303:AI305)</f>
        <v>0</v>
      </c>
      <c r="AM303" s="5">
        <f>SUM(AJ303:AJ305)</f>
        <v>0.31000000000000227</v>
      </c>
      <c r="AN303" s="5">
        <f>SUM(AK303:AK305)</f>
        <v>106.52999999999996</v>
      </c>
    </row>
    <row r="304" spans="2:40" x14ac:dyDescent="0.25">
      <c r="B304" s="33" t="s">
        <v>89</v>
      </c>
      <c r="C304" s="14">
        <v>501</v>
      </c>
      <c r="D304" s="14">
        <v>975.14250000000004</v>
      </c>
      <c r="E304" s="14">
        <v>1194.70875</v>
      </c>
      <c r="F304" s="14">
        <v>1246.8625</v>
      </c>
      <c r="G304" s="14">
        <v>1267.6387500000001</v>
      </c>
      <c r="H304" s="14">
        <v>1268.1712500000001</v>
      </c>
      <c r="I304" s="14">
        <v>1268.1712500000001</v>
      </c>
      <c r="J304" s="14">
        <v>1388.8675000000001</v>
      </c>
      <c r="K304" s="14">
        <v>1388.8675000000001</v>
      </c>
      <c r="L304" s="14">
        <v>1754.6812500000001</v>
      </c>
      <c r="M304" s="14">
        <v>1754.6812500000001</v>
      </c>
      <c r="N304" s="14">
        <v>1844.4925000000001</v>
      </c>
      <c r="O304" s="14">
        <v>1844.4925000000001</v>
      </c>
      <c r="P304" s="14">
        <v>1926.53</v>
      </c>
      <c r="Q304" s="14">
        <v>1926.53</v>
      </c>
      <c r="R304" s="14">
        <v>2156.5450000000001</v>
      </c>
      <c r="S304" s="14">
        <v>2156.5450000000001</v>
      </c>
      <c r="T304" s="14">
        <v>2239.0587500000001</v>
      </c>
      <c r="U304" s="14">
        <v>2239.0587500000001</v>
      </c>
      <c r="V304" s="36">
        <v>2252.3912500000001</v>
      </c>
      <c r="AA304" s="33" t="str">
        <f t="shared" si="179"/>
        <v>Scenario 3C - Coal Retirement</v>
      </c>
      <c r="AB304" s="282">
        <f t="shared" si="176"/>
        <v>1268.1712500000001</v>
      </c>
      <c r="AC304" s="282">
        <f t="shared" si="177"/>
        <v>1754.6812500000001</v>
      </c>
      <c r="AD304" s="283">
        <f t="shared" si="178"/>
        <v>2252.3912500000001</v>
      </c>
      <c r="AH304" t="s">
        <v>272</v>
      </c>
      <c r="AI304" s="13">
        <v>0</v>
      </c>
      <c r="AJ304" s="13">
        <v>0.31000000000000227</v>
      </c>
      <c r="AK304" s="13">
        <v>94.899999999999991</v>
      </c>
    </row>
    <row r="305" spans="2:40" x14ac:dyDescent="0.25">
      <c r="B305" s="33" t="s">
        <v>90</v>
      </c>
      <c r="C305" s="14">
        <v>501</v>
      </c>
      <c r="D305" s="14">
        <v>967.72874999999999</v>
      </c>
      <c r="E305" s="14">
        <v>1158.2525000000001</v>
      </c>
      <c r="F305" s="14">
        <v>1201.2550000000001</v>
      </c>
      <c r="G305" s="14">
        <v>1223.4875</v>
      </c>
      <c r="H305" s="14">
        <v>1223.6375</v>
      </c>
      <c r="I305" s="14">
        <v>1223.6375</v>
      </c>
      <c r="J305" s="14">
        <v>1306.095</v>
      </c>
      <c r="K305" s="14">
        <v>1306.095</v>
      </c>
      <c r="L305" s="14">
        <v>1350.125</v>
      </c>
      <c r="M305" s="14">
        <v>1350.125</v>
      </c>
      <c r="N305" s="14">
        <v>1409.4087500000001</v>
      </c>
      <c r="O305" s="14">
        <v>1409.4087500000001</v>
      </c>
      <c r="P305" s="14">
        <v>1457.7562499999999</v>
      </c>
      <c r="Q305" s="14">
        <v>1457.7562499999999</v>
      </c>
      <c r="R305" s="14">
        <v>1597.83375</v>
      </c>
      <c r="S305" s="14">
        <v>1597.83375</v>
      </c>
      <c r="T305" s="14">
        <v>1689.2237500000001</v>
      </c>
      <c r="U305" s="14">
        <v>1689.2237500000001</v>
      </c>
      <c r="V305" s="36">
        <v>1714.8325</v>
      </c>
      <c r="AA305" s="33" t="str">
        <f t="shared" si="179"/>
        <v>Scenario 3D - Coal Retirement w/SCC_MidRange</v>
      </c>
      <c r="AB305" s="282">
        <f t="shared" si="176"/>
        <v>1223.6375</v>
      </c>
      <c r="AC305" s="282">
        <f t="shared" si="177"/>
        <v>1350.125</v>
      </c>
      <c r="AD305" s="283">
        <f t="shared" si="178"/>
        <v>1714.8325</v>
      </c>
      <c r="AH305" t="s">
        <v>40</v>
      </c>
      <c r="AI305" s="13">
        <v>0</v>
      </c>
      <c r="AJ305" s="13">
        <v>0</v>
      </c>
      <c r="AK305" s="13">
        <v>11.59</v>
      </c>
    </row>
    <row r="306" spans="2:40" x14ac:dyDescent="0.25">
      <c r="B306" s="33" t="s">
        <v>94</v>
      </c>
      <c r="C306" s="14">
        <v>501</v>
      </c>
      <c r="D306" s="14">
        <v>967.49125000000004</v>
      </c>
      <c r="E306" s="14">
        <v>1141.18</v>
      </c>
      <c r="F306" s="14">
        <v>1167.2225000000001</v>
      </c>
      <c r="G306" s="14">
        <v>1191.4775</v>
      </c>
      <c r="H306" s="14">
        <v>1193.1075000000001</v>
      </c>
      <c r="I306" s="14">
        <v>1193.1075000000001</v>
      </c>
      <c r="J306" s="14">
        <v>1357.61</v>
      </c>
      <c r="K306" s="14">
        <v>1357.61</v>
      </c>
      <c r="L306" s="14">
        <v>1780.3175000000001</v>
      </c>
      <c r="M306" s="14">
        <v>1780.3175000000001</v>
      </c>
      <c r="N306" s="14">
        <v>1938.4825000000001</v>
      </c>
      <c r="O306" s="14">
        <v>1938.4825000000001</v>
      </c>
      <c r="P306" s="14">
        <v>1989.4712500000001</v>
      </c>
      <c r="Q306" s="14">
        <v>1989.4712500000001</v>
      </c>
      <c r="R306" s="14">
        <v>2112.4299999999998</v>
      </c>
      <c r="S306" s="14">
        <v>2112.4299999999998</v>
      </c>
      <c r="T306" s="14">
        <v>2536.1675</v>
      </c>
      <c r="U306" s="14">
        <v>2536.1675</v>
      </c>
      <c r="V306" s="36">
        <v>2560.2175000000002</v>
      </c>
      <c r="AA306" s="33" t="str">
        <f t="shared" si="179"/>
        <v>Scenario 3E - Coal Retirement w/SCC_MidRange - No New Gas</v>
      </c>
      <c r="AB306" s="282">
        <f t="shared" si="176"/>
        <v>1193.1075000000001</v>
      </c>
      <c r="AC306" s="282">
        <f t="shared" si="177"/>
        <v>1780.3175000000001</v>
      </c>
      <c r="AD306" s="283">
        <f t="shared" si="178"/>
        <v>2560.2175000000002</v>
      </c>
      <c r="AH306" s="3" t="s">
        <v>268</v>
      </c>
      <c r="AI306" s="15">
        <v>2021</v>
      </c>
      <c r="AJ306" s="15">
        <v>2026</v>
      </c>
      <c r="AK306" s="15">
        <v>2035</v>
      </c>
      <c r="AL306" s="15">
        <v>2021</v>
      </c>
      <c r="AM306" s="15">
        <v>2026</v>
      </c>
      <c r="AN306" s="15">
        <v>2035</v>
      </c>
    </row>
    <row r="307" spans="2:40" x14ac:dyDescent="0.25">
      <c r="B307" s="33" t="s">
        <v>223</v>
      </c>
      <c r="C307" s="14">
        <v>69.78</v>
      </c>
      <c r="D307" s="14">
        <v>83.942499999999995</v>
      </c>
      <c r="E307" s="14">
        <v>86.431250000000006</v>
      </c>
      <c r="F307" s="14">
        <v>88.441249999999997</v>
      </c>
      <c r="G307" s="14">
        <v>95.836250000000007</v>
      </c>
      <c r="H307" s="14">
        <v>95.944999999999993</v>
      </c>
      <c r="I307" s="14">
        <v>95.944999999999993</v>
      </c>
      <c r="J307" s="14">
        <v>96.591250000000002</v>
      </c>
      <c r="K307" s="14">
        <v>96.591250000000002</v>
      </c>
      <c r="L307" s="14">
        <v>98.318749999999994</v>
      </c>
      <c r="M307" s="14">
        <v>98.318749999999994</v>
      </c>
      <c r="N307" s="14">
        <v>98.318749999999994</v>
      </c>
      <c r="O307" s="14">
        <v>98.318749999999994</v>
      </c>
      <c r="P307" s="14">
        <v>98.318749999999994</v>
      </c>
      <c r="Q307" s="14">
        <v>98.318749999999994</v>
      </c>
      <c r="R307" s="14">
        <v>99.784999999999997</v>
      </c>
      <c r="S307" s="14">
        <v>99.784999999999997</v>
      </c>
      <c r="T307" s="14">
        <v>109.8125</v>
      </c>
      <c r="U307" s="14">
        <v>109.8125</v>
      </c>
      <c r="V307" s="36">
        <v>109.8125</v>
      </c>
      <c r="AA307" s="33" t="str">
        <f t="shared" si="179"/>
        <v>Scenario 5B - Increased Reliance on External Market (Draft)</v>
      </c>
      <c r="AB307" s="282">
        <f t="shared" si="176"/>
        <v>95.944999999999993</v>
      </c>
      <c r="AC307" s="282">
        <f t="shared" si="177"/>
        <v>98.318749999999994</v>
      </c>
      <c r="AD307" s="283">
        <f t="shared" si="178"/>
        <v>109.8125</v>
      </c>
      <c r="AH307" t="s">
        <v>272</v>
      </c>
      <c r="AI307" s="13">
        <v>0</v>
      </c>
      <c r="AJ307" s="13">
        <v>0.24000000000000909</v>
      </c>
      <c r="AK307" s="13">
        <v>133.68</v>
      </c>
    </row>
    <row r="308" spans="2:40" x14ac:dyDescent="0.25">
      <c r="B308" s="33" t="s">
        <v>224</v>
      </c>
      <c r="C308" s="14">
        <v>391.26875000000001</v>
      </c>
      <c r="D308" s="14">
        <v>406.80250000000001</v>
      </c>
      <c r="E308" s="14">
        <v>406.80250000000001</v>
      </c>
      <c r="F308" s="14">
        <v>408.43</v>
      </c>
      <c r="G308" s="14">
        <v>419.07875000000001</v>
      </c>
      <c r="H308" s="14">
        <v>420.58</v>
      </c>
      <c r="I308" s="14">
        <v>420.58</v>
      </c>
      <c r="J308" s="14">
        <v>453.8125</v>
      </c>
      <c r="K308" s="14">
        <v>453.8125</v>
      </c>
      <c r="L308" s="14">
        <v>491.58749999999998</v>
      </c>
      <c r="M308" s="14">
        <v>491.58749999999998</v>
      </c>
      <c r="N308" s="14">
        <v>607.61874999999998</v>
      </c>
      <c r="O308" s="14">
        <v>607.61874999999998</v>
      </c>
      <c r="P308" s="14">
        <v>673.26625000000001</v>
      </c>
      <c r="Q308" s="14">
        <v>673.26625000000001</v>
      </c>
      <c r="R308" s="14">
        <v>863.45500000000004</v>
      </c>
      <c r="S308" s="14">
        <v>863.45500000000004</v>
      </c>
      <c r="T308" s="14">
        <v>1000.08125</v>
      </c>
      <c r="U308" s="14">
        <v>1000.08125</v>
      </c>
      <c r="V308" s="36">
        <v>1286.165</v>
      </c>
      <c r="AA308" s="33" t="str">
        <f t="shared" si="179"/>
        <v>Scenario 5B - Increased Reliance on External Market (Final)</v>
      </c>
      <c r="AB308" s="282">
        <f t="shared" si="176"/>
        <v>420.58</v>
      </c>
      <c r="AC308" s="282">
        <f t="shared" si="177"/>
        <v>491.58749999999998</v>
      </c>
      <c r="AD308" s="283">
        <f t="shared" si="178"/>
        <v>1286.165</v>
      </c>
      <c r="AH308" t="s">
        <v>51</v>
      </c>
      <c r="AI308" s="13">
        <v>26.739999999999782</v>
      </c>
      <c r="AJ308" s="13">
        <v>26.9699999999998</v>
      </c>
      <c r="AK308" s="13">
        <v>28.940000000000055</v>
      </c>
      <c r="AL308" s="5">
        <f>SUM(AI308:AI312)</f>
        <v>2050.4399999999996</v>
      </c>
      <c r="AM308" s="5">
        <f>SUM(AJ308:AJ312)</f>
        <v>2304.4499999999998</v>
      </c>
      <c r="AN308" s="5">
        <f>SUM(AK308:AK312)</f>
        <v>3465.08</v>
      </c>
    </row>
    <row r="309" spans="2:40" x14ac:dyDescent="0.25">
      <c r="B309" s="74" t="s">
        <v>217</v>
      </c>
      <c r="C309" s="14">
        <v>0</v>
      </c>
      <c r="D309" s="14">
        <v>0</v>
      </c>
      <c r="E309" s="14">
        <v>0</v>
      </c>
      <c r="F309" s="14">
        <v>0</v>
      </c>
      <c r="G309" s="14">
        <v>0</v>
      </c>
      <c r="H309" s="14">
        <v>0</v>
      </c>
      <c r="I309" s="14">
        <v>0</v>
      </c>
      <c r="J309" s="14">
        <v>0</v>
      </c>
      <c r="K309" s="14">
        <v>0</v>
      </c>
      <c r="L309" s="14">
        <v>0</v>
      </c>
      <c r="M309" s="14">
        <v>0</v>
      </c>
      <c r="N309" s="14">
        <v>0</v>
      </c>
      <c r="O309" s="14">
        <v>0</v>
      </c>
      <c r="P309" s="14">
        <v>0</v>
      </c>
      <c r="Q309" s="14">
        <v>0</v>
      </c>
      <c r="R309" s="14">
        <v>0</v>
      </c>
      <c r="S309" s="14">
        <v>0</v>
      </c>
      <c r="T309" s="14">
        <v>0</v>
      </c>
      <c r="U309" s="14">
        <v>0</v>
      </c>
      <c r="V309" s="36">
        <v>0</v>
      </c>
      <c r="AA309" s="74" t="str">
        <f t="shared" si="179"/>
        <v>Sensitivity S3 - No Demand Response (Draft)</v>
      </c>
      <c r="AB309" s="282">
        <f t="shared" si="176"/>
        <v>0</v>
      </c>
      <c r="AC309" s="282">
        <f t="shared" si="177"/>
        <v>0</v>
      </c>
      <c r="AD309" s="283">
        <f t="shared" si="178"/>
        <v>0</v>
      </c>
      <c r="AH309" s="3" t="s">
        <v>265</v>
      </c>
      <c r="AI309" s="15">
        <v>2021</v>
      </c>
      <c r="AJ309" s="15">
        <v>2026</v>
      </c>
      <c r="AK309" s="15">
        <v>2035</v>
      </c>
      <c r="AL309" s="15">
        <v>2021</v>
      </c>
      <c r="AM309" s="15">
        <v>2026</v>
      </c>
      <c r="AN309" s="15">
        <v>2035</v>
      </c>
    </row>
    <row r="310" spans="2:40" x14ac:dyDescent="0.25">
      <c r="B310" s="33" t="s">
        <v>216</v>
      </c>
      <c r="C310" s="14">
        <v>0</v>
      </c>
      <c r="D310" s="14">
        <v>0</v>
      </c>
      <c r="E310" s="14">
        <v>0</v>
      </c>
      <c r="F310" s="14">
        <v>0</v>
      </c>
      <c r="G310" s="14">
        <v>0</v>
      </c>
      <c r="H310" s="14">
        <v>0</v>
      </c>
      <c r="I310" s="14">
        <v>0</v>
      </c>
      <c r="J310" s="14">
        <v>0</v>
      </c>
      <c r="K310" s="14">
        <v>0</v>
      </c>
      <c r="L310" s="14">
        <v>0</v>
      </c>
      <c r="M310" s="14">
        <v>0</v>
      </c>
      <c r="N310" s="14">
        <v>0</v>
      </c>
      <c r="O310" s="14">
        <v>0</v>
      </c>
      <c r="P310" s="14">
        <v>0</v>
      </c>
      <c r="Q310" s="14">
        <v>0</v>
      </c>
      <c r="R310" s="14">
        <v>0</v>
      </c>
      <c r="S310" s="14">
        <v>0</v>
      </c>
      <c r="T310" s="14">
        <v>0</v>
      </c>
      <c r="U310" s="14">
        <v>0</v>
      </c>
      <c r="V310" s="36">
        <v>0</v>
      </c>
      <c r="AA310" s="33" t="str">
        <f t="shared" si="179"/>
        <v>Sensitivity S3 - No Demand Response (Final)</v>
      </c>
      <c r="AB310" s="282">
        <f t="shared" si="176"/>
        <v>0</v>
      </c>
      <c r="AC310" s="282">
        <f t="shared" si="177"/>
        <v>0</v>
      </c>
      <c r="AD310" s="283">
        <f t="shared" si="178"/>
        <v>0</v>
      </c>
      <c r="AH310" t="s">
        <v>51</v>
      </c>
      <c r="AI310" s="13">
        <v>2.6999999999998181</v>
      </c>
      <c r="AJ310" s="13">
        <v>251.48000000000002</v>
      </c>
      <c r="AK310" s="13">
        <v>1400.1</v>
      </c>
      <c r="AL310" s="5">
        <f>SUM(AI310:AI310)</f>
        <v>2.6999999999998181</v>
      </c>
      <c r="AM310" s="5">
        <f>SUM(AJ310:AJ310)</f>
        <v>251.48000000000002</v>
      </c>
      <c r="AN310" s="5">
        <f>SUM(AK310:AK310)</f>
        <v>1400.1</v>
      </c>
    </row>
    <row r="311" spans="2:40" x14ac:dyDescent="0.25">
      <c r="B311" s="33" t="s">
        <v>319</v>
      </c>
      <c r="C311" s="112">
        <v>429.61500000000001</v>
      </c>
      <c r="D311" s="112">
        <v>647.00250000000005</v>
      </c>
      <c r="E311" s="112">
        <v>700.9325</v>
      </c>
      <c r="F311" s="112">
        <v>709.90875000000005</v>
      </c>
      <c r="G311" s="112">
        <v>727.70500000000004</v>
      </c>
      <c r="H311" s="112">
        <v>727.70500000000004</v>
      </c>
      <c r="I311" s="112">
        <v>727.70500000000004</v>
      </c>
      <c r="J311" s="112">
        <v>728.12625000000003</v>
      </c>
      <c r="K311" s="112">
        <v>728.12625000000003</v>
      </c>
      <c r="L311" s="112">
        <v>728.42499999999995</v>
      </c>
      <c r="M311" s="112">
        <v>728.42499999999995</v>
      </c>
      <c r="N311" s="112">
        <v>728.42499999999995</v>
      </c>
      <c r="O311" s="112">
        <v>728.42499999999995</v>
      </c>
      <c r="P311" s="112">
        <v>728.42499999999995</v>
      </c>
      <c r="Q311" s="112">
        <v>728.42499999999995</v>
      </c>
      <c r="R311" s="112">
        <v>733.44375000000002</v>
      </c>
      <c r="S311" s="112">
        <v>733.44375000000002</v>
      </c>
      <c r="T311" s="112">
        <v>741.26499999999999</v>
      </c>
      <c r="U311" s="112">
        <v>741.26499999999999</v>
      </c>
      <c r="V311" s="113">
        <v>741.26499999999999</v>
      </c>
      <c r="AA311" s="33" t="str">
        <f t="shared" si="179"/>
        <v>Sensitivity S5 - Regional RPS @ 35% (Draft)</v>
      </c>
      <c r="AB311" s="282">
        <f t="shared" si="176"/>
        <v>727.70500000000004</v>
      </c>
      <c r="AC311" s="282">
        <f t="shared" si="177"/>
        <v>728.42499999999995</v>
      </c>
      <c r="AD311" s="283">
        <f t="shared" si="178"/>
        <v>741.26499999999999</v>
      </c>
      <c r="AI311" s="13"/>
      <c r="AJ311" s="13"/>
      <c r="AK311" s="13"/>
      <c r="AL311" s="5"/>
      <c r="AM311" s="5"/>
      <c r="AN311" s="5"/>
    </row>
    <row r="312" spans="2:40" x14ac:dyDescent="0.25">
      <c r="B312" s="33" t="s">
        <v>318</v>
      </c>
      <c r="C312" s="112">
        <v>501</v>
      </c>
      <c r="D312" s="112">
        <v>975.14874999999995</v>
      </c>
      <c r="E312" s="112">
        <v>1178.81125</v>
      </c>
      <c r="F312" s="112">
        <v>1215.25</v>
      </c>
      <c r="G312" s="112">
        <v>1298.1087500000001</v>
      </c>
      <c r="H312" s="112">
        <v>1298.1087500000001</v>
      </c>
      <c r="I312" s="112">
        <v>1298.1087500000001</v>
      </c>
      <c r="J312" s="112">
        <v>1298.1087500000001</v>
      </c>
      <c r="K312" s="112">
        <v>1298.1087500000001</v>
      </c>
      <c r="L312" s="112">
        <v>1298.1087500000001</v>
      </c>
      <c r="M312" s="112">
        <v>1298.1087500000001</v>
      </c>
      <c r="N312" s="112">
        <v>1300.88625</v>
      </c>
      <c r="O312" s="112">
        <v>1300.88625</v>
      </c>
      <c r="P312" s="112">
        <v>1304.2137499999999</v>
      </c>
      <c r="Q312" s="112">
        <v>1304.2137499999999</v>
      </c>
      <c r="R312" s="112">
        <v>1336.9612500000001</v>
      </c>
      <c r="S312" s="112">
        <v>1336.9612500000001</v>
      </c>
      <c r="T312" s="112">
        <v>1584.8275000000001</v>
      </c>
      <c r="U312" s="112">
        <v>1584.8275000000001</v>
      </c>
      <c r="V312" s="113">
        <v>1966.4212500000001</v>
      </c>
      <c r="AA312" s="33" t="str">
        <f t="shared" si="179"/>
        <v>Sensitivity S5 - Regional RPS @ 35% (Final)</v>
      </c>
      <c r="AB312" s="282">
        <f t="shared" si="176"/>
        <v>1298.1087500000001</v>
      </c>
      <c r="AC312" s="282">
        <f t="shared" si="177"/>
        <v>1298.1087500000001</v>
      </c>
      <c r="AD312" s="283">
        <f t="shared" si="178"/>
        <v>1966.4212500000001</v>
      </c>
      <c r="AH312" t="s">
        <v>40</v>
      </c>
      <c r="AI312" s="13">
        <v>0</v>
      </c>
      <c r="AJ312" s="13">
        <v>0</v>
      </c>
      <c r="AK312" s="13">
        <v>1.04</v>
      </c>
    </row>
    <row r="313" spans="2:40" x14ac:dyDescent="0.25">
      <c r="B313" s="33" t="s">
        <v>320</v>
      </c>
      <c r="C313" s="112">
        <v>471.52875</v>
      </c>
      <c r="D313" s="112">
        <v>822.05499999999995</v>
      </c>
      <c r="E313" s="112">
        <v>1033.08</v>
      </c>
      <c r="F313" s="112">
        <v>1168.11625</v>
      </c>
      <c r="G313" s="112">
        <v>1317.07375</v>
      </c>
      <c r="H313" s="112">
        <v>1386.2537500000001</v>
      </c>
      <c r="I313" s="112">
        <v>1386.2537500000001</v>
      </c>
      <c r="J313" s="112">
        <v>1630.3387499999999</v>
      </c>
      <c r="K313" s="112">
        <v>1630.3387499999999</v>
      </c>
      <c r="L313" s="112">
        <v>1728.2962500000001</v>
      </c>
      <c r="M313" s="112">
        <v>1728.2962500000001</v>
      </c>
      <c r="N313" s="112">
        <v>1869.1949999999999</v>
      </c>
      <c r="O313" s="112">
        <v>1869.1949999999999</v>
      </c>
      <c r="P313" s="112">
        <v>1977.2662499999999</v>
      </c>
      <c r="Q313" s="112">
        <v>1977.2662499999999</v>
      </c>
      <c r="R313" s="112">
        <v>2054.5875000000001</v>
      </c>
      <c r="S313" s="112">
        <v>2054.5875000000001</v>
      </c>
      <c r="T313" s="112">
        <v>2090.9737500000001</v>
      </c>
      <c r="U313" s="112">
        <v>2090.9737500000001</v>
      </c>
      <c r="V313" s="113">
        <v>2093.5725000000002</v>
      </c>
      <c r="AA313" s="276" t="str">
        <f t="shared" si="179"/>
        <v>Sensitivity S10 - Lower Conservation (Draft)</v>
      </c>
      <c r="AB313" s="284">
        <f t="shared" si="176"/>
        <v>1386.2537500000001</v>
      </c>
      <c r="AC313" s="284">
        <f t="shared" si="177"/>
        <v>1728.2962500000001</v>
      </c>
      <c r="AD313" s="285">
        <f t="shared" si="178"/>
        <v>2093.5725000000002</v>
      </c>
      <c r="AI313" s="13"/>
      <c r="AJ313" s="13"/>
      <c r="AK313" s="13"/>
    </row>
    <row r="314" spans="2:40" ht="13.8" thickBot="1" x14ac:dyDescent="0.3">
      <c r="B314" s="37" t="s">
        <v>126</v>
      </c>
      <c r="C314" s="38">
        <v>501</v>
      </c>
      <c r="D314" s="38">
        <v>990.28625</v>
      </c>
      <c r="E314" s="38">
        <v>1355.46875</v>
      </c>
      <c r="F314" s="38">
        <v>1538.0250000000001</v>
      </c>
      <c r="G314" s="38">
        <v>1812.7125000000001</v>
      </c>
      <c r="H314" s="38">
        <v>1819.7125000000001</v>
      </c>
      <c r="I314" s="38">
        <v>1819.7125000000001</v>
      </c>
      <c r="J314" s="38">
        <v>2109.9337500000001</v>
      </c>
      <c r="K314" s="38">
        <v>2109.9337500000001</v>
      </c>
      <c r="L314" s="38">
        <v>2377.23875</v>
      </c>
      <c r="M314" s="38">
        <v>2377.23875</v>
      </c>
      <c r="N314" s="38">
        <v>2557.4675000000002</v>
      </c>
      <c r="O314" s="38">
        <v>2557.4675000000002</v>
      </c>
      <c r="P314" s="38">
        <v>2648.7987499999999</v>
      </c>
      <c r="Q314" s="38">
        <v>2648.7987499999999</v>
      </c>
      <c r="R314" s="38">
        <v>2717.8649999999998</v>
      </c>
      <c r="S314" s="38">
        <v>2717.8649999999998</v>
      </c>
      <c r="T314" s="38">
        <v>2842.6387500000001</v>
      </c>
      <c r="U314" s="38">
        <v>2842.6387500000001</v>
      </c>
      <c r="V314" s="40">
        <v>2842.6387500000001</v>
      </c>
      <c r="AA314" s="37" t="str">
        <f t="shared" si="179"/>
        <v>Sensitivity S10 - Lower Conservation (Final)</v>
      </c>
      <c r="AB314" s="286">
        <f t="shared" si="176"/>
        <v>1819.7125000000001</v>
      </c>
      <c r="AC314" s="286">
        <f t="shared" si="177"/>
        <v>2377.23875</v>
      </c>
      <c r="AD314" s="287">
        <f t="shared" si="178"/>
        <v>2842.6387500000001</v>
      </c>
      <c r="AH314" s="3" t="s">
        <v>269</v>
      </c>
      <c r="AI314" s="15">
        <v>2021</v>
      </c>
      <c r="AJ314" s="15">
        <v>2026</v>
      </c>
      <c r="AK314" s="15">
        <v>2035</v>
      </c>
      <c r="AL314" s="15">
        <v>2021</v>
      </c>
      <c r="AM314" s="15">
        <v>2026</v>
      </c>
      <c r="AN314" s="15">
        <v>2035</v>
      </c>
    </row>
    <row r="315" spans="2:40" ht="13.8" thickBot="1" x14ac:dyDescent="0.3">
      <c r="B315" s="25"/>
      <c r="AH315" t="s">
        <v>51</v>
      </c>
      <c r="AI315" s="13">
        <v>50.359999999999673</v>
      </c>
      <c r="AJ315" s="13">
        <v>1576.77</v>
      </c>
      <c r="AK315" s="13">
        <v>2502.1600000000003</v>
      </c>
      <c r="AL315" s="5">
        <f>SUM(AI315:AI317)</f>
        <v>736.9499999999997</v>
      </c>
      <c r="AM315" s="5">
        <f>SUM(AJ315:AJ317)</f>
        <v>2711.94</v>
      </c>
      <c r="AN315" s="5">
        <f>SUM(AK315:AK317)</f>
        <v>3970.8300000000004</v>
      </c>
    </row>
    <row r="316" spans="2:40" ht="13.8" thickBot="1" x14ac:dyDescent="0.3">
      <c r="B316" s="42" t="s">
        <v>135</v>
      </c>
      <c r="C316" s="43">
        <v>2016</v>
      </c>
      <c r="D316" s="44">
        <v>2017</v>
      </c>
      <c r="E316" s="44">
        <v>2018</v>
      </c>
      <c r="F316" s="44">
        <v>2019</v>
      </c>
      <c r="G316" s="44">
        <v>2020</v>
      </c>
      <c r="H316" s="44">
        <v>2021</v>
      </c>
      <c r="I316" s="44">
        <v>2022</v>
      </c>
      <c r="J316" s="44">
        <v>2023</v>
      </c>
      <c r="K316" s="44">
        <v>2024</v>
      </c>
      <c r="L316" s="44">
        <v>2025</v>
      </c>
      <c r="M316" s="44">
        <v>2026</v>
      </c>
      <c r="N316" s="44">
        <v>2027</v>
      </c>
      <c r="O316" s="44">
        <v>2028</v>
      </c>
      <c r="P316" s="44">
        <v>2029</v>
      </c>
      <c r="Q316" s="44">
        <v>2030</v>
      </c>
      <c r="R316" s="44">
        <v>2031</v>
      </c>
      <c r="S316" s="44">
        <v>2032</v>
      </c>
      <c r="T316" s="44">
        <v>2033</v>
      </c>
      <c r="U316" s="44">
        <v>2034</v>
      </c>
      <c r="V316" s="45">
        <v>2035</v>
      </c>
      <c r="AA316" s="57" t="str">
        <f>B316</f>
        <v>Coal Dispatch (aMW)</v>
      </c>
      <c r="AB316" s="20">
        <v>2021</v>
      </c>
      <c r="AC316" s="20">
        <v>2026</v>
      </c>
      <c r="AD316" s="21">
        <v>2035</v>
      </c>
      <c r="AH316" t="s">
        <v>272</v>
      </c>
      <c r="AI316" s="13">
        <v>684.36</v>
      </c>
      <c r="AJ316" s="13">
        <v>1102.49</v>
      </c>
      <c r="AK316" s="13">
        <v>1106.99</v>
      </c>
    </row>
    <row r="317" spans="2:40" x14ac:dyDescent="0.25">
      <c r="B317" s="47" t="s">
        <v>219</v>
      </c>
      <c r="C317" s="48">
        <v>4545.4387500000003</v>
      </c>
      <c r="D317" s="48">
        <v>4565.0337499999996</v>
      </c>
      <c r="E317" s="48">
        <v>4506.8275000000003</v>
      </c>
      <c r="F317" s="48">
        <v>4519.2612499999996</v>
      </c>
      <c r="G317" s="48">
        <v>4539.3537500000002</v>
      </c>
      <c r="H317" s="48">
        <v>4000.06</v>
      </c>
      <c r="I317" s="48">
        <v>3801.02</v>
      </c>
      <c r="J317" s="48">
        <v>3797.0349999999999</v>
      </c>
      <c r="K317" s="48">
        <v>3842.9625000000001</v>
      </c>
      <c r="L317" s="48">
        <v>3842.83</v>
      </c>
      <c r="M317" s="48">
        <v>3353.7162499999999</v>
      </c>
      <c r="N317" s="48">
        <v>3116.82125</v>
      </c>
      <c r="O317" s="48">
        <v>3085.48875</v>
      </c>
      <c r="P317" s="48">
        <v>3094.0075000000002</v>
      </c>
      <c r="Q317" s="48">
        <v>3120.31</v>
      </c>
      <c r="R317" s="48">
        <v>3118.9425000000001</v>
      </c>
      <c r="S317" s="48">
        <v>3138.6374999999998</v>
      </c>
      <c r="T317" s="48">
        <v>3176.4437499999999</v>
      </c>
      <c r="U317" s="48">
        <v>3195.2512499999998</v>
      </c>
      <c r="V317" s="49">
        <v>3235.335</v>
      </c>
      <c r="AA317" s="60" t="str">
        <f>B317</f>
        <v>Scenario 1B - Existing Policy (Draft)</v>
      </c>
      <c r="AB317" s="280">
        <f t="shared" ref="AB317:AB333" si="180">H317</f>
        <v>4000.06</v>
      </c>
      <c r="AC317" s="281">
        <f t="shared" ref="AC317:AC333" si="181">M317</f>
        <v>3353.7162499999999</v>
      </c>
      <c r="AD317" s="281">
        <f t="shared" ref="AD317:AD333" si="182">V317</f>
        <v>3235.335</v>
      </c>
      <c r="AH317" t="s">
        <v>40</v>
      </c>
      <c r="AI317" s="13">
        <v>2.23</v>
      </c>
      <c r="AJ317" s="13">
        <v>32.68</v>
      </c>
      <c r="AK317" s="13">
        <v>361.68</v>
      </c>
    </row>
    <row r="318" spans="2:40" x14ac:dyDescent="0.25">
      <c r="B318" s="33" t="s">
        <v>218</v>
      </c>
      <c r="C318" s="14">
        <v>3243.1424999999999</v>
      </c>
      <c r="D318" s="14">
        <v>3485.1412500000001</v>
      </c>
      <c r="E318" s="14">
        <v>3741.4425000000001</v>
      </c>
      <c r="F318" s="14">
        <v>3942.27</v>
      </c>
      <c r="G318" s="14">
        <v>4120.86625</v>
      </c>
      <c r="H318" s="14">
        <v>3678.1287499999999</v>
      </c>
      <c r="I318" s="14">
        <v>3548.8874999999998</v>
      </c>
      <c r="J318" s="14">
        <v>3534.1950000000002</v>
      </c>
      <c r="K318" s="14">
        <v>3580.1587500000001</v>
      </c>
      <c r="L318" s="14">
        <v>3602.2712499999998</v>
      </c>
      <c r="M318" s="14">
        <v>3158.145</v>
      </c>
      <c r="N318" s="14">
        <v>3003.605</v>
      </c>
      <c r="O318" s="14">
        <v>2984.6</v>
      </c>
      <c r="P318" s="14">
        <v>3026.5287499999999</v>
      </c>
      <c r="Q318" s="14">
        <v>3054.2049999999999</v>
      </c>
      <c r="R318" s="14">
        <v>3073.1387500000001</v>
      </c>
      <c r="S318" s="14">
        <v>3110.71</v>
      </c>
      <c r="T318" s="14">
        <v>3160.915</v>
      </c>
      <c r="U318" s="14">
        <v>3183.8625000000002</v>
      </c>
      <c r="V318" s="36">
        <v>3227.55125</v>
      </c>
      <c r="AA318" s="33" t="str">
        <f t="shared" ref="AA318:AA333" si="183">B318</f>
        <v>Scenario 1B - Existing Policy (Final)</v>
      </c>
      <c r="AB318" s="282">
        <f t="shared" si="180"/>
        <v>3678.1287499999999</v>
      </c>
      <c r="AC318" s="282">
        <f t="shared" si="181"/>
        <v>3158.145</v>
      </c>
      <c r="AD318" s="283">
        <f t="shared" si="182"/>
        <v>3227.55125</v>
      </c>
      <c r="AH318" s="3" t="s">
        <v>270</v>
      </c>
      <c r="AI318" s="15">
        <v>2021</v>
      </c>
      <c r="AJ318" s="15">
        <v>2026</v>
      </c>
      <c r="AK318" s="15">
        <v>2035</v>
      </c>
      <c r="AL318" s="15">
        <v>2021</v>
      </c>
      <c r="AM318" s="15">
        <v>2026</v>
      </c>
      <c r="AN318" s="15">
        <v>2035</v>
      </c>
    </row>
    <row r="319" spans="2:40" x14ac:dyDescent="0.25">
      <c r="B319" s="33" t="s">
        <v>220</v>
      </c>
      <c r="C319" s="14">
        <v>1264</v>
      </c>
      <c r="D319" s="14">
        <v>1247.0287499999999</v>
      </c>
      <c r="E319" s="14">
        <v>1243.0975000000001</v>
      </c>
      <c r="F319" s="14">
        <v>1191.8025</v>
      </c>
      <c r="G319" s="14">
        <v>1246.2275</v>
      </c>
      <c r="H319" s="14">
        <v>1132.2362499999999</v>
      </c>
      <c r="I319" s="14">
        <v>1032.365</v>
      </c>
      <c r="J319" s="14">
        <v>1048.96</v>
      </c>
      <c r="K319" s="14">
        <v>1083.1300000000001</v>
      </c>
      <c r="L319" s="14">
        <v>1067.0425</v>
      </c>
      <c r="M319" s="14">
        <v>971.86874999999998</v>
      </c>
      <c r="N319" s="14">
        <v>932.69375000000002</v>
      </c>
      <c r="O319" s="14">
        <v>923.58500000000004</v>
      </c>
      <c r="P319" s="14">
        <v>930.33124999999995</v>
      </c>
      <c r="Q319" s="14">
        <v>995.86125000000004</v>
      </c>
      <c r="R319" s="14">
        <v>1020.0675</v>
      </c>
      <c r="S319" s="14">
        <v>1051.1412499999999</v>
      </c>
      <c r="T319" s="14">
        <v>1072.06125</v>
      </c>
      <c r="U319" s="14">
        <v>1078.58375</v>
      </c>
      <c r="V319" s="36">
        <v>1148.2887499999999</v>
      </c>
      <c r="AA319" s="33" t="str">
        <f t="shared" si="183"/>
        <v>Scenario 2B - Carbon Reduction - Social Cost of Carbon - Mid-Range (Draft)</v>
      </c>
      <c r="AB319" s="282">
        <f t="shared" si="180"/>
        <v>1132.2362499999999</v>
      </c>
      <c r="AC319" s="282">
        <f t="shared" si="181"/>
        <v>971.86874999999998</v>
      </c>
      <c r="AD319" s="283">
        <f t="shared" si="182"/>
        <v>1148.2887499999999</v>
      </c>
      <c r="AH319" t="s">
        <v>40</v>
      </c>
      <c r="AI319" s="13">
        <v>0</v>
      </c>
      <c r="AJ319" s="13">
        <v>0</v>
      </c>
      <c r="AK319" s="13">
        <v>26.99</v>
      </c>
    </row>
    <row r="320" spans="2:40" x14ac:dyDescent="0.25">
      <c r="B320" s="33" t="s">
        <v>221</v>
      </c>
      <c r="C320" s="14">
        <v>605.78625</v>
      </c>
      <c r="D320" s="14">
        <v>664.73874999999998</v>
      </c>
      <c r="E320" s="14">
        <v>762.18624999999997</v>
      </c>
      <c r="F320" s="14">
        <v>794.07124999999996</v>
      </c>
      <c r="G320" s="14">
        <v>893.25874999999996</v>
      </c>
      <c r="H320" s="14">
        <v>822.69749999999999</v>
      </c>
      <c r="I320" s="14">
        <v>756.16624999999999</v>
      </c>
      <c r="J320" s="14">
        <v>760.07249999999999</v>
      </c>
      <c r="K320" s="14">
        <v>758.15625</v>
      </c>
      <c r="L320" s="14">
        <v>748.38125000000002</v>
      </c>
      <c r="M320" s="14">
        <v>656.65125</v>
      </c>
      <c r="N320" s="14">
        <v>659.23500000000001</v>
      </c>
      <c r="O320" s="14">
        <v>658.53625</v>
      </c>
      <c r="P320" s="14">
        <v>679.1</v>
      </c>
      <c r="Q320" s="14">
        <v>713.51125000000002</v>
      </c>
      <c r="R320" s="14">
        <v>744.90875000000005</v>
      </c>
      <c r="S320" s="14">
        <v>737.82375000000002</v>
      </c>
      <c r="T320" s="14">
        <v>759.20749999999998</v>
      </c>
      <c r="U320" s="14">
        <v>758.75</v>
      </c>
      <c r="V320" s="36">
        <v>830.97625000000005</v>
      </c>
      <c r="AA320" s="33" t="str">
        <f t="shared" si="183"/>
        <v>Scenario 2B - Carbon Reduction - Social Cost of Carbon - Mid-Range (Final)</v>
      </c>
      <c r="AB320" s="282">
        <f t="shared" si="180"/>
        <v>822.69749999999999</v>
      </c>
      <c r="AC320" s="282">
        <f t="shared" si="181"/>
        <v>656.65125</v>
      </c>
      <c r="AD320" s="283">
        <f t="shared" si="182"/>
        <v>830.97625000000005</v>
      </c>
    </row>
    <row r="321" spans="2:40" x14ac:dyDescent="0.25">
      <c r="B321" s="33" t="s">
        <v>47</v>
      </c>
      <c r="C321" s="14">
        <v>4544.4324999999999</v>
      </c>
      <c r="D321" s="14">
        <v>4561.0012500000003</v>
      </c>
      <c r="E321" s="14">
        <v>4500.1762500000004</v>
      </c>
      <c r="F321" s="14">
        <v>4508.45</v>
      </c>
      <c r="G321" s="14">
        <v>4524.3962499999998</v>
      </c>
      <c r="H321" s="14">
        <v>3986.8375000000001</v>
      </c>
      <c r="I321" s="14">
        <v>3784.86</v>
      </c>
      <c r="J321" s="14">
        <v>3778.1475</v>
      </c>
      <c r="K321" s="14">
        <v>3820.1224999999999</v>
      </c>
      <c r="L321" s="14">
        <v>3812.4612499999998</v>
      </c>
      <c r="M321" s="14">
        <v>1063.3475000000001</v>
      </c>
      <c r="N321" s="14">
        <v>0</v>
      </c>
      <c r="O321" s="14">
        <v>0</v>
      </c>
      <c r="P321" s="14">
        <v>0</v>
      </c>
      <c r="Q321" s="14">
        <v>0</v>
      </c>
      <c r="R321" s="14">
        <v>0</v>
      </c>
      <c r="S321" s="14">
        <v>0</v>
      </c>
      <c r="T321" s="14">
        <v>0</v>
      </c>
      <c r="U321" s="14">
        <v>0</v>
      </c>
      <c r="V321" s="36">
        <v>0</v>
      </c>
      <c r="AA321" s="33" t="str">
        <f t="shared" si="183"/>
        <v>Scenario 3A - Maximum Carbon Reduction, Existing Technology (Draft)</v>
      </c>
      <c r="AB321" s="282">
        <f t="shared" si="180"/>
        <v>3986.8375000000001</v>
      </c>
      <c r="AC321" s="282">
        <f t="shared" si="181"/>
        <v>1063.3475000000001</v>
      </c>
      <c r="AD321" s="283">
        <f t="shared" si="182"/>
        <v>0</v>
      </c>
    </row>
    <row r="322" spans="2:40" x14ac:dyDescent="0.25">
      <c r="B322" s="33" t="s">
        <v>48</v>
      </c>
      <c r="C322" s="14">
        <v>3241.5887499999999</v>
      </c>
      <c r="D322" s="14">
        <v>3479.1487499999998</v>
      </c>
      <c r="E322" s="14">
        <v>3736.4825000000001</v>
      </c>
      <c r="F322" s="14">
        <v>3927.0174999999999</v>
      </c>
      <c r="G322" s="14">
        <v>4102.13375</v>
      </c>
      <c r="H322" s="14">
        <v>3661.8812499999999</v>
      </c>
      <c r="I322" s="14">
        <v>3528.3049999999998</v>
      </c>
      <c r="J322" s="14">
        <v>3510.7024999999999</v>
      </c>
      <c r="K322" s="14">
        <v>3551.89</v>
      </c>
      <c r="L322" s="14">
        <v>3561.42875</v>
      </c>
      <c r="M322" s="14">
        <v>957.19</v>
      </c>
      <c r="N322" s="14">
        <v>0</v>
      </c>
      <c r="O322" s="14">
        <v>0</v>
      </c>
      <c r="P322" s="14">
        <v>0</v>
      </c>
      <c r="Q322" s="14">
        <v>0</v>
      </c>
      <c r="R322" s="14">
        <v>0</v>
      </c>
      <c r="S322" s="14">
        <v>0</v>
      </c>
      <c r="T322" s="14">
        <v>0</v>
      </c>
      <c r="U322" s="14">
        <v>0</v>
      </c>
      <c r="V322" s="36">
        <v>0</v>
      </c>
      <c r="AA322" s="33" t="str">
        <f t="shared" si="183"/>
        <v>Scenario 3A - Maximum Carbon Reduction, Existing Technology (Final)</v>
      </c>
      <c r="AB322" s="282">
        <f t="shared" si="180"/>
        <v>3661.8812499999999</v>
      </c>
      <c r="AC322" s="282">
        <f t="shared" si="181"/>
        <v>957.19</v>
      </c>
      <c r="AD322" s="283">
        <f t="shared" si="182"/>
        <v>0</v>
      </c>
    </row>
    <row r="323" spans="2:40" x14ac:dyDescent="0.25">
      <c r="B323" s="33" t="s">
        <v>89</v>
      </c>
      <c r="C323" s="14">
        <v>3243.39</v>
      </c>
      <c r="D323" s="14">
        <v>3485.07375</v>
      </c>
      <c r="E323" s="14">
        <v>3743.2862500000001</v>
      </c>
      <c r="F323" s="14">
        <v>3946.0962500000001</v>
      </c>
      <c r="G323" s="14">
        <v>4124.0725000000002</v>
      </c>
      <c r="H323" s="14">
        <v>3679.5612500000002</v>
      </c>
      <c r="I323" s="14">
        <v>3549.7175000000002</v>
      </c>
      <c r="J323" s="14">
        <v>3536.15625</v>
      </c>
      <c r="K323" s="14">
        <v>3585.0412500000002</v>
      </c>
      <c r="L323" s="14">
        <v>3600.6637500000002</v>
      </c>
      <c r="M323" s="14">
        <v>960.14499999999998</v>
      </c>
      <c r="N323" s="14">
        <v>0</v>
      </c>
      <c r="O323" s="14">
        <v>0</v>
      </c>
      <c r="P323" s="14">
        <v>0</v>
      </c>
      <c r="Q323" s="14">
        <v>0</v>
      </c>
      <c r="R323" s="14">
        <v>0</v>
      </c>
      <c r="S323" s="14">
        <v>0</v>
      </c>
      <c r="T323" s="14">
        <v>0</v>
      </c>
      <c r="U323" s="14">
        <v>0</v>
      </c>
      <c r="V323" s="36">
        <v>0</v>
      </c>
      <c r="AA323" s="33" t="str">
        <f t="shared" si="183"/>
        <v>Scenario 3C - Coal Retirement</v>
      </c>
      <c r="AB323" s="282">
        <f t="shared" si="180"/>
        <v>3679.5612500000002</v>
      </c>
      <c r="AC323" s="282">
        <f t="shared" si="181"/>
        <v>960.14499999999998</v>
      </c>
      <c r="AD323" s="283">
        <f t="shared" si="182"/>
        <v>0</v>
      </c>
    </row>
    <row r="324" spans="2:40" x14ac:dyDescent="0.25">
      <c r="B324" s="33" t="s">
        <v>90</v>
      </c>
      <c r="C324" s="14">
        <v>605.88625000000002</v>
      </c>
      <c r="D324" s="14">
        <v>665.53125</v>
      </c>
      <c r="E324" s="14">
        <v>763.94375000000002</v>
      </c>
      <c r="F324" s="14">
        <v>796.52125000000001</v>
      </c>
      <c r="G324" s="14">
        <v>895.13</v>
      </c>
      <c r="H324" s="14">
        <v>820.99</v>
      </c>
      <c r="I324" s="14">
        <v>748.07375000000002</v>
      </c>
      <c r="J324" s="14">
        <v>745.79</v>
      </c>
      <c r="K324" s="14">
        <v>735.13</v>
      </c>
      <c r="L324" s="14">
        <v>712.63374999999996</v>
      </c>
      <c r="M324" s="14">
        <v>205.71625</v>
      </c>
      <c r="N324" s="14">
        <v>0</v>
      </c>
      <c r="O324" s="14">
        <v>0</v>
      </c>
      <c r="P324" s="14">
        <v>0</v>
      </c>
      <c r="Q324" s="14">
        <v>0</v>
      </c>
      <c r="R324" s="14">
        <v>0</v>
      </c>
      <c r="S324" s="14">
        <v>0</v>
      </c>
      <c r="T324" s="14">
        <v>0</v>
      </c>
      <c r="U324" s="14">
        <v>0</v>
      </c>
      <c r="V324" s="36">
        <v>0</v>
      </c>
      <c r="AA324" s="33" t="str">
        <f t="shared" si="183"/>
        <v>Scenario 3D - Coal Retirement w/SCC_MidRange</v>
      </c>
      <c r="AB324" s="282">
        <f t="shared" si="180"/>
        <v>820.99</v>
      </c>
      <c r="AC324" s="282">
        <f t="shared" si="181"/>
        <v>205.71625</v>
      </c>
      <c r="AD324" s="283">
        <f t="shared" si="182"/>
        <v>0</v>
      </c>
    </row>
    <row r="325" spans="2:40" x14ac:dyDescent="0.25">
      <c r="B325" s="33" t="s">
        <v>94</v>
      </c>
      <c r="C325" s="14">
        <v>605.73125000000005</v>
      </c>
      <c r="D325" s="14">
        <v>664.55499999999995</v>
      </c>
      <c r="E325" s="14">
        <v>762.01874999999995</v>
      </c>
      <c r="F325" s="14">
        <v>793.35749999999996</v>
      </c>
      <c r="G325" s="14">
        <v>891.08749999999998</v>
      </c>
      <c r="H325" s="14">
        <v>818.71375</v>
      </c>
      <c r="I325" s="14">
        <v>750.35</v>
      </c>
      <c r="J325" s="14">
        <v>752.50625000000002</v>
      </c>
      <c r="K325" s="14">
        <v>743.90750000000003</v>
      </c>
      <c r="L325" s="14">
        <v>711.20749999999998</v>
      </c>
      <c r="M325" s="14">
        <v>233.95750000000001</v>
      </c>
      <c r="N325" s="14">
        <v>0</v>
      </c>
      <c r="O325" s="14">
        <v>0</v>
      </c>
      <c r="P325" s="14">
        <v>0</v>
      </c>
      <c r="Q325" s="14">
        <v>0</v>
      </c>
      <c r="R325" s="14">
        <v>0</v>
      </c>
      <c r="S325" s="14">
        <v>0</v>
      </c>
      <c r="T325" s="14">
        <v>0</v>
      </c>
      <c r="U325" s="14">
        <v>0</v>
      </c>
      <c r="V325" s="36">
        <v>0</v>
      </c>
      <c r="AA325" s="33" t="str">
        <f t="shared" si="183"/>
        <v>Scenario 3E - Coal Retirement w/SCC_MidRange - No New Gas</v>
      </c>
      <c r="AB325" s="282">
        <f t="shared" si="180"/>
        <v>818.71375</v>
      </c>
      <c r="AC325" s="282">
        <f t="shared" si="181"/>
        <v>233.95750000000001</v>
      </c>
      <c r="AD325" s="283">
        <f t="shared" si="182"/>
        <v>0</v>
      </c>
    </row>
    <row r="326" spans="2:40" x14ac:dyDescent="0.25">
      <c r="B326" s="33" t="s">
        <v>223</v>
      </c>
      <c r="C326" s="14">
        <v>4545.6612500000001</v>
      </c>
      <c r="D326" s="14">
        <v>4566.8374999999996</v>
      </c>
      <c r="E326" s="14">
        <v>4509.1637499999997</v>
      </c>
      <c r="F326" s="14">
        <v>4523.50875</v>
      </c>
      <c r="G326" s="14">
        <v>4543.6637499999997</v>
      </c>
      <c r="H326" s="14">
        <v>4004.5324999999998</v>
      </c>
      <c r="I326" s="14">
        <v>3807.9225000000001</v>
      </c>
      <c r="J326" s="14">
        <v>3804.99125</v>
      </c>
      <c r="K326" s="14">
        <v>3855.61</v>
      </c>
      <c r="L326" s="14">
        <v>3855.32125</v>
      </c>
      <c r="M326" s="14">
        <v>3366.3412499999999</v>
      </c>
      <c r="N326" s="14">
        <v>3131.4949999999999</v>
      </c>
      <c r="O326" s="14">
        <v>3101.9312500000001</v>
      </c>
      <c r="P326" s="14">
        <v>3114.1812500000001</v>
      </c>
      <c r="Q326" s="14">
        <v>3142.49</v>
      </c>
      <c r="R326" s="14">
        <v>3141.2787499999999</v>
      </c>
      <c r="S326" s="14">
        <v>3160.5237499999998</v>
      </c>
      <c r="T326" s="14">
        <v>3201.2287500000002</v>
      </c>
      <c r="U326" s="14">
        <v>3217.9112500000001</v>
      </c>
      <c r="V326" s="36">
        <v>3256.2750000000001</v>
      </c>
      <c r="AA326" s="33" t="str">
        <f t="shared" si="183"/>
        <v>Scenario 5B - Increased Reliance on External Market (Draft)</v>
      </c>
      <c r="AB326" s="282">
        <f t="shared" si="180"/>
        <v>4004.5324999999998</v>
      </c>
      <c r="AC326" s="282">
        <f t="shared" si="181"/>
        <v>3366.3412499999999</v>
      </c>
      <c r="AD326" s="283">
        <f t="shared" si="182"/>
        <v>3256.2750000000001</v>
      </c>
    </row>
    <row r="327" spans="2:40" x14ac:dyDescent="0.25">
      <c r="B327" s="33" t="s">
        <v>224</v>
      </c>
      <c r="C327" s="14">
        <v>3244.1424999999999</v>
      </c>
      <c r="D327" s="14">
        <v>3489.1275000000001</v>
      </c>
      <c r="E327" s="14">
        <v>3747.7075</v>
      </c>
      <c r="F327" s="14">
        <v>3956.83</v>
      </c>
      <c r="G327" s="14">
        <v>4137.1012499999997</v>
      </c>
      <c r="H327" s="14">
        <v>3692.1925000000001</v>
      </c>
      <c r="I327" s="14">
        <v>3566.9937500000001</v>
      </c>
      <c r="J327" s="14">
        <v>3559.2437500000001</v>
      </c>
      <c r="K327" s="14">
        <v>3610.605</v>
      </c>
      <c r="L327" s="14">
        <v>3642.6462499999998</v>
      </c>
      <c r="M327" s="14">
        <v>3191.38625</v>
      </c>
      <c r="N327" s="14">
        <v>3035.40625</v>
      </c>
      <c r="O327" s="14">
        <v>3022.1712499999999</v>
      </c>
      <c r="P327" s="14">
        <v>3069.8175000000001</v>
      </c>
      <c r="Q327" s="14">
        <v>3095.6325000000002</v>
      </c>
      <c r="R327" s="14">
        <v>3119.75875</v>
      </c>
      <c r="S327" s="14">
        <v>3156.6125000000002</v>
      </c>
      <c r="T327" s="14">
        <v>3205.2312499999998</v>
      </c>
      <c r="U327" s="14">
        <v>3227.67875</v>
      </c>
      <c r="V327" s="36">
        <v>3271.1574999999998</v>
      </c>
      <c r="AA327" s="33" t="str">
        <f t="shared" si="183"/>
        <v>Scenario 5B - Increased Reliance on External Market (Final)</v>
      </c>
      <c r="AB327" s="282">
        <f t="shared" si="180"/>
        <v>3692.1925000000001</v>
      </c>
      <c r="AC327" s="282">
        <f t="shared" si="181"/>
        <v>3191.38625</v>
      </c>
      <c r="AD327" s="283">
        <f t="shared" si="182"/>
        <v>3271.1574999999998</v>
      </c>
    </row>
    <row r="328" spans="2:40" x14ac:dyDescent="0.25">
      <c r="B328" s="74" t="s">
        <v>217</v>
      </c>
      <c r="C328" s="14">
        <v>4544.4174999999996</v>
      </c>
      <c r="D328" s="14">
        <v>4560.8787499999999</v>
      </c>
      <c r="E328" s="14">
        <v>4500.2787500000004</v>
      </c>
      <c r="F328" s="14">
        <v>4508.7987499999999</v>
      </c>
      <c r="G328" s="14">
        <v>4524.3412500000004</v>
      </c>
      <c r="H328" s="14">
        <v>3986.9124999999999</v>
      </c>
      <c r="I328" s="14">
        <v>3784.855</v>
      </c>
      <c r="J328" s="14">
        <v>3777.4575</v>
      </c>
      <c r="K328" s="14">
        <v>3818.2962499999999</v>
      </c>
      <c r="L328" s="14">
        <v>3811.84</v>
      </c>
      <c r="M328" s="14">
        <v>3329.9349999999999</v>
      </c>
      <c r="N328" s="14">
        <v>3092.63</v>
      </c>
      <c r="O328" s="14">
        <v>3058.5137500000001</v>
      </c>
      <c r="P328" s="14">
        <v>3066.4924999999998</v>
      </c>
      <c r="Q328" s="14">
        <v>3091.125</v>
      </c>
      <c r="R328" s="14">
        <v>3087.72</v>
      </c>
      <c r="S328" s="14">
        <v>3108.25875</v>
      </c>
      <c r="T328" s="14">
        <v>3146.4312500000001</v>
      </c>
      <c r="U328" s="14">
        <v>3165.34375</v>
      </c>
      <c r="V328" s="36">
        <v>3208.1574999999998</v>
      </c>
      <c r="AA328" s="74" t="str">
        <f t="shared" si="183"/>
        <v>Sensitivity S3 - No Demand Response (Draft)</v>
      </c>
      <c r="AB328" s="282">
        <f t="shared" si="180"/>
        <v>3986.9124999999999</v>
      </c>
      <c r="AC328" s="282">
        <f t="shared" si="181"/>
        <v>3329.9349999999999</v>
      </c>
      <c r="AD328" s="283">
        <f t="shared" si="182"/>
        <v>3208.1574999999998</v>
      </c>
      <c r="AH328" t="s">
        <v>51</v>
      </c>
      <c r="AI328" s="13">
        <v>16.069999999999709</v>
      </c>
      <c r="AJ328" s="13">
        <v>16.069999999999709</v>
      </c>
      <c r="AK328" s="13">
        <v>27.400000000000091</v>
      </c>
      <c r="AL328" s="5">
        <f>SUM(AI328:AI329)</f>
        <v>16.069999999999709</v>
      </c>
      <c r="AM328" s="5">
        <f>SUM(AJ328:AJ329)</f>
        <v>17.759999999999707</v>
      </c>
      <c r="AN328" s="5">
        <f>SUM(AK328:AK329)</f>
        <v>228.8900000000001</v>
      </c>
    </row>
    <row r="329" spans="2:40" x14ac:dyDescent="0.25">
      <c r="B329" s="33" t="s">
        <v>216</v>
      </c>
      <c r="C329" s="14">
        <v>3223.5412500000002</v>
      </c>
      <c r="D329" s="14">
        <v>3048.30375</v>
      </c>
      <c r="E329" s="14">
        <v>2911.1312499999999</v>
      </c>
      <c r="F329" s="14">
        <v>2692.7275</v>
      </c>
      <c r="G329" s="14">
        <v>2488.2312499999998</v>
      </c>
      <c r="H329" s="14">
        <v>2580.8425000000002</v>
      </c>
      <c r="I329" s="14">
        <v>2574.4212499999999</v>
      </c>
      <c r="J329" s="14">
        <v>2490.0225</v>
      </c>
      <c r="K329" s="14">
        <v>2406.9924999999998</v>
      </c>
      <c r="L329" s="14">
        <v>2272.75875</v>
      </c>
      <c r="M329" s="14">
        <v>2413.52</v>
      </c>
      <c r="N329" s="14">
        <v>2525.5037499999999</v>
      </c>
      <c r="O329" s="14">
        <v>2394.0387500000002</v>
      </c>
      <c r="P329" s="14">
        <v>2365.2674999999999</v>
      </c>
      <c r="Q329" s="14">
        <v>2343.6837500000001</v>
      </c>
      <c r="R329" s="14">
        <v>2289.15</v>
      </c>
      <c r="S329" s="14">
        <v>2247.9512500000001</v>
      </c>
      <c r="T329" s="14">
        <v>2283.4899999999998</v>
      </c>
      <c r="U329" s="14">
        <v>2269.9274999999998</v>
      </c>
      <c r="V329" s="36">
        <v>2338.19</v>
      </c>
      <c r="AA329" s="33" t="str">
        <f t="shared" si="183"/>
        <v>Sensitivity S3 - No Demand Response (Final)</v>
      </c>
      <c r="AB329" s="282">
        <f t="shared" si="180"/>
        <v>2580.8425000000002</v>
      </c>
      <c r="AC329" s="282">
        <f t="shared" si="181"/>
        <v>2413.52</v>
      </c>
      <c r="AD329" s="283">
        <f t="shared" si="182"/>
        <v>2338.19</v>
      </c>
      <c r="AH329" t="s">
        <v>272</v>
      </c>
      <c r="AI329" s="13">
        <v>0</v>
      </c>
      <c r="AJ329" s="13">
        <v>1.6899999999999977</v>
      </c>
      <c r="AK329" s="13">
        <v>201.49</v>
      </c>
    </row>
    <row r="330" spans="2:40" x14ac:dyDescent="0.25">
      <c r="B330" s="33" t="s">
        <v>319</v>
      </c>
      <c r="C330" s="112">
        <v>4545.8362500000003</v>
      </c>
      <c r="D330" s="112">
        <v>4567.4799999999996</v>
      </c>
      <c r="E330" s="112">
        <v>4504.4712499999996</v>
      </c>
      <c r="F330" s="112">
        <v>4508.8824999999997</v>
      </c>
      <c r="G330" s="112">
        <v>4513.71</v>
      </c>
      <c r="H330" s="112">
        <v>3839.9050000000002</v>
      </c>
      <c r="I330" s="112">
        <v>3518.09375</v>
      </c>
      <c r="J330" s="112">
        <v>3407.6975000000002</v>
      </c>
      <c r="K330" s="112">
        <v>3337.7775000000001</v>
      </c>
      <c r="L330" s="112">
        <v>3182.8924999999999</v>
      </c>
      <c r="M330" s="112">
        <v>2733.28</v>
      </c>
      <c r="N330" s="112">
        <v>2542.3375000000001</v>
      </c>
      <c r="O330" s="112">
        <v>2512.1737499999999</v>
      </c>
      <c r="P330" s="112">
        <v>2536.1187500000001</v>
      </c>
      <c r="Q330" s="112">
        <v>2557.1262499999998</v>
      </c>
      <c r="R330" s="112">
        <v>2581.7012500000001</v>
      </c>
      <c r="S330" s="112">
        <v>2612.9112500000001</v>
      </c>
      <c r="T330" s="112">
        <v>2670.0749999999998</v>
      </c>
      <c r="U330" s="112">
        <v>2723.6424999999999</v>
      </c>
      <c r="V330" s="113">
        <v>2782.3375000000001</v>
      </c>
      <c r="AA330" s="33" t="str">
        <f t="shared" si="183"/>
        <v>Sensitivity S5 - Regional RPS @ 35% (Draft)</v>
      </c>
      <c r="AB330" s="282">
        <f t="shared" si="180"/>
        <v>3839.9050000000002</v>
      </c>
      <c r="AC330" s="282">
        <f t="shared" si="181"/>
        <v>2733.28</v>
      </c>
      <c r="AD330" s="283">
        <f t="shared" si="182"/>
        <v>2782.3375000000001</v>
      </c>
      <c r="AI330" s="28"/>
      <c r="AJ330" s="28"/>
      <c r="AK330" s="28"/>
    </row>
    <row r="331" spans="2:40" x14ac:dyDescent="0.25">
      <c r="B331" s="33" t="s">
        <v>318</v>
      </c>
      <c r="C331" s="112">
        <v>3243.42625</v>
      </c>
      <c r="D331" s="112">
        <v>3484.8175000000001</v>
      </c>
      <c r="E331" s="112">
        <v>3738.415</v>
      </c>
      <c r="F331" s="112">
        <v>3932.2137499999999</v>
      </c>
      <c r="G331" s="112">
        <v>4103.3062499999996</v>
      </c>
      <c r="H331" s="112">
        <v>3545.2125000000001</v>
      </c>
      <c r="I331" s="112">
        <v>3289.8874999999998</v>
      </c>
      <c r="J331" s="112">
        <v>3179.5725000000002</v>
      </c>
      <c r="K331" s="112">
        <v>3097.6312499999999</v>
      </c>
      <c r="L331" s="112">
        <v>2983.11375</v>
      </c>
      <c r="M331" s="112">
        <v>2557.5637499999998</v>
      </c>
      <c r="N331" s="112">
        <v>2198.86625</v>
      </c>
      <c r="O331" s="112">
        <v>2086.8962499999998</v>
      </c>
      <c r="P331" s="112">
        <v>2123.5962500000001</v>
      </c>
      <c r="Q331" s="112">
        <v>2158.73875</v>
      </c>
      <c r="R331" s="112">
        <v>2225.585</v>
      </c>
      <c r="S331" s="112">
        <v>2294.2537499999999</v>
      </c>
      <c r="T331" s="112">
        <v>2392.07125</v>
      </c>
      <c r="U331" s="112">
        <v>2467.1750000000002</v>
      </c>
      <c r="V331" s="113">
        <v>2554.4250000000002</v>
      </c>
      <c r="AA331" s="33" t="str">
        <f t="shared" si="183"/>
        <v>Sensitivity S5 - Regional RPS @ 35% (Final)</v>
      </c>
      <c r="AB331" s="282">
        <f t="shared" si="180"/>
        <v>3545.2125000000001</v>
      </c>
      <c r="AC331" s="282">
        <f t="shared" si="181"/>
        <v>2557.5637499999998</v>
      </c>
      <c r="AD331" s="283">
        <f t="shared" si="182"/>
        <v>2554.4250000000002</v>
      </c>
    </row>
    <row r="332" spans="2:40" x14ac:dyDescent="0.25">
      <c r="B332" s="33" t="s">
        <v>320</v>
      </c>
      <c r="C332" s="112">
        <v>4548.74125</v>
      </c>
      <c r="D332" s="112">
        <v>4577.3712500000001</v>
      </c>
      <c r="E332" s="112">
        <v>4530.8599999999997</v>
      </c>
      <c r="F332" s="112">
        <v>4557.7275</v>
      </c>
      <c r="G332" s="112">
        <v>4594.6087500000003</v>
      </c>
      <c r="H332" s="112">
        <v>4054.6887499999998</v>
      </c>
      <c r="I332" s="112">
        <v>3873.1387500000001</v>
      </c>
      <c r="J332" s="112">
        <v>3892.69625</v>
      </c>
      <c r="K332" s="112">
        <v>3956.1212500000001</v>
      </c>
      <c r="L332" s="112">
        <v>3982.87</v>
      </c>
      <c r="M332" s="112">
        <v>3459.3762499999998</v>
      </c>
      <c r="N332" s="112">
        <v>3233.42</v>
      </c>
      <c r="O332" s="112">
        <v>3215.3449999999998</v>
      </c>
      <c r="P332" s="112">
        <v>3241.355</v>
      </c>
      <c r="Q332" s="112">
        <v>3259.5324999999998</v>
      </c>
      <c r="R332" s="112">
        <v>3261.8325</v>
      </c>
      <c r="S332" s="112">
        <v>3267.3449999999998</v>
      </c>
      <c r="T332" s="112">
        <v>3293.9724999999999</v>
      </c>
      <c r="U332" s="112">
        <v>3301.0725000000002</v>
      </c>
      <c r="V332" s="113">
        <v>3329.65625</v>
      </c>
      <c r="AA332" s="276" t="str">
        <f t="shared" si="183"/>
        <v>Sensitivity S10 - Lower Conservation (Draft)</v>
      </c>
      <c r="AB332" s="284">
        <f t="shared" si="180"/>
        <v>4054.6887499999998</v>
      </c>
      <c r="AC332" s="284">
        <f t="shared" si="181"/>
        <v>3459.3762499999998</v>
      </c>
      <c r="AD332" s="285">
        <f t="shared" si="182"/>
        <v>3329.65625</v>
      </c>
    </row>
    <row r="333" spans="2:40" ht="13.8" thickBot="1" x14ac:dyDescent="0.3">
      <c r="B333" s="37" t="s">
        <v>126</v>
      </c>
      <c r="C333" s="38">
        <v>3248.4974999999999</v>
      </c>
      <c r="D333" s="38">
        <v>3506.36625</v>
      </c>
      <c r="E333" s="38">
        <v>3781.31</v>
      </c>
      <c r="F333" s="38">
        <v>3999.7837500000001</v>
      </c>
      <c r="G333" s="38">
        <v>4202.0387499999997</v>
      </c>
      <c r="H333" s="38">
        <v>3756.28125</v>
      </c>
      <c r="I333" s="38">
        <v>3643.22</v>
      </c>
      <c r="J333" s="38">
        <v>3653.6737499999999</v>
      </c>
      <c r="K333" s="38">
        <v>3729.1149999999998</v>
      </c>
      <c r="L333" s="38">
        <v>3787.0625</v>
      </c>
      <c r="M333" s="38">
        <v>3292.38375</v>
      </c>
      <c r="N333" s="38">
        <v>3144.4749999999999</v>
      </c>
      <c r="O333" s="38">
        <v>3137.9787500000002</v>
      </c>
      <c r="P333" s="38">
        <v>3192.0349999999999</v>
      </c>
      <c r="Q333" s="38">
        <v>3210.2237500000001</v>
      </c>
      <c r="R333" s="38">
        <v>3233.6350000000002</v>
      </c>
      <c r="S333" s="38">
        <v>3262.9862499999999</v>
      </c>
      <c r="T333" s="38">
        <v>3298.3674999999998</v>
      </c>
      <c r="U333" s="38">
        <v>3311.2474999999999</v>
      </c>
      <c r="V333" s="40">
        <v>3344.9775</v>
      </c>
      <c r="AA333" s="37" t="str">
        <f t="shared" si="183"/>
        <v>Sensitivity S10 - Lower Conservation (Final)</v>
      </c>
      <c r="AB333" s="286">
        <f t="shared" si="180"/>
        <v>3756.28125</v>
      </c>
      <c r="AC333" s="286">
        <f t="shared" si="181"/>
        <v>3292.38375</v>
      </c>
      <c r="AD333" s="287">
        <f t="shared" si="182"/>
        <v>3344.9775</v>
      </c>
    </row>
    <row r="334" spans="2:40" ht="13.8" thickBot="1" x14ac:dyDescent="0.3">
      <c r="B334" s="25"/>
    </row>
    <row r="335" spans="2:40" ht="13.8" thickBot="1" x14ac:dyDescent="0.3">
      <c r="B335" s="42" t="s">
        <v>134</v>
      </c>
      <c r="C335" s="43">
        <v>2016</v>
      </c>
      <c r="D335" s="44">
        <v>2017</v>
      </c>
      <c r="E335" s="44">
        <v>2018</v>
      </c>
      <c r="F335" s="44">
        <v>2019</v>
      </c>
      <c r="G335" s="44">
        <v>2020</v>
      </c>
      <c r="H335" s="44">
        <v>2021</v>
      </c>
      <c r="I335" s="44">
        <v>2022</v>
      </c>
      <c r="J335" s="44">
        <v>2023</v>
      </c>
      <c r="K335" s="44">
        <v>2024</v>
      </c>
      <c r="L335" s="44">
        <v>2025</v>
      </c>
      <c r="M335" s="44">
        <v>2026</v>
      </c>
      <c r="N335" s="44">
        <v>2027</v>
      </c>
      <c r="O335" s="44">
        <v>2028</v>
      </c>
      <c r="P335" s="44">
        <v>2029</v>
      </c>
      <c r="Q335" s="44">
        <v>2030</v>
      </c>
      <c r="R335" s="44">
        <v>2031</v>
      </c>
      <c r="S335" s="44">
        <v>2032</v>
      </c>
      <c r="T335" s="44">
        <v>2033</v>
      </c>
      <c r="U335" s="44">
        <v>2034</v>
      </c>
      <c r="V335" s="45">
        <v>2035</v>
      </c>
      <c r="AA335" s="57" t="str">
        <f>B335</f>
        <v>Natural Gas Dispatch - New (aMW)</v>
      </c>
      <c r="AB335" s="20">
        <v>2021</v>
      </c>
      <c r="AC335" s="20">
        <v>2026</v>
      </c>
      <c r="AD335" s="21">
        <v>2035</v>
      </c>
    </row>
    <row r="336" spans="2:40" x14ac:dyDescent="0.25">
      <c r="B336" s="47" t="s">
        <v>219</v>
      </c>
      <c r="C336" s="48">
        <v>0</v>
      </c>
      <c r="D336" s="48">
        <v>0</v>
      </c>
      <c r="E336" s="48">
        <v>0</v>
      </c>
      <c r="F336" s="48">
        <v>0.10125000000000001</v>
      </c>
      <c r="G336" s="48">
        <v>0.5</v>
      </c>
      <c r="H336" s="48">
        <v>1.38375</v>
      </c>
      <c r="I336" s="48">
        <v>1.895</v>
      </c>
      <c r="J336" s="48">
        <v>2.0237500000000002</v>
      </c>
      <c r="K336" s="48">
        <v>2.3362500000000002</v>
      </c>
      <c r="L336" s="48">
        <v>3.5012500000000002</v>
      </c>
      <c r="M336" s="48">
        <v>7.415</v>
      </c>
      <c r="N336" s="48">
        <v>8.11</v>
      </c>
      <c r="O336" s="48">
        <v>11.03125</v>
      </c>
      <c r="P336" s="48">
        <v>20.513750000000002</v>
      </c>
      <c r="Q336" s="48">
        <v>41.661250000000003</v>
      </c>
      <c r="R336" s="48">
        <v>61.011249999999997</v>
      </c>
      <c r="S336" s="48">
        <v>92.338750000000005</v>
      </c>
      <c r="T336" s="48">
        <v>143.87375</v>
      </c>
      <c r="U336" s="48">
        <v>218.61750000000001</v>
      </c>
      <c r="V336" s="49">
        <v>223.02500000000001</v>
      </c>
      <c r="AA336" s="60" t="str">
        <f>B336</f>
        <v>Scenario 1B - Existing Policy (Draft)</v>
      </c>
      <c r="AB336" s="280">
        <f t="shared" ref="AB336:AB352" si="184">H336</f>
        <v>1.38375</v>
      </c>
      <c r="AC336" s="281">
        <f t="shared" ref="AC336:AC352" si="185">M336</f>
        <v>7.415</v>
      </c>
      <c r="AD336" s="281">
        <f t="shared" ref="AD336:AD352" si="186">V336</f>
        <v>223.02500000000001</v>
      </c>
    </row>
    <row r="337" spans="2:30" x14ac:dyDescent="0.25">
      <c r="B337" s="33" t="s">
        <v>218</v>
      </c>
      <c r="C337" s="14">
        <v>0</v>
      </c>
      <c r="D337" s="14">
        <v>0</v>
      </c>
      <c r="E337" s="14">
        <v>0</v>
      </c>
      <c r="F337" s="14">
        <v>0</v>
      </c>
      <c r="G337" s="14">
        <v>0</v>
      </c>
      <c r="H337" s="14">
        <v>0</v>
      </c>
      <c r="I337" s="14">
        <v>1.885</v>
      </c>
      <c r="J337" s="14">
        <v>6.5575000000000001</v>
      </c>
      <c r="K337" s="14">
        <v>7.4550000000000001</v>
      </c>
      <c r="L337" s="14">
        <v>9.7025000000000006</v>
      </c>
      <c r="M337" s="14">
        <v>19.471250000000001</v>
      </c>
      <c r="N337" s="14">
        <v>21.7925</v>
      </c>
      <c r="O337" s="14">
        <v>25.901250000000001</v>
      </c>
      <c r="P337" s="14">
        <v>37.377499999999998</v>
      </c>
      <c r="Q337" s="14">
        <v>69.401250000000005</v>
      </c>
      <c r="R337" s="14">
        <v>115.44499999999999</v>
      </c>
      <c r="S337" s="14">
        <v>183.36750000000001</v>
      </c>
      <c r="T337" s="14">
        <v>272.04250000000002</v>
      </c>
      <c r="U337" s="14">
        <v>414.15875</v>
      </c>
      <c r="V337" s="36">
        <v>420.13125000000002</v>
      </c>
      <c r="AA337" s="33" t="str">
        <f t="shared" ref="AA337:AA352" si="187">B337</f>
        <v>Scenario 1B - Existing Policy (Final)</v>
      </c>
      <c r="AB337" s="282">
        <f t="shared" si="184"/>
        <v>0</v>
      </c>
      <c r="AC337" s="282">
        <f t="shared" si="185"/>
        <v>19.471250000000001</v>
      </c>
      <c r="AD337" s="283">
        <f t="shared" si="186"/>
        <v>420.13125000000002</v>
      </c>
    </row>
    <row r="338" spans="2:30" ht="13.8" customHeight="1" x14ac:dyDescent="0.25">
      <c r="B338" s="33" t="s">
        <v>220</v>
      </c>
      <c r="C338" s="14">
        <v>0</v>
      </c>
      <c r="D338" s="14">
        <v>0</v>
      </c>
      <c r="E338" s="14">
        <v>0</v>
      </c>
      <c r="F338" s="14">
        <v>0.21249999999999999</v>
      </c>
      <c r="G338" s="14">
        <v>0.84250000000000003</v>
      </c>
      <c r="H338" s="14">
        <v>4.6399999999999997</v>
      </c>
      <c r="I338" s="14">
        <v>12.8725</v>
      </c>
      <c r="J338" s="14">
        <v>12.67</v>
      </c>
      <c r="K338" s="14">
        <v>12.95875</v>
      </c>
      <c r="L338" s="14">
        <v>15.526249999999999</v>
      </c>
      <c r="M338" s="14">
        <v>23.451250000000002</v>
      </c>
      <c r="N338" s="14">
        <v>23.387499999999999</v>
      </c>
      <c r="O338" s="14">
        <v>29.31625</v>
      </c>
      <c r="P338" s="14">
        <v>47.272500000000001</v>
      </c>
      <c r="Q338" s="14">
        <v>81.961250000000007</v>
      </c>
      <c r="R338" s="14">
        <v>103.27249999999999</v>
      </c>
      <c r="S338" s="14">
        <v>152.77375000000001</v>
      </c>
      <c r="T338" s="14">
        <v>207.82374999999999</v>
      </c>
      <c r="U338" s="14">
        <v>327.45499999999998</v>
      </c>
      <c r="V338" s="36">
        <v>328.19375000000002</v>
      </c>
      <c r="AA338" s="33" t="str">
        <f t="shared" si="187"/>
        <v>Scenario 2B - Carbon Reduction - Social Cost of Carbon - Mid-Range (Draft)</v>
      </c>
      <c r="AB338" s="282">
        <f t="shared" si="184"/>
        <v>4.6399999999999997</v>
      </c>
      <c r="AC338" s="282">
        <f t="shared" si="185"/>
        <v>23.451250000000002</v>
      </c>
      <c r="AD338" s="283">
        <f t="shared" si="186"/>
        <v>328.19375000000002</v>
      </c>
    </row>
    <row r="339" spans="2:30" ht="13.2" customHeight="1" x14ac:dyDescent="0.25">
      <c r="B339" s="33" t="s">
        <v>221</v>
      </c>
      <c r="C339" s="14">
        <v>0</v>
      </c>
      <c r="D339" s="14">
        <v>0</v>
      </c>
      <c r="E339" s="14">
        <v>0</v>
      </c>
      <c r="F339" s="14">
        <v>0</v>
      </c>
      <c r="G339" s="14">
        <v>0</v>
      </c>
      <c r="H339" s="14">
        <v>0</v>
      </c>
      <c r="I339" s="14">
        <v>0</v>
      </c>
      <c r="J339" s="14">
        <v>0</v>
      </c>
      <c r="K339" s="14">
        <v>0</v>
      </c>
      <c r="L339" s="14">
        <v>13.77875</v>
      </c>
      <c r="M339" s="14">
        <v>55.7575</v>
      </c>
      <c r="N339" s="14">
        <v>58.182499999999997</v>
      </c>
      <c r="O339" s="14">
        <v>60.567500000000003</v>
      </c>
      <c r="P339" s="14">
        <v>107.00624999999999</v>
      </c>
      <c r="Q339" s="14">
        <v>237.245</v>
      </c>
      <c r="R339" s="14">
        <v>371.32</v>
      </c>
      <c r="S339" s="14">
        <v>706.97500000000002</v>
      </c>
      <c r="T339" s="14">
        <v>824.12625000000003</v>
      </c>
      <c r="U339" s="14">
        <v>1104.0137500000001</v>
      </c>
      <c r="V339" s="36">
        <v>1109.3612499999999</v>
      </c>
      <c r="AA339" s="33" t="str">
        <f t="shared" si="187"/>
        <v>Scenario 2B - Carbon Reduction - Social Cost of Carbon - Mid-Range (Final)</v>
      </c>
      <c r="AB339" s="282">
        <f t="shared" si="184"/>
        <v>0</v>
      </c>
      <c r="AC339" s="282">
        <f t="shared" si="185"/>
        <v>55.7575</v>
      </c>
      <c r="AD339" s="283">
        <f t="shared" si="186"/>
        <v>1109.3612499999999</v>
      </c>
    </row>
    <row r="340" spans="2:30" ht="13.8" customHeight="1" x14ac:dyDescent="0.25">
      <c r="B340" s="33" t="s">
        <v>47</v>
      </c>
      <c r="C340" s="14">
        <v>0</v>
      </c>
      <c r="D340" s="14">
        <v>0</v>
      </c>
      <c r="E340" s="14">
        <v>0</v>
      </c>
      <c r="F340" s="14">
        <v>0.30125000000000002</v>
      </c>
      <c r="G340" s="14">
        <v>0.79125000000000001</v>
      </c>
      <c r="H340" s="14">
        <v>1.2024999999999999</v>
      </c>
      <c r="I340" s="14">
        <v>1.08125</v>
      </c>
      <c r="J340" s="14">
        <v>1.2375</v>
      </c>
      <c r="K340" s="14">
        <v>8.7937499999999993</v>
      </c>
      <c r="L340" s="14">
        <v>164.2825</v>
      </c>
      <c r="M340" s="14">
        <v>596.26625000000001</v>
      </c>
      <c r="N340" s="14">
        <v>651.61874999999998</v>
      </c>
      <c r="O340" s="14">
        <v>684.72625000000005</v>
      </c>
      <c r="P340" s="14">
        <v>851.91499999999996</v>
      </c>
      <c r="Q340" s="14">
        <v>1127.1075000000001</v>
      </c>
      <c r="R340" s="14">
        <v>1198.5825</v>
      </c>
      <c r="S340" s="14">
        <v>1355.33375</v>
      </c>
      <c r="T340" s="14">
        <v>1486.08375</v>
      </c>
      <c r="U340" s="14">
        <v>1676.10625</v>
      </c>
      <c r="V340" s="36">
        <v>1752.32</v>
      </c>
      <c r="AA340" s="33" t="str">
        <f t="shared" si="187"/>
        <v>Scenario 3A - Maximum Carbon Reduction, Existing Technology (Draft)</v>
      </c>
      <c r="AB340" s="282">
        <f t="shared" si="184"/>
        <v>1.2024999999999999</v>
      </c>
      <c r="AC340" s="282">
        <f t="shared" si="185"/>
        <v>596.26625000000001</v>
      </c>
      <c r="AD340" s="283">
        <f t="shared" si="186"/>
        <v>1752.32</v>
      </c>
    </row>
    <row r="341" spans="2:30" x14ac:dyDescent="0.25">
      <c r="B341" s="33" t="s">
        <v>48</v>
      </c>
      <c r="C341" s="14">
        <v>0</v>
      </c>
      <c r="D341" s="14">
        <v>0</v>
      </c>
      <c r="E341" s="14">
        <v>0</v>
      </c>
      <c r="F341" s="14">
        <v>0</v>
      </c>
      <c r="G341" s="14">
        <v>0</v>
      </c>
      <c r="H341" s="14">
        <v>3.65625</v>
      </c>
      <c r="I341" s="14">
        <v>11.3325</v>
      </c>
      <c r="J341" s="14">
        <v>11.28875</v>
      </c>
      <c r="K341" s="14">
        <v>11.768750000000001</v>
      </c>
      <c r="L341" s="14">
        <v>175.2225</v>
      </c>
      <c r="M341" s="14">
        <v>776.63250000000005</v>
      </c>
      <c r="N341" s="14">
        <v>917.14499999999998</v>
      </c>
      <c r="O341" s="14">
        <v>896.39374999999995</v>
      </c>
      <c r="P341" s="14">
        <v>932.97625000000005</v>
      </c>
      <c r="Q341" s="14">
        <v>1093.2837500000001</v>
      </c>
      <c r="R341" s="14">
        <v>1355.125</v>
      </c>
      <c r="S341" s="14">
        <v>1823.4974999999999</v>
      </c>
      <c r="T341" s="14">
        <v>1854.9649999999999</v>
      </c>
      <c r="U341" s="14">
        <v>2009.7049999999999</v>
      </c>
      <c r="V341" s="36">
        <v>2298.46875</v>
      </c>
      <c r="AA341" s="33" t="str">
        <f t="shared" si="187"/>
        <v>Scenario 3A - Maximum Carbon Reduction, Existing Technology (Final)</v>
      </c>
      <c r="AB341" s="282">
        <f t="shared" si="184"/>
        <v>3.65625</v>
      </c>
      <c r="AC341" s="282">
        <f t="shared" si="185"/>
        <v>776.63250000000005</v>
      </c>
      <c r="AD341" s="283">
        <f t="shared" si="186"/>
        <v>2298.46875</v>
      </c>
    </row>
    <row r="342" spans="2:30" x14ac:dyDescent="0.25">
      <c r="B342" s="33" t="s">
        <v>89</v>
      </c>
      <c r="C342" s="14">
        <v>0</v>
      </c>
      <c r="D342" s="14">
        <v>0</v>
      </c>
      <c r="E342" s="14">
        <v>0</v>
      </c>
      <c r="F342" s="14">
        <v>0.35749999999999998</v>
      </c>
      <c r="G342" s="14">
        <v>1.2949999999999999</v>
      </c>
      <c r="H342" s="14">
        <v>8.3574999999999999</v>
      </c>
      <c r="I342" s="14">
        <v>20.767499999999998</v>
      </c>
      <c r="J342" s="14">
        <v>29.733750000000001</v>
      </c>
      <c r="K342" s="14">
        <v>32.311250000000001</v>
      </c>
      <c r="L342" s="14">
        <v>219.11</v>
      </c>
      <c r="M342" s="14">
        <v>885.54</v>
      </c>
      <c r="N342" s="14">
        <v>1035.5337500000001</v>
      </c>
      <c r="O342" s="14">
        <v>1020.26</v>
      </c>
      <c r="P342" s="14">
        <v>1048.115</v>
      </c>
      <c r="Q342" s="14">
        <v>1125.855</v>
      </c>
      <c r="R342" s="14">
        <v>1210.44</v>
      </c>
      <c r="S342" s="14">
        <v>1384.885</v>
      </c>
      <c r="T342" s="14">
        <v>1451.45875</v>
      </c>
      <c r="U342" s="14">
        <v>1568.5162499999999</v>
      </c>
      <c r="V342" s="36">
        <v>1891.9425000000001</v>
      </c>
      <c r="AA342" s="33" t="str">
        <f t="shared" si="187"/>
        <v>Scenario 3C - Coal Retirement</v>
      </c>
      <c r="AB342" s="282">
        <f t="shared" si="184"/>
        <v>8.3574999999999999</v>
      </c>
      <c r="AC342" s="282">
        <f t="shared" si="185"/>
        <v>885.54</v>
      </c>
      <c r="AD342" s="283">
        <f t="shared" si="186"/>
        <v>1891.9425000000001</v>
      </c>
    </row>
    <row r="343" spans="2:30" x14ac:dyDescent="0.25">
      <c r="B343" s="33" t="s">
        <v>90</v>
      </c>
      <c r="C343" s="14">
        <v>0</v>
      </c>
      <c r="D343" s="14">
        <v>0</v>
      </c>
      <c r="E343" s="14">
        <v>0</v>
      </c>
      <c r="F343" s="14">
        <v>0.99875000000000003</v>
      </c>
      <c r="G343" s="14">
        <v>10.307499999999999</v>
      </c>
      <c r="H343" s="14">
        <v>50.10125</v>
      </c>
      <c r="I343" s="14">
        <v>104.32250000000001</v>
      </c>
      <c r="J343" s="14">
        <v>149.96125000000001</v>
      </c>
      <c r="K343" s="14">
        <v>207.3425</v>
      </c>
      <c r="L343" s="14">
        <v>486.755</v>
      </c>
      <c r="M343" s="14">
        <v>1217.53</v>
      </c>
      <c r="N343" s="14">
        <v>1279.7462499999999</v>
      </c>
      <c r="O343" s="14">
        <v>1301.9749999999999</v>
      </c>
      <c r="P343" s="14">
        <v>1352.6837499999999</v>
      </c>
      <c r="Q343" s="14">
        <v>1503.61375</v>
      </c>
      <c r="R343" s="14">
        <v>1608.87625</v>
      </c>
      <c r="S343" s="14">
        <v>1819.6675</v>
      </c>
      <c r="T343" s="14">
        <v>1864.53125</v>
      </c>
      <c r="U343" s="14">
        <v>2012.7325000000001</v>
      </c>
      <c r="V343" s="36">
        <v>2407.1624999999999</v>
      </c>
      <c r="AA343" s="33" t="str">
        <f t="shared" si="187"/>
        <v>Scenario 3D - Coal Retirement w/SCC_MidRange</v>
      </c>
      <c r="AB343" s="282">
        <f t="shared" si="184"/>
        <v>50.10125</v>
      </c>
      <c r="AC343" s="282">
        <f t="shared" si="185"/>
        <v>1217.53</v>
      </c>
      <c r="AD343" s="283">
        <f t="shared" si="186"/>
        <v>2407.1624999999999</v>
      </c>
    </row>
    <row r="344" spans="2:30" x14ac:dyDescent="0.25">
      <c r="B344" s="33" t="s">
        <v>94</v>
      </c>
      <c r="C344" s="14">
        <v>0</v>
      </c>
      <c r="D344" s="14">
        <v>0</v>
      </c>
      <c r="E344" s="14">
        <v>0</v>
      </c>
      <c r="F344" s="14">
        <v>0</v>
      </c>
      <c r="G344" s="14">
        <v>0</v>
      </c>
      <c r="H344" s="14">
        <v>0</v>
      </c>
      <c r="I344" s="14">
        <v>0</v>
      </c>
      <c r="J344" s="14">
        <v>0</v>
      </c>
      <c r="K344" s="14">
        <v>0</v>
      </c>
      <c r="L344" s="14">
        <v>13.77875</v>
      </c>
      <c r="M344" s="14">
        <v>55.7575</v>
      </c>
      <c r="N344" s="14">
        <v>58.182499999999997</v>
      </c>
      <c r="O344" s="14">
        <v>60.567500000000003</v>
      </c>
      <c r="P344" s="14">
        <v>107.00624999999999</v>
      </c>
      <c r="Q344" s="14">
        <v>237.245</v>
      </c>
      <c r="R344" s="14">
        <v>371.32</v>
      </c>
      <c r="S344" s="14">
        <v>706.97500000000002</v>
      </c>
      <c r="T344" s="14">
        <v>824.12625000000003</v>
      </c>
      <c r="U344" s="14">
        <v>1104.0137500000001</v>
      </c>
      <c r="V344" s="36">
        <v>1109.3612499999999</v>
      </c>
      <c r="AA344" s="33" t="str">
        <f t="shared" si="187"/>
        <v>Scenario 3E - Coal Retirement w/SCC_MidRange - No New Gas</v>
      </c>
      <c r="AB344" s="282">
        <f t="shared" si="184"/>
        <v>0</v>
      </c>
      <c r="AC344" s="282">
        <f t="shared" si="185"/>
        <v>55.7575</v>
      </c>
      <c r="AD344" s="283">
        <f t="shared" si="186"/>
        <v>1109.3612499999999</v>
      </c>
    </row>
    <row r="345" spans="2:30" x14ac:dyDescent="0.25">
      <c r="B345" s="33" t="s">
        <v>223</v>
      </c>
      <c r="C345" s="14">
        <v>0</v>
      </c>
      <c r="D345" s="14">
        <v>0</v>
      </c>
      <c r="E345" s="14">
        <v>0</v>
      </c>
      <c r="F345" s="14">
        <v>0</v>
      </c>
      <c r="G345" s="14">
        <v>0</v>
      </c>
      <c r="H345" s="14">
        <v>0.40250000000000002</v>
      </c>
      <c r="I345" s="14">
        <v>1.1100000000000001</v>
      </c>
      <c r="J345" s="14">
        <v>1.0962499999999999</v>
      </c>
      <c r="K345" s="14">
        <v>0.88624999999999998</v>
      </c>
      <c r="L345" s="14">
        <v>2.6312500000000001</v>
      </c>
      <c r="M345" s="14">
        <v>7.00875</v>
      </c>
      <c r="N345" s="14">
        <v>7.7437500000000004</v>
      </c>
      <c r="O345" s="14">
        <v>11.3225</v>
      </c>
      <c r="P345" s="14">
        <v>23.18</v>
      </c>
      <c r="Q345" s="14">
        <v>44.423749999999998</v>
      </c>
      <c r="R345" s="14">
        <v>61.228749999999998</v>
      </c>
      <c r="S345" s="14">
        <v>92.67</v>
      </c>
      <c r="T345" s="14">
        <v>143.51374999999999</v>
      </c>
      <c r="U345" s="14">
        <v>220.79750000000001</v>
      </c>
      <c r="V345" s="36">
        <v>224.69125</v>
      </c>
      <c r="AA345" s="33" t="str">
        <f t="shared" si="187"/>
        <v>Scenario 5B - Increased Reliance on External Market (Draft)</v>
      </c>
      <c r="AB345" s="282">
        <f t="shared" si="184"/>
        <v>0.40250000000000002</v>
      </c>
      <c r="AC345" s="282">
        <f t="shared" si="185"/>
        <v>7.00875</v>
      </c>
      <c r="AD345" s="283">
        <f t="shared" si="186"/>
        <v>224.69125</v>
      </c>
    </row>
    <row r="346" spans="2:30" x14ac:dyDescent="0.25">
      <c r="B346" s="33" t="s">
        <v>224</v>
      </c>
      <c r="C346" s="14">
        <v>0</v>
      </c>
      <c r="D346" s="14">
        <v>0</v>
      </c>
      <c r="E346" s="14">
        <v>0</v>
      </c>
      <c r="F346" s="14">
        <v>0</v>
      </c>
      <c r="G346" s="14">
        <v>0</v>
      </c>
      <c r="H346" s="14">
        <v>0</v>
      </c>
      <c r="I346" s="14">
        <v>1.5625</v>
      </c>
      <c r="J346" s="14">
        <v>5.48</v>
      </c>
      <c r="K346" s="14">
        <v>5.8012499999999996</v>
      </c>
      <c r="L346" s="14">
        <v>10.296250000000001</v>
      </c>
      <c r="M346" s="14">
        <v>25.05</v>
      </c>
      <c r="N346" s="14">
        <v>26.333749999999998</v>
      </c>
      <c r="O346" s="14">
        <v>35.891249999999999</v>
      </c>
      <c r="P346" s="14">
        <v>58.368749999999999</v>
      </c>
      <c r="Q346" s="14">
        <v>99.991249999999994</v>
      </c>
      <c r="R346" s="14">
        <v>151.72</v>
      </c>
      <c r="S346" s="14">
        <v>214.78</v>
      </c>
      <c r="T346" s="14">
        <v>308.005</v>
      </c>
      <c r="U346" s="14">
        <v>476.98750000000001</v>
      </c>
      <c r="V346" s="36">
        <v>485.32499999999999</v>
      </c>
      <c r="AA346" s="33" t="str">
        <f t="shared" si="187"/>
        <v>Scenario 5B - Increased Reliance on External Market (Final)</v>
      </c>
      <c r="AB346" s="282">
        <f t="shared" si="184"/>
        <v>0</v>
      </c>
      <c r="AC346" s="282">
        <f t="shared" si="185"/>
        <v>25.05</v>
      </c>
      <c r="AD346" s="283">
        <f t="shared" si="186"/>
        <v>485.32499999999999</v>
      </c>
    </row>
    <row r="347" spans="2:30" x14ac:dyDescent="0.25">
      <c r="B347" s="74" t="s">
        <v>217</v>
      </c>
      <c r="C347" s="14">
        <v>0</v>
      </c>
      <c r="D347" s="14">
        <v>0</v>
      </c>
      <c r="E347" s="14">
        <v>0</v>
      </c>
      <c r="F347" s="14">
        <v>9.4912500000000009</v>
      </c>
      <c r="G347" s="14">
        <v>31.853750000000002</v>
      </c>
      <c r="H347" s="14">
        <v>48.612499999999997</v>
      </c>
      <c r="I347" s="14">
        <v>48.05</v>
      </c>
      <c r="J347" s="14">
        <v>53.516249999999999</v>
      </c>
      <c r="K347" s="14">
        <v>55.738750000000003</v>
      </c>
      <c r="L347" s="14">
        <v>53.753749999999997</v>
      </c>
      <c r="M347" s="14">
        <v>63.782499999999999</v>
      </c>
      <c r="N347" s="14">
        <v>71.73</v>
      </c>
      <c r="O347" s="14">
        <v>72.172499999999999</v>
      </c>
      <c r="P347" s="14">
        <v>74.222499999999997</v>
      </c>
      <c r="Q347" s="14">
        <v>88.383750000000006</v>
      </c>
      <c r="R347" s="14">
        <v>109.95375</v>
      </c>
      <c r="S347" s="14">
        <v>144.21</v>
      </c>
      <c r="T347" s="14">
        <v>182.77250000000001</v>
      </c>
      <c r="U347" s="14">
        <v>238.98875000000001</v>
      </c>
      <c r="V347" s="36">
        <v>245.685</v>
      </c>
      <c r="AA347" s="74" t="str">
        <f t="shared" si="187"/>
        <v>Sensitivity S3 - No Demand Response (Draft)</v>
      </c>
      <c r="AB347" s="282">
        <f t="shared" si="184"/>
        <v>48.612499999999997</v>
      </c>
      <c r="AC347" s="282">
        <f t="shared" si="185"/>
        <v>63.782499999999999</v>
      </c>
      <c r="AD347" s="283">
        <f t="shared" si="186"/>
        <v>245.685</v>
      </c>
    </row>
    <row r="348" spans="2:30" x14ac:dyDescent="0.25">
      <c r="B348" s="33" t="s">
        <v>216</v>
      </c>
      <c r="C348" s="14">
        <v>0</v>
      </c>
      <c r="D348" s="14">
        <v>0</v>
      </c>
      <c r="E348" s="14">
        <v>0</v>
      </c>
      <c r="F348" s="14">
        <v>35.222499999999997</v>
      </c>
      <c r="G348" s="14">
        <v>90.44</v>
      </c>
      <c r="H348" s="14">
        <v>132.09875</v>
      </c>
      <c r="I348" s="14">
        <v>186.29875000000001</v>
      </c>
      <c r="J348" s="14">
        <v>184.93625</v>
      </c>
      <c r="K348" s="14">
        <v>177.91</v>
      </c>
      <c r="L348" s="14">
        <v>178.72749999999999</v>
      </c>
      <c r="M348" s="14">
        <v>211.65625</v>
      </c>
      <c r="N348" s="14">
        <v>240.90125</v>
      </c>
      <c r="O348" s="14">
        <v>246.89500000000001</v>
      </c>
      <c r="P348" s="14">
        <v>274.55500000000001</v>
      </c>
      <c r="Q348" s="14">
        <v>330.23874999999998</v>
      </c>
      <c r="R348" s="14">
        <v>408.95249999999999</v>
      </c>
      <c r="S348" s="14">
        <v>569.47625000000005</v>
      </c>
      <c r="T348" s="14">
        <v>624.09</v>
      </c>
      <c r="U348" s="14">
        <v>747.37249999999995</v>
      </c>
      <c r="V348" s="36">
        <v>833.58249999999998</v>
      </c>
      <c r="AA348" s="33" t="str">
        <f t="shared" si="187"/>
        <v>Sensitivity S3 - No Demand Response (Final)</v>
      </c>
      <c r="AB348" s="282">
        <f t="shared" si="184"/>
        <v>132.09875</v>
      </c>
      <c r="AC348" s="282">
        <f t="shared" si="185"/>
        <v>211.65625</v>
      </c>
      <c r="AD348" s="283">
        <f t="shared" si="186"/>
        <v>833.58249999999998</v>
      </c>
    </row>
    <row r="349" spans="2:30" x14ac:dyDescent="0.25">
      <c r="B349" s="33" t="s">
        <v>319</v>
      </c>
      <c r="C349" s="112">
        <v>0</v>
      </c>
      <c r="D349" s="112">
        <v>0</v>
      </c>
      <c r="E349" s="112">
        <v>0</v>
      </c>
      <c r="F349" s="112">
        <v>0.12875</v>
      </c>
      <c r="G349" s="112">
        <v>0.38874999999999998</v>
      </c>
      <c r="H349" s="112">
        <v>1.36625</v>
      </c>
      <c r="I349" s="112">
        <v>2.1825000000000001</v>
      </c>
      <c r="J349" s="112">
        <v>2.2025000000000001</v>
      </c>
      <c r="K349" s="112">
        <v>2.2949999999999999</v>
      </c>
      <c r="L349" s="112">
        <v>1.9775</v>
      </c>
      <c r="M349" s="112">
        <v>2.6237499999999998</v>
      </c>
      <c r="N349" s="112">
        <v>2.6724999999999999</v>
      </c>
      <c r="O349" s="112">
        <v>3.2349999999999999</v>
      </c>
      <c r="P349" s="112">
        <v>6.3687500000000004</v>
      </c>
      <c r="Q349" s="112">
        <v>13.2</v>
      </c>
      <c r="R349" s="112">
        <v>20.2425</v>
      </c>
      <c r="S349" s="112">
        <v>33.766249999999999</v>
      </c>
      <c r="T349" s="112">
        <v>64.7</v>
      </c>
      <c r="U349" s="112">
        <v>103.35250000000001</v>
      </c>
      <c r="V349" s="113">
        <v>104.3575</v>
      </c>
      <c r="AA349" s="33" t="str">
        <f t="shared" si="187"/>
        <v>Sensitivity S5 - Regional RPS @ 35% (Draft)</v>
      </c>
      <c r="AB349" s="282">
        <f t="shared" si="184"/>
        <v>1.36625</v>
      </c>
      <c r="AC349" s="282">
        <f t="shared" si="185"/>
        <v>2.6237499999999998</v>
      </c>
      <c r="AD349" s="283">
        <f t="shared" si="186"/>
        <v>104.3575</v>
      </c>
    </row>
    <row r="350" spans="2:30" x14ac:dyDescent="0.25">
      <c r="B350" s="33" t="s">
        <v>318</v>
      </c>
      <c r="C350" s="112">
        <v>0</v>
      </c>
      <c r="D350" s="112">
        <v>0</v>
      </c>
      <c r="E350" s="112">
        <v>0</v>
      </c>
      <c r="F350" s="112">
        <v>0</v>
      </c>
      <c r="G350" s="112">
        <v>0</v>
      </c>
      <c r="H350" s="112">
        <v>0</v>
      </c>
      <c r="I350" s="112">
        <v>2.1387499999999999</v>
      </c>
      <c r="J350" s="112">
        <v>7.35</v>
      </c>
      <c r="K350" s="112">
        <v>7.9037499999999996</v>
      </c>
      <c r="L350" s="112">
        <v>6.8087499999999999</v>
      </c>
      <c r="M350" s="112">
        <v>6.2037500000000003</v>
      </c>
      <c r="N350" s="112">
        <v>6.2874999999999996</v>
      </c>
      <c r="O350" s="112">
        <v>6.0437500000000002</v>
      </c>
      <c r="P350" s="112">
        <v>5.8925000000000001</v>
      </c>
      <c r="Q350" s="112">
        <v>6.1137499999999996</v>
      </c>
      <c r="R350" s="112">
        <v>7.3925000000000001</v>
      </c>
      <c r="S350" s="112">
        <v>9.7550000000000008</v>
      </c>
      <c r="T350" s="112">
        <v>21.182500000000001</v>
      </c>
      <c r="U350" s="112">
        <v>39.377499999999998</v>
      </c>
      <c r="V350" s="113">
        <v>39.145000000000003</v>
      </c>
      <c r="AA350" s="33" t="str">
        <f t="shared" si="187"/>
        <v>Sensitivity S5 - Regional RPS @ 35% (Final)</v>
      </c>
      <c r="AB350" s="282">
        <f t="shared" si="184"/>
        <v>0</v>
      </c>
      <c r="AC350" s="282">
        <f t="shared" si="185"/>
        <v>6.2037500000000003</v>
      </c>
      <c r="AD350" s="283">
        <f t="shared" si="186"/>
        <v>39.145000000000003</v>
      </c>
    </row>
    <row r="351" spans="2:30" x14ac:dyDescent="0.25">
      <c r="B351" s="33" t="s">
        <v>320</v>
      </c>
      <c r="C351" s="112">
        <v>0</v>
      </c>
      <c r="D351" s="112">
        <v>0</v>
      </c>
      <c r="E351" s="112">
        <v>0</v>
      </c>
      <c r="F351" s="112">
        <v>3.645</v>
      </c>
      <c r="G351" s="112">
        <v>22.8325</v>
      </c>
      <c r="H351" s="112">
        <v>53.96875</v>
      </c>
      <c r="I351" s="112">
        <v>55.921250000000001</v>
      </c>
      <c r="J351" s="112">
        <v>62.423749999999998</v>
      </c>
      <c r="K351" s="112">
        <v>66.681250000000006</v>
      </c>
      <c r="L351" s="112">
        <v>122.57875</v>
      </c>
      <c r="M351" s="112">
        <v>266.03625</v>
      </c>
      <c r="N351" s="112">
        <v>286.20375000000001</v>
      </c>
      <c r="O351" s="112">
        <v>296.25375000000003</v>
      </c>
      <c r="P351" s="112">
        <v>333.58875</v>
      </c>
      <c r="Q351" s="112">
        <v>408.80624999999998</v>
      </c>
      <c r="R351" s="112">
        <v>469.7475</v>
      </c>
      <c r="S351" s="112">
        <v>587.24374999999998</v>
      </c>
      <c r="T351" s="112">
        <v>661.92250000000001</v>
      </c>
      <c r="U351" s="112">
        <v>757.85874999999999</v>
      </c>
      <c r="V351" s="113">
        <v>800.44375000000002</v>
      </c>
      <c r="AA351" s="276" t="str">
        <f t="shared" si="187"/>
        <v>Sensitivity S10 - Lower Conservation (Draft)</v>
      </c>
      <c r="AB351" s="284">
        <f t="shared" si="184"/>
        <v>53.96875</v>
      </c>
      <c r="AC351" s="284">
        <f t="shared" si="185"/>
        <v>266.03625</v>
      </c>
      <c r="AD351" s="285">
        <f t="shared" si="186"/>
        <v>800.44375000000002</v>
      </c>
    </row>
    <row r="352" spans="2:30" ht="13.8" thickBot="1" x14ac:dyDescent="0.3">
      <c r="B352" s="37" t="s">
        <v>126</v>
      </c>
      <c r="C352" s="38">
        <v>0</v>
      </c>
      <c r="D352" s="38">
        <v>0</v>
      </c>
      <c r="E352" s="38">
        <v>0</v>
      </c>
      <c r="F352" s="38">
        <v>4.1524999999999999</v>
      </c>
      <c r="G352" s="38">
        <v>13.45875</v>
      </c>
      <c r="H352" s="38">
        <v>30.93375</v>
      </c>
      <c r="I352" s="38">
        <v>53.118749999999999</v>
      </c>
      <c r="J352" s="38">
        <v>78.073750000000004</v>
      </c>
      <c r="K352" s="38">
        <v>82.877499999999998</v>
      </c>
      <c r="L352" s="38">
        <v>133.64125000000001</v>
      </c>
      <c r="M352" s="38">
        <v>270.30250000000001</v>
      </c>
      <c r="N352" s="38">
        <v>323.40375</v>
      </c>
      <c r="O352" s="38">
        <v>351.71</v>
      </c>
      <c r="P352" s="38">
        <v>394.59625</v>
      </c>
      <c r="Q352" s="38">
        <v>476.82875000000001</v>
      </c>
      <c r="R352" s="38">
        <v>553.23</v>
      </c>
      <c r="S352" s="38">
        <v>715.88499999999999</v>
      </c>
      <c r="T352" s="38">
        <v>848.14874999999995</v>
      </c>
      <c r="U352" s="38">
        <v>1053.2149999999999</v>
      </c>
      <c r="V352" s="40">
        <v>1498.9537499999999</v>
      </c>
      <c r="AA352" s="37" t="str">
        <f t="shared" si="187"/>
        <v>Sensitivity S10 - Lower Conservation (Final)</v>
      </c>
      <c r="AB352" s="286">
        <f t="shared" si="184"/>
        <v>30.93375</v>
      </c>
      <c r="AC352" s="286">
        <f t="shared" si="185"/>
        <v>270.30250000000001</v>
      </c>
      <c r="AD352" s="287">
        <f t="shared" si="186"/>
        <v>1498.9537499999999</v>
      </c>
    </row>
    <row r="353" spans="2:30" ht="13.8" thickBot="1" x14ac:dyDescent="0.3">
      <c r="B353" s="25"/>
    </row>
    <row r="354" spans="2:30" ht="13.8" thickBot="1" x14ac:dyDescent="0.3">
      <c r="B354" s="42" t="s">
        <v>133</v>
      </c>
      <c r="C354" s="43">
        <v>2016</v>
      </c>
      <c r="D354" s="44">
        <v>2017</v>
      </c>
      <c r="E354" s="44">
        <v>2018</v>
      </c>
      <c r="F354" s="44">
        <v>2019</v>
      </c>
      <c r="G354" s="44">
        <v>2020</v>
      </c>
      <c r="H354" s="44">
        <v>2021</v>
      </c>
      <c r="I354" s="44">
        <v>2022</v>
      </c>
      <c r="J354" s="44">
        <v>2023</v>
      </c>
      <c r="K354" s="44">
        <v>2024</v>
      </c>
      <c r="L354" s="44">
        <v>2025</v>
      </c>
      <c r="M354" s="44">
        <v>2026</v>
      </c>
      <c r="N354" s="44">
        <v>2027</v>
      </c>
      <c r="O354" s="44">
        <v>2028</v>
      </c>
      <c r="P354" s="44">
        <v>2029</v>
      </c>
      <c r="Q354" s="44">
        <v>2030</v>
      </c>
      <c r="R354" s="44">
        <v>2031</v>
      </c>
      <c r="S354" s="44">
        <v>2032</v>
      </c>
      <c r="T354" s="44">
        <v>2033</v>
      </c>
      <c r="U354" s="44">
        <v>2034</v>
      </c>
      <c r="V354" s="45">
        <v>2035</v>
      </c>
      <c r="AA354" s="57" t="str">
        <f>B354</f>
        <v>Natural Gas Dispatch - Existing (aMW)</v>
      </c>
      <c r="AB354" s="20">
        <v>2021</v>
      </c>
      <c r="AC354" s="20">
        <v>2026</v>
      </c>
      <c r="AD354" s="21">
        <v>2035</v>
      </c>
    </row>
    <row r="355" spans="2:30" x14ac:dyDescent="0.25">
      <c r="B355" s="47" t="s">
        <v>219</v>
      </c>
      <c r="C355" s="48">
        <v>1912.04</v>
      </c>
      <c r="D355" s="48">
        <v>1956.24875</v>
      </c>
      <c r="E355" s="48">
        <v>1940.9849999999999</v>
      </c>
      <c r="F355" s="48">
        <v>1869.7275</v>
      </c>
      <c r="G355" s="48">
        <v>1830.21</v>
      </c>
      <c r="H355" s="48">
        <v>1952.23875</v>
      </c>
      <c r="I355" s="48">
        <v>1925.9124999999999</v>
      </c>
      <c r="J355" s="48">
        <v>1911.8225</v>
      </c>
      <c r="K355" s="48">
        <v>1917.6112499999999</v>
      </c>
      <c r="L355" s="48">
        <v>1773.7437500000001</v>
      </c>
      <c r="M355" s="48">
        <v>1965.74125</v>
      </c>
      <c r="N355" s="48">
        <v>2036.70625</v>
      </c>
      <c r="O355" s="48">
        <v>1956.5562500000001</v>
      </c>
      <c r="P355" s="48">
        <v>1950.0775000000001</v>
      </c>
      <c r="Q355" s="48">
        <v>1966.7574999999999</v>
      </c>
      <c r="R355" s="48">
        <v>1926.075</v>
      </c>
      <c r="S355" s="48">
        <v>1955.95875</v>
      </c>
      <c r="T355" s="48">
        <v>1974.36625</v>
      </c>
      <c r="U355" s="48">
        <v>1944.7674999999999</v>
      </c>
      <c r="V355" s="49">
        <v>2056.17875</v>
      </c>
      <c r="AA355" s="60" t="str">
        <f>B355</f>
        <v>Scenario 1B - Existing Policy (Draft)</v>
      </c>
      <c r="AB355" s="280">
        <f t="shared" ref="AB355:AB371" si="188">H355</f>
        <v>1952.23875</v>
      </c>
      <c r="AC355" s="281">
        <f t="shared" ref="AC355:AC371" si="189">M355</f>
        <v>1965.74125</v>
      </c>
      <c r="AD355" s="281">
        <f t="shared" ref="AD355:AD371" si="190">V355</f>
        <v>2056.17875</v>
      </c>
    </row>
    <row r="356" spans="2:30" x14ac:dyDescent="0.25">
      <c r="B356" s="33" t="s">
        <v>218</v>
      </c>
      <c r="C356" s="14">
        <v>3225.0225</v>
      </c>
      <c r="D356" s="14">
        <v>3054.7224999999999</v>
      </c>
      <c r="E356" s="14">
        <v>2918.9074999999998</v>
      </c>
      <c r="F356" s="14">
        <v>2734.6087499999999</v>
      </c>
      <c r="G356" s="14">
        <v>2581.2437500000001</v>
      </c>
      <c r="H356" s="14">
        <v>2684.3987499999998</v>
      </c>
      <c r="I356" s="14">
        <v>2713.23</v>
      </c>
      <c r="J356" s="14">
        <v>2635.2525000000001</v>
      </c>
      <c r="K356" s="14">
        <v>2558.1574999999998</v>
      </c>
      <c r="L356" s="14">
        <v>2422.5187500000002</v>
      </c>
      <c r="M356" s="14">
        <v>2572.9662499999999</v>
      </c>
      <c r="N356" s="14">
        <v>2689.0437499999998</v>
      </c>
      <c r="O356" s="14">
        <v>2560.9625000000001</v>
      </c>
      <c r="P356" s="14">
        <v>2539.6312499999999</v>
      </c>
      <c r="Q356" s="14">
        <v>2536.30375</v>
      </c>
      <c r="R356" s="14">
        <v>2492.2362499999999</v>
      </c>
      <c r="S356" s="14">
        <v>2501.8412499999999</v>
      </c>
      <c r="T356" s="14">
        <v>2517.9987500000002</v>
      </c>
      <c r="U356" s="14">
        <v>2483.1512499999999</v>
      </c>
      <c r="V356" s="36">
        <v>2592.4524999999999</v>
      </c>
      <c r="AA356" s="33" t="str">
        <f t="shared" ref="AA356:AA371" si="191">B356</f>
        <v>Scenario 1B - Existing Policy (Final)</v>
      </c>
      <c r="AB356" s="282">
        <f t="shared" si="188"/>
        <v>2684.3987499999998</v>
      </c>
      <c r="AC356" s="282">
        <f t="shared" si="189"/>
        <v>2572.9662499999999</v>
      </c>
      <c r="AD356" s="283">
        <f t="shared" si="190"/>
        <v>2592.4524999999999</v>
      </c>
    </row>
    <row r="357" spans="2:30" ht="15" customHeight="1" x14ac:dyDescent="0.25">
      <c r="B357" s="33" t="s">
        <v>220</v>
      </c>
      <c r="C357" s="14">
        <v>3228.2175000000002</v>
      </c>
      <c r="D357" s="14">
        <v>3309.0425</v>
      </c>
      <c r="E357" s="14">
        <v>3263.8112500000002</v>
      </c>
      <c r="F357" s="14">
        <v>3244.2950000000001</v>
      </c>
      <c r="G357" s="14">
        <v>3201.0287499999999</v>
      </c>
      <c r="H357" s="14">
        <v>3177.5225</v>
      </c>
      <c r="I357" s="14">
        <v>3131.57</v>
      </c>
      <c r="J357" s="14">
        <v>3123.0837499999998</v>
      </c>
      <c r="K357" s="14">
        <v>3145.9524999999999</v>
      </c>
      <c r="L357" s="14">
        <v>3036.8737500000002</v>
      </c>
      <c r="M357" s="14">
        <v>3071.9650000000001</v>
      </c>
      <c r="N357" s="14">
        <v>3076.5625</v>
      </c>
      <c r="O357" s="14">
        <v>2987.7687500000002</v>
      </c>
      <c r="P357" s="14">
        <v>2954.0287499999999</v>
      </c>
      <c r="Q357" s="14">
        <v>2954.7887500000002</v>
      </c>
      <c r="R357" s="14">
        <v>2876.99125</v>
      </c>
      <c r="S357" s="14">
        <v>2864.9962500000001</v>
      </c>
      <c r="T357" s="14">
        <v>2870.8162499999999</v>
      </c>
      <c r="U357" s="14">
        <v>2837.38625</v>
      </c>
      <c r="V357" s="36">
        <v>2911.44</v>
      </c>
      <c r="AA357" s="33" t="str">
        <f t="shared" si="191"/>
        <v>Scenario 2B - Carbon Reduction - Social Cost of Carbon - Mid-Range (Draft)</v>
      </c>
      <c r="AB357" s="282">
        <f t="shared" si="188"/>
        <v>3177.5225</v>
      </c>
      <c r="AC357" s="282">
        <f t="shared" si="189"/>
        <v>3071.9650000000001</v>
      </c>
      <c r="AD357" s="283">
        <f t="shared" si="190"/>
        <v>2911.44</v>
      </c>
    </row>
    <row r="358" spans="2:30" ht="12.6" customHeight="1" x14ac:dyDescent="0.25">
      <c r="B358" s="33" t="s">
        <v>221</v>
      </c>
      <c r="C358" s="14">
        <v>4358.1274999999996</v>
      </c>
      <c r="D358" s="14">
        <v>4361.8900000000003</v>
      </c>
      <c r="E358" s="14">
        <v>4272.2337500000003</v>
      </c>
      <c r="F358" s="14">
        <v>4190.9575000000004</v>
      </c>
      <c r="G358" s="14">
        <v>4136.3087500000001</v>
      </c>
      <c r="H358" s="14">
        <v>4087.6275000000001</v>
      </c>
      <c r="I358" s="14">
        <v>4060.2762499999999</v>
      </c>
      <c r="J358" s="14">
        <v>4019.1475</v>
      </c>
      <c r="K358" s="14">
        <v>3992.87</v>
      </c>
      <c r="L358" s="14">
        <v>3922.5762500000001</v>
      </c>
      <c r="M358" s="14">
        <v>3886.2862500000001</v>
      </c>
      <c r="N358" s="14">
        <v>3892.27</v>
      </c>
      <c r="O358" s="14">
        <v>3790.9237499999999</v>
      </c>
      <c r="P358" s="14">
        <v>3759.84375</v>
      </c>
      <c r="Q358" s="14">
        <v>3744.0574999999999</v>
      </c>
      <c r="R358" s="14">
        <v>3669.5037499999999</v>
      </c>
      <c r="S358" s="14">
        <v>3552.42</v>
      </c>
      <c r="T358" s="14">
        <v>3543.2112499999998</v>
      </c>
      <c r="U358" s="14">
        <v>3462.2287500000002</v>
      </c>
      <c r="V358" s="36">
        <v>3521.0762500000001</v>
      </c>
      <c r="AA358" s="33" t="str">
        <f t="shared" si="191"/>
        <v>Scenario 2B - Carbon Reduction - Social Cost of Carbon - Mid-Range (Final)</v>
      </c>
      <c r="AB358" s="282">
        <f t="shared" si="188"/>
        <v>4087.6275000000001</v>
      </c>
      <c r="AC358" s="282">
        <f t="shared" si="189"/>
        <v>3886.2862500000001</v>
      </c>
      <c r="AD358" s="283">
        <f t="shared" si="190"/>
        <v>3521.0762500000001</v>
      </c>
    </row>
    <row r="359" spans="2:30" ht="13.8" customHeight="1" x14ac:dyDescent="0.25">
      <c r="B359" s="33" t="s">
        <v>47</v>
      </c>
      <c r="C359" s="14">
        <v>1911.0037500000001</v>
      </c>
      <c r="D359" s="14">
        <v>1951.885</v>
      </c>
      <c r="E359" s="14">
        <v>1932.4275</v>
      </c>
      <c r="F359" s="14">
        <v>1856.38</v>
      </c>
      <c r="G359" s="14">
        <v>1811.1212499999999</v>
      </c>
      <c r="H359" s="14">
        <v>1930.0487499999999</v>
      </c>
      <c r="I359" s="14">
        <v>1902.25875</v>
      </c>
      <c r="J359" s="14">
        <v>1881.45</v>
      </c>
      <c r="K359" s="14">
        <v>1882.7662499999999</v>
      </c>
      <c r="L359" s="14">
        <v>1687.2225000000001</v>
      </c>
      <c r="M359" s="14">
        <v>2219.9899999999998</v>
      </c>
      <c r="N359" s="14">
        <v>2468.99125</v>
      </c>
      <c r="O359" s="14">
        <v>2384.7600000000002</v>
      </c>
      <c r="P359" s="14">
        <v>2355.3287500000001</v>
      </c>
      <c r="Q359" s="14">
        <v>2333.3375000000001</v>
      </c>
      <c r="R359" s="14">
        <v>2210.145</v>
      </c>
      <c r="S359" s="14">
        <v>2187.4187499999998</v>
      </c>
      <c r="T359" s="14">
        <v>2182.6012500000002</v>
      </c>
      <c r="U359" s="14">
        <v>2114.9812499999998</v>
      </c>
      <c r="V359" s="36">
        <v>2220.2674999999999</v>
      </c>
      <c r="AA359" s="33" t="str">
        <f t="shared" si="191"/>
        <v>Scenario 3A - Maximum Carbon Reduction, Existing Technology (Draft)</v>
      </c>
      <c r="AB359" s="282">
        <f t="shared" si="188"/>
        <v>1930.0487499999999</v>
      </c>
      <c r="AC359" s="282">
        <f t="shared" si="189"/>
        <v>2219.9899999999998</v>
      </c>
      <c r="AD359" s="283">
        <f t="shared" si="190"/>
        <v>2220.2674999999999</v>
      </c>
    </row>
    <row r="360" spans="2:30" x14ac:dyDescent="0.25">
      <c r="B360" s="33" t="s">
        <v>48</v>
      </c>
      <c r="C360" s="14">
        <v>3223.3150000000001</v>
      </c>
      <c r="D360" s="14">
        <v>3047.5412500000002</v>
      </c>
      <c r="E360" s="14">
        <v>2909.8225000000002</v>
      </c>
      <c r="F360" s="14">
        <v>2711.2575000000002</v>
      </c>
      <c r="G360" s="14">
        <v>2550.105</v>
      </c>
      <c r="H360" s="14">
        <v>2648.4425000000001</v>
      </c>
      <c r="I360" s="14">
        <v>2665.17</v>
      </c>
      <c r="J360" s="14">
        <v>2582.4312500000001</v>
      </c>
      <c r="K360" s="14">
        <v>2499.6999999999998</v>
      </c>
      <c r="L360" s="14">
        <v>2294.8625000000002</v>
      </c>
      <c r="M360" s="14">
        <v>2920.335</v>
      </c>
      <c r="N360" s="14">
        <v>3333.6012500000002</v>
      </c>
      <c r="O360" s="14">
        <v>3212.6325000000002</v>
      </c>
      <c r="P360" s="14">
        <v>3198.0212499999998</v>
      </c>
      <c r="Q360" s="14">
        <v>3170.55375</v>
      </c>
      <c r="R360" s="14">
        <v>3024.5262499999999</v>
      </c>
      <c r="S360" s="14">
        <v>2871.8962499999998</v>
      </c>
      <c r="T360" s="14">
        <v>2874.8312500000002</v>
      </c>
      <c r="U360" s="14">
        <v>2834.0762500000001</v>
      </c>
      <c r="V360" s="36">
        <v>2847.5774999999999</v>
      </c>
      <c r="AA360" s="33" t="str">
        <f t="shared" si="191"/>
        <v>Scenario 3A - Maximum Carbon Reduction, Existing Technology (Final)</v>
      </c>
      <c r="AB360" s="282">
        <f t="shared" si="188"/>
        <v>2648.4425000000001</v>
      </c>
      <c r="AC360" s="282">
        <f t="shared" si="189"/>
        <v>2920.335</v>
      </c>
      <c r="AD360" s="283">
        <f t="shared" si="190"/>
        <v>2847.5774999999999</v>
      </c>
    </row>
    <row r="361" spans="2:30" x14ac:dyDescent="0.25">
      <c r="B361" s="33" t="s">
        <v>89</v>
      </c>
      <c r="C361" s="14">
        <v>3225.32375</v>
      </c>
      <c r="D361" s="14">
        <v>3055.0612500000002</v>
      </c>
      <c r="E361" s="14">
        <v>2921.49125</v>
      </c>
      <c r="F361" s="14">
        <v>2739.15</v>
      </c>
      <c r="G361" s="14">
        <v>2585.9312500000001</v>
      </c>
      <c r="H361" s="14">
        <v>2686.14</v>
      </c>
      <c r="I361" s="14">
        <v>2709.0574999999999</v>
      </c>
      <c r="J361" s="14">
        <v>2631.3187499999999</v>
      </c>
      <c r="K361" s="14">
        <v>2557.94875</v>
      </c>
      <c r="L361" s="14">
        <v>2356.92</v>
      </c>
      <c r="M361" s="14">
        <v>2954.4012499999999</v>
      </c>
      <c r="N361" s="14">
        <v>3373.3462500000001</v>
      </c>
      <c r="O361" s="14">
        <v>3254.5487499999999</v>
      </c>
      <c r="P361" s="14">
        <v>3242.34375</v>
      </c>
      <c r="Q361" s="14">
        <v>3245.41</v>
      </c>
      <c r="R361" s="14">
        <v>3166.1737499999999</v>
      </c>
      <c r="S361" s="14">
        <v>3127.5662499999999</v>
      </c>
      <c r="T361" s="14">
        <v>3113.1812500000001</v>
      </c>
      <c r="U361" s="14">
        <v>3085.2512499999998</v>
      </c>
      <c r="V361" s="36">
        <v>3094.2750000000001</v>
      </c>
      <c r="AA361" s="33" t="str">
        <f t="shared" si="191"/>
        <v>Scenario 3C - Coal Retirement</v>
      </c>
      <c r="AB361" s="282">
        <f t="shared" si="188"/>
        <v>2686.14</v>
      </c>
      <c r="AC361" s="282">
        <f t="shared" si="189"/>
        <v>2954.4012499999999</v>
      </c>
      <c r="AD361" s="283">
        <f t="shared" si="190"/>
        <v>3094.2750000000001</v>
      </c>
    </row>
    <row r="362" spans="2:30" x14ac:dyDescent="0.25">
      <c r="B362" s="33" t="s">
        <v>90</v>
      </c>
      <c r="C362" s="14">
        <v>4358.5012500000003</v>
      </c>
      <c r="D362" s="14">
        <v>4363.8687499999996</v>
      </c>
      <c r="E362" s="14">
        <v>4275.4162500000002</v>
      </c>
      <c r="F362" s="14">
        <v>4195.34</v>
      </c>
      <c r="G362" s="14">
        <v>4140.4662500000004</v>
      </c>
      <c r="H362" s="14">
        <v>4087.1537499999999</v>
      </c>
      <c r="I362" s="14">
        <v>4051.3787499999999</v>
      </c>
      <c r="J362" s="14">
        <v>4002.4675000000002</v>
      </c>
      <c r="K362" s="14">
        <v>3959.6912499999999</v>
      </c>
      <c r="L362" s="14">
        <v>3870.1750000000002</v>
      </c>
      <c r="M362" s="14">
        <v>3726.3962499999998</v>
      </c>
      <c r="N362" s="14">
        <v>3767.6075000000001</v>
      </c>
      <c r="O362" s="14">
        <v>3648.1062499999998</v>
      </c>
      <c r="P362" s="14">
        <v>3617.88</v>
      </c>
      <c r="Q362" s="14">
        <v>3577.0662499999999</v>
      </c>
      <c r="R362" s="14">
        <v>3517.8462500000001</v>
      </c>
      <c r="S362" s="14">
        <v>3436.3074999999999</v>
      </c>
      <c r="T362" s="14">
        <v>3460.8712500000001</v>
      </c>
      <c r="U362" s="14">
        <v>3434.4924999999998</v>
      </c>
      <c r="V362" s="36">
        <v>3427.1887499999998</v>
      </c>
      <c r="AA362" s="33" t="str">
        <f t="shared" si="191"/>
        <v>Scenario 3D - Coal Retirement w/SCC_MidRange</v>
      </c>
      <c r="AB362" s="282">
        <f t="shared" si="188"/>
        <v>4087.1537499999999</v>
      </c>
      <c r="AC362" s="282">
        <f t="shared" si="189"/>
        <v>3726.3962499999998</v>
      </c>
      <c r="AD362" s="283">
        <f t="shared" si="190"/>
        <v>3427.1887499999998</v>
      </c>
    </row>
    <row r="363" spans="2:30" x14ac:dyDescent="0.25">
      <c r="B363" s="33" t="s">
        <v>94</v>
      </c>
      <c r="C363" s="14">
        <v>4358.0225</v>
      </c>
      <c r="D363" s="14">
        <v>4361.3787499999999</v>
      </c>
      <c r="E363" s="14">
        <v>4271.7312499999998</v>
      </c>
      <c r="F363" s="14">
        <v>4189.7662499999997</v>
      </c>
      <c r="G363" s="14">
        <v>4133.0137500000001</v>
      </c>
      <c r="H363" s="14">
        <v>4079.3649999999998</v>
      </c>
      <c r="I363" s="14">
        <v>4048.0974999999999</v>
      </c>
      <c r="J363" s="14">
        <v>4004.1487499999998</v>
      </c>
      <c r="K363" s="14">
        <v>3959.5587500000001</v>
      </c>
      <c r="L363" s="14">
        <v>3824.1837500000001</v>
      </c>
      <c r="M363" s="14">
        <v>3740.8975</v>
      </c>
      <c r="N363" s="14">
        <v>3668.4537500000001</v>
      </c>
      <c r="O363" s="14">
        <v>3555.3112500000002</v>
      </c>
      <c r="P363" s="14">
        <v>3469.3412499999999</v>
      </c>
      <c r="Q363" s="14">
        <v>3481.76</v>
      </c>
      <c r="R363" s="14">
        <v>3410.2562499999999</v>
      </c>
      <c r="S363" s="14">
        <v>3410.2237500000001</v>
      </c>
      <c r="T363" s="14">
        <v>3404.9087500000001</v>
      </c>
      <c r="U363" s="14">
        <v>3347.5</v>
      </c>
      <c r="V363" s="36">
        <v>3127.7649999999999</v>
      </c>
      <c r="AA363" s="33" t="str">
        <f t="shared" si="191"/>
        <v>Scenario 3E - Coal Retirement w/SCC_MidRange - No New Gas</v>
      </c>
      <c r="AB363" s="282">
        <f t="shared" si="188"/>
        <v>4079.3649999999998</v>
      </c>
      <c r="AC363" s="282">
        <f t="shared" si="189"/>
        <v>3740.8975</v>
      </c>
      <c r="AD363" s="283">
        <f t="shared" si="190"/>
        <v>3127.7649999999999</v>
      </c>
    </row>
    <row r="364" spans="2:30" x14ac:dyDescent="0.25">
      <c r="B364" s="33" t="s">
        <v>223</v>
      </c>
      <c r="C364" s="14">
        <v>1912.32375</v>
      </c>
      <c r="D364" s="14">
        <v>1958.70625</v>
      </c>
      <c r="E364" s="14">
        <v>1944.02125</v>
      </c>
      <c r="F364" s="14">
        <v>1875.4112500000001</v>
      </c>
      <c r="G364" s="14">
        <v>1838.1424999999999</v>
      </c>
      <c r="H364" s="14">
        <v>1960.3912499999999</v>
      </c>
      <c r="I364" s="14">
        <v>1936.1775</v>
      </c>
      <c r="J364" s="14">
        <v>1923.9974999999999</v>
      </c>
      <c r="K364" s="14">
        <v>1933.3525</v>
      </c>
      <c r="L364" s="14">
        <v>1790.5962500000001</v>
      </c>
      <c r="M364" s="14">
        <v>1984.49</v>
      </c>
      <c r="N364" s="14">
        <v>2057.5637499999998</v>
      </c>
      <c r="O364" s="14">
        <v>1979.5825</v>
      </c>
      <c r="P364" s="14">
        <v>1975.53</v>
      </c>
      <c r="Q364" s="14">
        <v>1994.7950000000001</v>
      </c>
      <c r="R364" s="14">
        <v>1954.71</v>
      </c>
      <c r="S364" s="14">
        <v>1985.1975</v>
      </c>
      <c r="T364" s="14">
        <v>1999.6587500000001</v>
      </c>
      <c r="U364" s="14">
        <v>1972.7874999999999</v>
      </c>
      <c r="V364" s="36">
        <v>2085.7925</v>
      </c>
      <c r="AA364" s="33" t="str">
        <f t="shared" si="191"/>
        <v>Scenario 5B - Increased Reliance on External Market (Draft)</v>
      </c>
      <c r="AB364" s="282">
        <f t="shared" si="188"/>
        <v>1960.3912499999999</v>
      </c>
      <c r="AC364" s="282">
        <f t="shared" si="189"/>
        <v>1984.49</v>
      </c>
      <c r="AD364" s="283">
        <f t="shared" si="190"/>
        <v>2085.7925</v>
      </c>
    </row>
    <row r="365" spans="2:30" x14ac:dyDescent="0.25">
      <c r="B365" s="33" t="s">
        <v>224</v>
      </c>
      <c r="C365" s="14">
        <v>3226.2162499999999</v>
      </c>
      <c r="D365" s="14">
        <v>3060.2474999999999</v>
      </c>
      <c r="E365" s="14">
        <v>2929.13375</v>
      </c>
      <c r="F365" s="14">
        <v>2754.90625</v>
      </c>
      <c r="G365" s="14">
        <v>2607.5187500000002</v>
      </c>
      <c r="H365" s="14">
        <v>2718.0487499999999</v>
      </c>
      <c r="I365" s="14">
        <v>2754.5025000000001</v>
      </c>
      <c r="J365" s="14">
        <v>2689.1112499999999</v>
      </c>
      <c r="K365" s="14">
        <v>2625.1624999999999</v>
      </c>
      <c r="L365" s="14">
        <v>2499.7775000000001</v>
      </c>
      <c r="M365" s="14">
        <v>2659.3337499999998</v>
      </c>
      <c r="N365" s="14">
        <v>2781.8112500000002</v>
      </c>
      <c r="O365" s="14">
        <v>2664.5075000000002</v>
      </c>
      <c r="P365" s="14">
        <v>2646.8162499999999</v>
      </c>
      <c r="Q365" s="14">
        <v>2652.0037499999999</v>
      </c>
      <c r="R365" s="14">
        <v>2607.2362499999999</v>
      </c>
      <c r="S365" s="14">
        <v>2619.38625</v>
      </c>
      <c r="T365" s="14">
        <v>2635.9175</v>
      </c>
      <c r="U365" s="14">
        <v>2601.64</v>
      </c>
      <c r="V365" s="36">
        <v>2712.3412499999999</v>
      </c>
      <c r="AA365" s="33" t="str">
        <f t="shared" si="191"/>
        <v>Scenario 5B - Increased Reliance on External Market (Final)</v>
      </c>
      <c r="AB365" s="282">
        <f t="shared" si="188"/>
        <v>2718.0487499999999</v>
      </c>
      <c r="AC365" s="282">
        <f t="shared" si="189"/>
        <v>2659.3337499999998</v>
      </c>
      <c r="AD365" s="283">
        <f t="shared" si="190"/>
        <v>2712.3412499999999</v>
      </c>
    </row>
    <row r="366" spans="2:30" x14ac:dyDescent="0.25">
      <c r="B366" s="74" t="s">
        <v>217</v>
      </c>
      <c r="C366" s="14">
        <v>1911.0262499999999</v>
      </c>
      <c r="D366" s="14">
        <v>1951.9825000000001</v>
      </c>
      <c r="E366" s="14">
        <v>1932.2950000000001</v>
      </c>
      <c r="F366" s="14">
        <v>1853.5962500000001</v>
      </c>
      <c r="G366" s="14">
        <v>1799.3824999999999</v>
      </c>
      <c r="H366" s="14">
        <v>1913.87375</v>
      </c>
      <c r="I366" s="14">
        <v>1886.6849999999999</v>
      </c>
      <c r="J366" s="14">
        <v>1864.51</v>
      </c>
      <c r="K366" s="14">
        <v>1863.1224999999999</v>
      </c>
      <c r="L366" s="14">
        <v>1720.25</v>
      </c>
      <c r="M366" s="14">
        <v>1906.25</v>
      </c>
      <c r="N366" s="14">
        <v>1979.02125</v>
      </c>
      <c r="O366" s="14">
        <v>1900.0875000000001</v>
      </c>
      <c r="P366" s="14">
        <v>1891.25</v>
      </c>
      <c r="Q366" s="14">
        <v>1909.8087499999999</v>
      </c>
      <c r="R366" s="14">
        <v>1870.5787499999999</v>
      </c>
      <c r="S366" s="14">
        <v>1896.0725</v>
      </c>
      <c r="T366" s="14">
        <v>1917.98125</v>
      </c>
      <c r="U366" s="14">
        <v>1888.85625</v>
      </c>
      <c r="V366" s="36">
        <v>2003.145</v>
      </c>
      <c r="AA366" s="74" t="str">
        <f t="shared" si="191"/>
        <v>Sensitivity S3 - No Demand Response (Draft)</v>
      </c>
      <c r="AB366" s="282">
        <f t="shared" si="188"/>
        <v>1913.87375</v>
      </c>
      <c r="AC366" s="282">
        <f t="shared" si="189"/>
        <v>1906.25</v>
      </c>
      <c r="AD366" s="283">
        <f t="shared" si="190"/>
        <v>2003.145</v>
      </c>
    </row>
    <row r="367" spans="2:30" x14ac:dyDescent="0.25">
      <c r="B367" s="33" t="s">
        <v>216</v>
      </c>
      <c r="C367" s="14">
        <v>3223.5412500000002</v>
      </c>
      <c r="D367" s="14">
        <v>3048.30375</v>
      </c>
      <c r="E367" s="14">
        <v>2911.1312499999999</v>
      </c>
      <c r="F367" s="14">
        <v>2692.7275</v>
      </c>
      <c r="G367" s="14">
        <v>2488.2312499999998</v>
      </c>
      <c r="H367" s="14">
        <v>2580.8425000000002</v>
      </c>
      <c r="I367" s="14">
        <v>2574.4212499999999</v>
      </c>
      <c r="J367" s="14">
        <v>2490.0225</v>
      </c>
      <c r="K367" s="14">
        <v>2406.9924999999998</v>
      </c>
      <c r="L367" s="14">
        <v>2272.75875</v>
      </c>
      <c r="M367" s="14">
        <v>2413.52</v>
      </c>
      <c r="N367" s="14">
        <v>2525.5037499999999</v>
      </c>
      <c r="O367" s="14">
        <v>2394.0387500000002</v>
      </c>
      <c r="P367" s="14">
        <v>2365.2674999999999</v>
      </c>
      <c r="Q367" s="14">
        <v>2343.6837500000001</v>
      </c>
      <c r="R367" s="14">
        <v>2289.15</v>
      </c>
      <c r="S367" s="14">
        <v>2247.9512500000001</v>
      </c>
      <c r="T367" s="14">
        <v>2283.4899999999998</v>
      </c>
      <c r="U367" s="14">
        <v>2269.9274999999998</v>
      </c>
      <c r="V367" s="36">
        <v>2338.19</v>
      </c>
      <c r="AA367" s="33" t="str">
        <f t="shared" si="191"/>
        <v>Sensitivity S3 - No Demand Response (Final)</v>
      </c>
      <c r="AB367" s="282">
        <f t="shared" si="188"/>
        <v>2580.8425000000002</v>
      </c>
      <c r="AC367" s="282">
        <f t="shared" si="189"/>
        <v>2413.52</v>
      </c>
      <c r="AD367" s="283">
        <f t="shared" si="190"/>
        <v>2338.19</v>
      </c>
    </row>
    <row r="368" spans="2:30" x14ac:dyDescent="0.25">
      <c r="B368" s="33" t="s">
        <v>319</v>
      </c>
      <c r="C368" s="112">
        <v>1912.4375</v>
      </c>
      <c r="D368" s="112">
        <v>1959.135</v>
      </c>
      <c r="E368" s="112">
        <v>1939.2249999999999</v>
      </c>
      <c r="F368" s="112">
        <v>1859.10625</v>
      </c>
      <c r="G368" s="112">
        <v>1799.04</v>
      </c>
      <c r="H368" s="112">
        <v>1766.32375</v>
      </c>
      <c r="I368" s="112">
        <v>1637.49875</v>
      </c>
      <c r="J368" s="112">
        <v>1524.38375</v>
      </c>
      <c r="K368" s="112">
        <v>1422.1224999999999</v>
      </c>
      <c r="L368" s="112">
        <v>1210.8912499999999</v>
      </c>
      <c r="M368" s="112">
        <v>1280.1025</v>
      </c>
      <c r="N368" s="112">
        <v>1386.6312499999999</v>
      </c>
      <c r="O368" s="112">
        <v>1333.64375</v>
      </c>
      <c r="P368" s="112">
        <v>1334.4625000000001</v>
      </c>
      <c r="Q368" s="112">
        <v>1363.24875</v>
      </c>
      <c r="R368" s="112">
        <v>1375.08</v>
      </c>
      <c r="S368" s="112">
        <v>1430.01125</v>
      </c>
      <c r="T368" s="112">
        <v>1470.2874999999999</v>
      </c>
      <c r="U368" s="112">
        <v>1494.5250000000001</v>
      </c>
      <c r="V368" s="113">
        <v>1632.48875</v>
      </c>
      <c r="AA368" s="33" t="str">
        <f t="shared" si="191"/>
        <v>Sensitivity S5 - Regional RPS @ 35% (Draft)</v>
      </c>
      <c r="AB368" s="282">
        <f t="shared" si="188"/>
        <v>1766.32375</v>
      </c>
      <c r="AC368" s="282">
        <f t="shared" si="189"/>
        <v>1280.1025</v>
      </c>
      <c r="AD368" s="283">
        <f t="shared" si="190"/>
        <v>1632.48875</v>
      </c>
    </row>
    <row r="369" spans="2:30" x14ac:dyDescent="0.25">
      <c r="B369" s="33" t="s">
        <v>318</v>
      </c>
      <c r="C369" s="112">
        <v>3225.3762499999998</v>
      </c>
      <c r="D369" s="112">
        <v>3054.6075000000001</v>
      </c>
      <c r="E369" s="112">
        <v>2914.8887500000001</v>
      </c>
      <c r="F369" s="112">
        <v>2720.4475000000002</v>
      </c>
      <c r="G369" s="112">
        <v>2553.9825000000001</v>
      </c>
      <c r="H369" s="112">
        <v>2453.5887499999999</v>
      </c>
      <c r="I369" s="112">
        <v>2283.1849999999999</v>
      </c>
      <c r="J369" s="112">
        <v>2071.58</v>
      </c>
      <c r="K369" s="112">
        <v>1856.7137499999999</v>
      </c>
      <c r="L369" s="112">
        <v>1621.2837500000001</v>
      </c>
      <c r="M369" s="112">
        <v>1595.79</v>
      </c>
      <c r="N369" s="112">
        <v>1409.7662499999999</v>
      </c>
      <c r="O369" s="112">
        <v>1182.835</v>
      </c>
      <c r="P369" s="112">
        <v>1165.42625</v>
      </c>
      <c r="Q369" s="112">
        <v>1181.4425000000001</v>
      </c>
      <c r="R369" s="112">
        <v>1231.93875</v>
      </c>
      <c r="S369" s="112">
        <v>1302.7449999999999</v>
      </c>
      <c r="T369" s="112">
        <v>1390.56</v>
      </c>
      <c r="U369" s="112">
        <v>1465.15</v>
      </c>
      <c r="V369" s="113">
        <v>1596.8175000000001</v>
      </c>
      <c r="AA369" s="33" t="str">
        <f t="shared" si="191"/>
        <v>Sensitivity S5 - Regional RPS @ 35% (Final)</v>
      </c>
      <c r="AB369" s="282">
        <f t="shared" si="188"/>
        <v>2453.5887499999999</v>
      </c>
      <c r="AC369" s="282">
        <f t="shared" si="189"/>
        <v>1595.79</v>
      </c>
      <c r="AD369" s="283">
        <f t="shared" si="190"/>
        <v>1596.8175000000001</v>
      </c>
    </row>
    <row r="370" spans="2:30" x14ac:dyDescent="0.25">
      <c r="B370" s="33" t="s">
        <v>320</v>
      </c>
      <c r="C370" s="112">
        <v>1915.2525000000001</v>
      </c>
      <c r="D370" s="112">
        <v>1975.29</v>
      </c>
      <c r="E370" s="112">
        <v>1973.8775000000001</v>
      </c>
      <c r="F370" s="112">
        <v>1917.15625</v>
      </c>
      <c r="G370" s="112">
        <v>1892.3025</v>
      </c>
      <c r="H370" s="112">
        <v>2024.95</v>
      </c>
      <c r="I370" s="112">
        <v>2018.4675</v>
      </c>
      <c r="J370" s="112">
        <v>2027.2574999999999</v>
      </c>
      <c r="K370" s="112">
        <v>2068.0050000000001</v>
      </c>
      <c r="L370" s="112">
        <v>1930.5050000000001</v>
      </c>
      <c r="M370" s="112">
        <v>2094.2249999999999</v>
      </c>
      <c r="N370" s="112">
        <v>2170.9762500000002</v>
      </c>
      <c r="O370" s="112">
        <v>2096.7449999999999</v>
      </c>
      <c r="P370" s="112">
        <v>2092.0625</v>
      </c>
      <c r="Q370" s="112">
        <v>2091.0549999999998</v>
      </c>
      <c r="R370" s="112">
        <v>2016.5350000000001</v>
      </c>
      <c r="S370" s="112">
        <v>2003.845</v>
      </c>
      <c r="T370" s="112">
        <v>1984.2650000000001</v>
      </c>
      <c r="U370" s="112">
        <v>1923.42</v>
      </c>
      <c r="V370" s="113">
        <v>2028.32125</v>
      </c>
      <c r="AA370" s="276" t="str">
        <f t="shared" si="191"/>
        <v>Sensitivity S10 - Lower Conservation (Draft)</v>
      </c>
      <c r="AB370" s="284">
        <f t="shared" si="188"/>
        <v>2024.95</v>
      </c>
      <c r="AC370" s="284">
        <f t="shared" si="189"/>
        <v>2094.2249999999999</v>
      </c>
      <c r="AD370" s="285">
        <f t="shared" si="190"/>
        <v>2028.32125</v>
      </c>
    </row>
    <row r="371" spans="2:30" ht="13.8" thickBot="1" x14ac:dyDescent="0.3">
      <c r="B371" s="37" t="s">
        <v>126</v>
      </c>
      <c r="C371" s="38">
        <v>3231.13625</v>
      </c>
      <c r="D371" s="38">
        <v>3082.9</v>
      </c>
      <c r="E371" s="38">
        <v>2978.3249999999998</v>
      </c>
      <c r="F371" s="38">
        <v>2828.8125</v>
      </c>
      <c r="G371" s="38">
        <v>2720.41</v>
      </c>
      <c r="H371" s="38">
        <v>2863.665</v>
      </c>
      <c r="I371" s="38">
        <v>2931.9924999999998</v>
      </c>
      <c r="J371" s="38">
        <v>2907.1512499999999</v>
      </c>
      <c r="K371" s="38">
        <v>2901.39</v>
      </c>
      <c r="L371" s="38">
        <v>2816.5650000000001</v>
      </c>
      <c r="M371" s="38">
        <v>2965.3249999999998</v>
      </c>
      <c r="N371" s="38">
        <v>3098.9924999999998</v>
      </c>
      <c r="O371" s="38">
        <v>2997.0637499999998</v>
      </c>
      <c r="P371" s="38">
        <v>3000.07375</v>
      </c>
      <c r="Q371" s="38">
        <v>2980.94</v>
      </c>
      <c r="R371" s="38">
        <v>2901.4237499999999</v>
      </c>
      <c r="S371" s="38">
        <v>2844.0337500000001</v>
      </c>
      <c r="T371" s="38">
        <v>2826.3575000000001</v>
      </c>
      <c r="U371" s="38">
        <v>2744.7224999999999</v>
      </c>
      <c r="V371" s="40">
        <v>2737.1925000000001</v>
      </c>
      <c r="AA371" s="37" t="str">
        <f t="shared" si="191"/>
        <v>Sensitivity S10 - Lower Conservation (Final)</v>
      </c>
      <c r="AB371" s="286">
        <f t="shared" si="188"/>
        <v>2863.665</v>
      </c>
      <c r="AC371" s="286">
        <f t="shared" si="189"/>
        <v>2965.3249999999998</v>
      </c>
      <c r="AD371" s="287">
        <f t="shared" si="190"/>
        <v>2737.1925000000001</v>
      </c>
    </row>
    <row r="372" spans="2:30" ht="13.8" thickBot="1" x14ac:dyDescent="0.3"/>
    <row r="373" spans="2:30" ht="13.8" thickBot="1" x14ac:dyDescent="0.3">
      <c r="B373" s="42" t="s">
        <v>132</v>
      </c>
      <c r="C373" s="43">
        <v>2016</v>
      </c>
      <c r="D373" s="44">
        <v>2017</v>
      </c>
      <c r="E373" s="44">
        <v>2018</v>
      </c>
      <c r="F373" s="44">
        <v>2019</v>
      </c>
      <c r="G373" s="44">
        <v>2020</v>
      </c>
      <c r="H373" s="44">
        <v>2021</v>
      </c>
      <c r="I373" s="44">
        <v>2022</v>
      </c>
      <c r="J373" s="44">
        <v>2023</v>
      </c>
      <c r="K373" s="44">
        <v>2024</v>
      </c>
      <c r="L373" s="44">
        <v>2025</v>
      </c>
      <c r="M373" s="44">
        <v>2026</v>
      </c>
      <c r="N373" s="44">
        <v>2027</v>
      </c>
      <c r="O373" s="44">
        <v>2028</v>
      </c>
      <c r="P373" s="44">
        <v>2029</v>
      </c>
      <c r="Q373" s="44">
        <v>2030</v>
      </c>
      <c r="R373" s="44">
        <v>2031</v>
      </c>
      <c r="S373" s="44">
        <v>2032</v>
      </c>
      <c r="T373" s="44">
        <v>2033</v>
      </c>
      <c r="U373" s="44">
        <v>2034</v>
      </c>
      <c r="V373" s="45">
        <v>2035</v>
      </c>
      <c r="AA373" s="57" t="str">
        <f>B373</f>
        <v>Net Load After Conservation (aMW)</v>
      </c>
      <c r="AB373" s="20">
        <v>2021</v>
      </c>
      <c r="AC373" s="20">
        <v>2026</v>
      </c>
      <c r="AD373" s="21">
        <v>2035</v>
      </c>
    </row>
    <row r="374" spans="2:30" x14ac:dyDescent="0.25">
      <c r="B374" s="47" t="s">
        <v>219</v>
      </c>
      <c r="C374" s="48">
        <v>21016.57375</v>
      </c>
      <c r="D374" s="48">
        <v>20959.32375</v>
      </c>
      <c r="E374" s="48">
        <v>20938.138749999998</v>
      </c>
      <c r="F374" s="48">
        <v>20865.411250000001</v>
      </c>
      <c r="G374" s="48">
        <v>20732.08625</v>
      </c>
      <c r="H374" s="48">
        <v>20583.62</v>
      </c>
      <c r="I374" s="48">
        <v>20427.248749999999</v>
      </c>
      <c r="J374" s="48">
        <v>20273.958750000002</v>
      </c>
      <c r="K374" s="48">
        <v>20126.095000000001</v>
      </c>
      <c r="L374" s="48">
        <v>19981.2925</v>
      </c>
      <c r="M374" s="48">
        <v>19842.91375</v>
      </c>
      <c r="N374" s="48">
        <v>19726.18</v>
      </c>
      <c r="O374" s="48">
        <v>19634.8675</v>
      </c>
      <c r="P374" s="48">
        <v>19582.09</v>
      </c>
      <c r="Q374" s="48">
        <v>19649.983749999999</v>
      </c>
      <c r="R374" s="48">
        <v>19780.962500000001</v>
      </c>
      <c r="S374" s="48">
        <v>19955.02375</v>
      </c>
      <c r="T374" s="48">
        <v>20163.983749999999</v>
      </c>
      <c r="U374" s="48">
        <v>20391.748749999999</v>
      </c>
      <c r="V374" s="49">
        <v>20615.521250000002</v>
      </c>
      <c r="AA374" s="60" t="str">
        <f>B374</f>
        <v>Scenario 1B - Existing Policy (Draft)</v>
      </c>
      <c r="AB374" s="280">
        <f t="shared" ref="AB374:AB390" si="192">H374</f>
        <v>20583.62</v>
      </c>
      <c r="AC374" s="281">
        <f t="shared" ref="AC374:AC390" si="193">M374</f>
        <v>19842.91375</v>
      </c>
      <c r="AD374" s="281">
        <f t="shared" ref="AD374:AD390" si="194">V374</f>
        <v>20615.521250000002</v>
      </c>
    </row>
    <row r="375" spans="2:30" x14ac:dyDescent="0.25">
      <c r="B375" s="33" t="s">
        <v>218</v>
      </c>
      <c r="C375" s="14">
        <v>20491.516250000001</v>
      </c>
      <c r="D375" s="14">
        <v>20396.321250000001</v>
      </c>
      <c r="E375" s="14">
        <v>20500.65625</v>
      </c>
      <c r="F375" s="14">
        <v>20430.208750000002</v>
      </c>
      <c r="G375" s="14">
        <v>20296.571250000001</v>
      </c>
      <c r="H375" s="14">
        <v>20148.821250000001</v>
      </c>
      <c r="I375" s="14">
        <v>19994.978749999998</v>
      </c>
      <c r="J375" s="14">
        <v>19844.447499999998</v>
      </c>
      <c r="K375" s="14">
        <v>19698.326249999998</v>
      </c>
      <c r="L375" s="14">
        <v>19553.77</v>
      </c>
      <c r="M375" s="14">
        <v>19419.264999999999</v>
      </c>
      <c r="N375" s="14">
        <v>19302.201249999998</v>
      </c>
      <c r="O375" s="14">
        <v>19209.396250000002</v>
      </c>
      <c r="P375" s="14">
        <v>19162.083750000002</v>
      </c>
      <c r="Q375" s="14">
        <v>19243.2425</v>
      </c>
      <c r="R375" s="14">
        <v>19380.987499999999</v>
      </c>
      <c r="S375" s="14">
        <v>19569.775000000001</v>
      </c>
      <c r="T375" s="14">
        <v>19788.416249999998</v>
      </c>
      <c r="U375" s="14">
        <v>20019.15625</v>
      </c>
      <c r="V375" s="36">
        <v>20245.947499999998</v>
      </c>
      <c r="AA375" s="33" t="str">
        <f t="shared" ref="AA375:AA390" si="195">B375</f>
        <v>Scenario 1B - Existing Policy (Final)</v>
      </c>
      <c r="AB375" s="282">
        <f t="shared" si="192"/>
        <v>20148.821250000001</v>
      </c>
      <c r="AC375" s="282">
        <f t="shared" si="193"/>
        <v>19419.264999999999</v>
      </c>
      <c r="AD375" s="283">
        <f t="shared" si="194"/>
        <v>20245.947499999998</v>
      </c>
    </row>
    <row r="376" spans="2:30" ht="14.4" customHeight="1" x14ac:dyDescent="0.25">
      <c r="B376" s="33" t="s">
        <v>220</v>
      </c>
      <c r="C376" s="14">
        <v>21010.658749999999</v>
      </c>
      <c r="D376" s="14">
        <v>20936.88</v>
      </c>
      <c r="E376" s="14">
        <v>20897.837500000001</v>
      </c>
      <c r="F376" s="14">
        <v>20806.088749999999</v>
      </c>
      <c r="G376" s="14">
        <v>20652.57</v>
      </c>
      <c r="H376" s="14">
        <v>20483.02</v>
      </c>
      <c r="I376" s="14">
        <v>20306.22625</v>
      </c>
      <c r="J376" s="14">
        <v>20134.6325</v>
      </c>
      <c r="K376" s="14">
        <v>19970.131249999999</v>
      </c>
      <c r="L376" s="14">
        <v>19809.83625</v>
      </c>
      <c r="M376" s="14">
        <v>19657.02375</v>
      </c>
      <c r="N376" s="14">
        <v>19527.03</v>
      </c>
      <c r="O376" s="14">
        <v>19423.794999999998</v>
      </c>
      <c r="P376" s="14">
        <v>19360.075000000001</v>
      </c>
      <c r="Q376" s="14">
        <v>19417.93375</v>
      </c>
      <c r="R376" s="14">
        <v>19539.572499999998</v>
      </c>
      <c r="S376" s="14">
        <v>19704.737499999999</v>
      </c>
      <c r="T376" s="14">
        <v>19904.6525</v>
      </c>
      <c r="U376" s="14">
        <v>20123.833750000002</v>
      </c>
      <c r="V376" s="36">
        <v>20339.297500000001</v>
      </c>
      <c r="AA376" s="33" t="str">
        <f t="shared" si="195"/>
        <v>Scenario 2B - Carbon Reduction - Social Cost of Carbon - Mid-Range (Draft)</v>
      </c>
      <c r="AB376" s="282">
        <f t="shared" si="192"/>
        <v>20483.02</v>
      </c>
      <c r="AC376" s="282">
        <f t="shared" si="193"/>
        <v>19657.02375</v>
      </c>
      <c r="AD376" s="283">
        <f t="shared" si="194"/>
        <v>20339.297500000001</v>
      </c>
    </row>
    <row r="377" spans="2:30" ht="12.6" customHeight="1" x14ac:dyDescent="0.25">
      <c r="B377" s="33" t="s">
        <v>221</v>
      </c>
      <c r="C377" s="14">
        <v>20486.247500000001</v>
      </c>
      <c r="D377" s="14">
        <v>20376.735000000001</v>
      </c>
      <c r="E377" s="14">
        <v>20465.63</v>
      </c>
      <c r="F377" s="14">
        <v>20378.577499999999</v>
      </c>
      <c r="G377" s="14">
        <v>20227.4175</v>
      </c>
      <c r="H377" s="14">
        <v>20061.623749999999</v>
      </c>
      <c r="I377" s="14">
        <v>19890.87</v>
      </c>
      <c r="J377" s="14">
        <v>19725.88625</v>
      </c>
      <c r="K377" s="14">
        <v>19567.532500000001</v>
      </c>
      <c r="L377" s="14">
        <v>19412.57375</v>
      </c>
      <c r="M377" s="14">
        <v>19269.147499999999</v>
      </c>
      <c r="N377" s="14">
        <v>19144.62875</v>
      </c>
      <c r="O377" s="14">
        <v>19045.747500000001</v>
      </c>
      <c r="P377" s="14">
        <v>18993.921249999999</v>
      </c>
      <c r="Q377" s="14">
        <v>19072.14875</v>
      </c>
      <c r="R377" s="14">
        <v>19208.39</v>
      </c>
      <c r="S377" s="14">
        <v>19396.981250000001</v>
      </c>
      <c r="T377" s="14">
        <v>19615.642500000002</v>
      </c>
      <c r="U377" s="14">
        <v>19847.092499999999</v>
      </c>
      <c r="V377" s="36">
        <v>20074.967499999999</v>
      </c>
      <c r="AA377" s="33" t="str">
        <f t="shared" si="195"/>
        <v>Scenario 2B - Carbon Reduction - Social Cost of Carbon - Mid-Range (Final)</v>
      </c>
      <c r="AB377" s="282">
        <f t="shared" si="192"/>
        <v>20061.623749999999</v>
      </c>
      <c r="AC377" s="282">
        <f t="shared" si="193"/>
        <v>19269.147499999999</v>
      </c>
      <c r="AD377" s="283">
        <f t="shared" si="194"/>
        <v>20074.967499999999</v>
      </c>
    </row>
    <row r="378" spans="2:30" ht="12" customHeight="1" x14ac:dyDescent="0.25">
      <c r="B378" s="33" t="s">
        <v>47</v>
      </c>
      <c r="C378" s="14">
        <v>21011.08</v>
      </c>
      <c r="D378" s="14">
        <v>20938.4375</v>
      </c>
      <c r="E378" s="14">
        <v>20900.514999999999</v>
      </c>
      <c r="F378" s="14">
        <v>20810.576249999998</v>
      </c>
      <c r="G378" s="14">
        <v>20659.759999999998</v>
      </c>
      <c r="H378" s="14">
        <v>20493.8475</v>
      </c>
      <c r="I378" s="14">
        <v>20321.541249999998</v>
      </c>
      <c r="J378" s="14">
        <v>20155.116249999999</v>
      </c>
      <c r="K378" s="14">
        <v>19996.721249999999</v>
      </c>
      <c r="L378" s="14">
        <v>19843.41</v>
      </c>
      <c r="M378" s="14">
        <v>19698.561249999999</v>
      </c>
      <c r="N378" s="14">
        <v>19576.818749999999</v>
      </c>
      <c r="O378" s="14">
        <v>19481.86375</v>
      </c>
      <c r="P378" s="14">
        <v>19426.544999999998</v>
      </c>
      <c r="Q378" s="14">
        <v>19493.171249999999</v>
      </c>
      <c r="R378" s="14">
        <v>19623.766250000001</v>
      </c>
      <c r="S378" s="14">
        <v>19798.235000000001</v>
      </c>
      <c r="T378" s="14">
        <v>20007.522499999999</v>
      </c>
      <c r="U378" s="14">
        <v>20236.080000000002</v>
      </c>
      <c r="V378" s="36">
        <v>20460.817500000001</v>
      </c>
      <c r="AA378" s="33" t="str">
        <f t="shared" si="195"/>
        <v>Scenario 3A - Maximum Carbon Reduction, Existing Technology (Draft)</v>
      </c>
      <c r="AB378" s="282">
        <f t="shared" si="192"/>
        <v>20493.8475</v>
      </c>
      <c r="AC378" s="282">
        <f t="shared" si="193"/>
        <v>19698.561249999999</v>
      </c>
      <c r="AD378" s="283">
        <f t="shared" si="194"/>
        <v>20460.817500000001</v>
      </c>
    </row>
    <row r="379" spans="2:30" x14ac:dyDescent="0.25">
      <c r="B379" s="33" t="s">
        <v>48</v>
      </c>
      <c r="C379" s="14">
        <v>20485.133750000001</v>
      </c>
      <c r="D379" s="14">
        <v>20372.771250000002</v>
      </c>
      <c r="E379" s="14">
        <v>20459.052500000002</v>
      </c>
      <c r="F379" s="14">
        <v>20369.553749999999</v>
      </c>
      <c r="G379" s="14">
        <v>20216.05125</v>
      </c>
      <c r="H379" s="14">
        <v>20048.1175</v>
      </c>
      <c r="I379" s="14">
        <v>19875.767500000002</v>
      </c>
      <c r="J379" s="14">
        <v>19709.805</v>
      </c>
      <c r="K379" s="14">
        <v>19550.973750000001</v>
      </c>
      <c r="L379" s="14">
        <v>19396.077499999999</v>
      </c>
      <c r="M379" s="14">
        <v>19253.169999999998</v>
      </c>
      <c r="N379" s="14">
        <v>19129.634999999998</v>
      </c>
      <c r="O379" s="14">
        <v>19032.028750000001</v>
      </c>
      <c r="P379" s="14">
        <v>18981.55125</v>
      </c>
      <c r="Q379" s="14">
        <v>19061.064999999999</v>
      </c>
      <c r="R379" s="14">
        <v>19198.514999999999</v>
      </c>
      <c r="S379" s="14">
        <v>19388.215</v>
      </c>
      <c r="T379" s="14">
        <v>19607.973750000001</v>
      </c>
      <c r="U379" s="14">
        <v>19840.533749999999</v>
      </c>
      <c r="V379" s="36">
        <v>20069.548750000002</v>
      </c>
      <c r="AA379" s="33" t="str">
        <f t="shared" si="195"/>
        <v>Scenario 3A - Maximum Carbon Reduction, Existing Technology (Final)</v>
      </c>
      <c r="AB379" s="282">
        <f t="shared" si="192"/>
        <v>20048.1175</v>
      </c>
      <c r="AC379" s="282">
        <f t="shared" si="193"/>
        <v>19253.169999999998</v>
      </c>
      <c r="AD379" s="283">
        <f t="shared" si="194"/>
        <v>20069.548750000002</v>
      </c>
    </row>
    <row r="380" spans="2:30" x14ac:dyDescent="0.25">
      <c r="B380" s="33" t="s">
        <v>89</v>
      </c>
      <c r="C380" s="14">
        <v>20492.798750000002</v>
      </c>
      <c r="D380" s="14">
        <v>20400.8475</v>
      </c>
      <c r="E380" s="14">
        <v>20507.856250000001</v>
      </c>
      <c r="F380" s="14">
        <v>20440.77</v>
      </c>
      <c r="G380" s="14">
        <v>20311.564999999999</v>
      </c>
      <c r="H380" s="14">
        <v>20169.544999999998</v>
      </c>
      <c r="I380" s="14">
        <v>20022.952499999999</v>
      </c>
      <c r="J380" s="14">
        <v>19881.365000000002</v>
      </c>
      <c r="K380" s="14">
        <v>19746.025000000001</v>
      </c>
      <c r="L380" s="14">
        <v>19614.217499999999</v>
      </c>
      <c r="M380" s="14">
        <v>19494.133750000001</v>
      </c>
      <c r="N380" s="14">
        <v>19392.88625</v>
      </c>
      <c r="O380" s="14">
        <v>19316.482499999998</v>
      </c>
      <c r="P380" s="14">
        <v>19285.633750000001</v>
      </c>
      <c r="Q380" s="14">
        <v>19383.490000000002</v>
      </c>
      <c r="R380" s="14">
        <v>19537.06625</v>
      </c>
      <c r="S380" s="14">
        <v>19740.822499999998</v>
      </c>
      <c r="T380" s="14">
        <v>19974.141250000001</v>
      </c>
      <c r="U380" s="14">
        <v>20218.452499999999</v>
      </c>
      <c r="V380" s="36">
        <v>20457.643749999999</v>
      </c>
      <c r="AA380" s="33" t="str">
        <f t="shared" si="195"/>
        <v>Scenario 3C - Coal Retirement</v>
      </c>
      <c r="AB380" s="282">
        <f t="shared" si="192"/>
        <v>20169.544999999998</v>
      </c>
      <c r="AC380" s="282">
        <f t="shared" si="193"/>
        <v>19494.133750000001</v>
      </c>
      <c r="AD380" s="283">
        <f t="shared" si="194"/>
        <v>20457.643749999999</v>
      </c>
    </row>
    <row r="381" spans="2:30" x14ac:dyDescent="0.25">
      <c r="B381" s="33" t="s">
        <v>90</v>
      </c>
      <c r="C381" s="14">
        <v>20490.875</v>
      </c>
      <c r="D381" s="14">
        <v>20393.866249999999</v>
      </c>
      <c r="E381" s="14">
        <v>20495.88</v>
      </c>
      <c r="F381" s="14">
        <v>20422.443749999999</v>
      </c>
      <c r="G381" s="14">
        <v>20284.893749999999</v>
      </c>
      <c r="H381" s="14">
        <v>20131.9175</v>
      </c>
      <c r="I381" s="14">
        <v>19971.285</v>
      </c>
      <c r="J381" s="14">
        <v>19812.654999999999</v>
      </c>
      <c r="K381" s="14">
        <v>19657.456249999999</v>
      </c>
      <c r="L381" s="14">
        <v>19502.95</v>
      </c>
      <c r="M381" s="14">
        <v>19357.794999999998</v>
      </c>
      <c r="N381" s="14">
        <v>19229.904999999999</v>
      </c>
      <c r="O381" s="14">
        <v>19126.5275</v>
      </c>
      <c r="P381" s="14">
        <v>19069.318749999999</v>
      </c>
      <c r="Q381" s="14">
        <v>19141.5825</v>
      </c>
      <c r="R381" s="14">
        <v>19271.696250000001</v>
      </c>
      <c r="S381" s="14">
        <v>19454.818749999999</v>
      </c>
      <c r="T381" s="14">
        <v>19670.866249999999</v>
      </c>
      <c r="U381" s="14">
        <v>19899.5425</v>
      </c>
      <c r="V381" s="36">
        <v>20124.616249999999</v>
      </c>
      <c r="AA381" s="33" t="str">
        <f t="shared" si="195"/>
        <v>Scenario 3D - Coal Retirement w/SCC_MidRange</v>
      </c>
      <c r="AB381" s="282">
        <f t="shared" si="192"/>
        <v>20131.9175</v>
      </c>
      <c r="AC381" s="282">
        <f t="shared" si="193"/>
        <v>19357.794999999998</v>
      </c>
      <c r="AD381" s="283">
        <f t="shared" si="194"/>
        <v>20124.616249999999</v>
      </c>
    </row>
    <row r="382" spans="2:30" x14ac:dyDescent="0.25">
      <c r="B382" s="33" t="s">
        <v>94</v>
      </c>
      <c r="C382" s="14">
        <v>20485.112499999999</v>
      </c>
      <c r="D382" s="14">
        <v>20372.456249999999</v>
      </c>
      <c r="E382" s="14">
        <v>20457.264999999999</v>
      </c>
      <c r="F382" s="14">
        <v>20364.46</v>
      </c>
      <c r="G382" s="14">
        <v>20205.4725</v>
      </c>
      <c r="H382" s="14">
        <v>20029.822499999998</v>
      </c>
      <c r="I382" s="14">
        <v>19847.141250000001</v>
      </c>
      <c r="J382" s="14">
        <v>19668.056250000001</v>
      </c>
      <c r="K382" s="14">
        <v>19493.41375</v>
      </c>
      <c r="L382" s="14">
        <v>19320.028750000001</v>
      </c>
      <c r="M382" s="14">
        <v>19155.997500000001</v>
      </c>
      <c r="N382" s="14">
        <v>19009.47</v>
      </c>
      <c r="O382" s="14">
        <v>18887.487499999999</v>
      </c>
      <c r="P382" s="14">
        <v>18811.736250000002</v>
      </c>
      <c r="Q382" s="14">
        <v>18865.532500000001</v>
      </c>
      <c r="R382" s="14">
        <v>18976.482499999998</v>
      </c>
      <c r="S382" s="14">
        <v>19137.66</v>
      </c>
      <c r="T382" s="14">
        <v>19328.264999999999</v>
      </c>
      <c r="U382" s="14">
        <v>19532.107499999998</v>
      </c>
      <c r="V382" s="36">
        <v>19732.876250000001</v>
      </c>
      <c r="AA382" s="33" t="str">
        <f t="shared" si="195"/>
        <v>Scenario 3E - Coal Retirement w/SCC_MidRange - No New Gas</v>
      </c>
      <c r="AB382" s="282">
        <f t="shared" si="192"/>
        <v>20029.822499999998</v>
      </c>
      <c r="AC382" s="282">
        <f t="shared" si="193"/>
        <v>19155.997500000001</v>
      </c>
      <c r="AD382" s="283">
        <f t="shared" si="194"/>
        <v>19732.876250000001</v>
      </c>
    </row>
    <row r="383" spans="2:30" x14ac:dyDescent="0.25">
      <c r="B383" s="33" t="s">
        <v>223</v>
      </c>
      <c r="C383" s="14">
        <v>21019.048750000002</v>
      </c>
      <c r="D383" s="14">
        <v>20968.368750000001</v>
      </c>
      <c r="E383" s="14">
        <v>20953.22625</v>
      </c>
      <c r="F383" s="14">
        <v>20887.053749999999</v>
      </c>
      <c r="G383" s="14">
        <v>20761.54</v>
      </c>
      <c r="H383" s="14">
        <v>20622.555</v>
      </c>
      <c r="I383" s="14">
        <v>20476.5</v>
      </c>
      <c r="J383" s="14">
        <v>20334.486250000002</v>
      </c>
      <c r="K383" s="14">
        <v>20198.9575</v>
      </c>
      <c r="L383" s="14">
        <v>20067.337500000001</v>
      </c>
      <c r="M383" s="14">
        <v>19942.596249999999</v>
      </c>
      <c r="N383" s="14">
        <v>19839.436249999999</v>
      </c>
      <c r="O383" s="14">
        <v>19761.623749999999</v>
      </c>
      <c r="P383" s="14">
        <v>19722.0425</v>
      </c>
      <c r="Q383" s="14">
        <v>19803.44875</v>
      </c>
      <c r="R383" s="14">
        <v>19947.328750000001</v>
      </c>
      <c r="S383" s="14">
        <v>20133.868750000001</v>
      </c>
      <c r="T383" s="14">
        <v>20354.43</v>
      </c>
      <c r="U383" s="14">
        <v>20591.794999999998</v>
      </c>
      <c r="V383" s="36">
        <v>20824.06625</v>
      </c>
      <c r="AA383" s="33" t="str">
        <f t="shared" si="195"/>
        <v>Scenario 5B - Increased Reliance on External Market (Draft)</v>
      </c>
      <c r="AB383" s="282">
        <f t="shared" si="192"/>
        <v>20622.555</v>
      </c>
      <c r="AC383" s="282">
        <f t="shared" si="193"/>
        <v>19942.596249999999</v>
      </c>
      <c r="AD383" s="283">
        <f t="shared" si="194"/>
        <v>20824.06625</v>
      </c>
    </row>
    <row r="384" spans="2:30" x14ac:dyDescent="0.25">
      <c r="B384" s="33" t="s">
        <v>224</v>
      </c>
      <c r="C384" s="14">
        <v>20496.705000000002</v>
      </c>
      <c r="D384" s="14">
        <v>20415.240000000002</v>
      </c>
      <c r="E384" s="14">
        <v>20533.415000000001</v>
      </c>
      <c r="F384" s="14">
        <v>20479.0425</v>
      </c>
      <c r="G384" s="14">
        <v>20364.62875</v>
      </c>
      <c r="H384" s="14">
        <v>20239.56625</v>
      </c>
      <c r="I384" s="14">
        <v>20111.171249999999</v>
      </c>
      <c r="J384" s="14">
        <v>19987.9575</v>
      </c>
      <c r="K384" s="14">
        <v>19870.77</v>
      </c>
      <c r="L384" s="14">
        <v>19756.37125</v>
      </c>
      <c r="M384" s="14">
        <v>19652.227500000001</v>
      </c>
      <c r="N384" s="14">
        <v>19565.154999999999</v>
      </c>
      <c r="O384" s="14">
        <v>19501.19875</v>
      </c>
      <c r="P384" s="14">
        <v>19481.328750000001</v>
      </c>
      <c r="Q384" s="14">
        <v>19589.296249999999</v>
      </c>
      <c r="R384" s="14">
        <v>19752.068749999999</v>
      </c>
      <c r="S384" s="14">
        <v>19964.3675</v>
      </c>
      <c r="T384" s="14">
        <v>20204.2075</v>
      </c>
      <c r="U384" s="14">
        <v>20454.143749999999</v>
      </c>
      <c r="V384" s="36">
        <v>20698.43375</v>
      </c>
      <c r="AA384" s="33" t="str">
        <f t="shared" si="195"/>
        <v>Scenario 5B - Increased Reliance on External Market (Final)</v>
      </c>
      <c r="AB384" s="282">
        <f t="shared" si="192"/>
        <v>20239.56625</v>
      </c>
      <c r="AC384" s="282">
        <f t="shared" si="193"/>
        <v>19652.227500000001</v>
      </c>
      <c r="AD384" s="283">
        <f t="shared" si="194"/>
        <v>20698.43375</v>
      </c>
    </row>
    <row r="385" spans="2:30" x14ac:dyDescent="0.25">
      <c r="B385" s="74" t="s">
        <v>217</v>
      </c>
      <c r="C385" s="14">
        <v>21011.088749999999</v>
      </c>
      <c r="D385" s="14">
        <v>20938.522499999999</v>
      </c>
      <c r="E385" s="14">
        <v>20900.838749999999</v>
      </c>
      <c r="F385" s="14">
        <v>20810.71875</v>
      </c>
      <c r="G385" s="14">
        <v>20659.189999999999</v>
      </c>
      <c r="H385" s="14">
        <v>20492.12875</v>
      </c>
      <c r="I385" s="14">
        <v>20317.951249999998</v>
      </c>
      <c r="J385" s="14">
        <v>20148.723750000001</v>
      </c>
      <c r="K385" s="14">
        <v>19986.645</v>
      </c>
      <c r="L385" s="14">
        <v>19828.79</v>
      </c>
      <c r="M385" s="14">
        <v>19678.651249999999</v>
      </c>
      <c r="N385" s="14">
        <v>19551.313750000001</v>
      </c>
      <c r="O385" s="14">
        <v>19450.685000000001</v>
      </c>
      <c r="P385" s="14">
        <v>19389.45</v>
      </c>
      <c r="Q385" s="14">
        <v>19449.535</v>
      </c>
      <c r="R385" s="14">
        <v>19573.189999999999</v>
      </c>
      <c r="S385" s="14">
        <v>19740.478749999998</v>
      </c>
      <c r="T385" s="14">
        <v>19942.708750000002</v>
      </c>
      <c r="U385" s="14">
        <v>20164.259999999998</v>
      </c>
      <c r="V385" s="36">
        <v>20382.185000000001</v>
      </c>
      <c r="AA385" s="74" t="str">
        <f t="shared" si="195"/>
        <v>Sensitivity S3 - No Demand Response (Draft)</v>
      </c>
      <c r="AB385" s="282">
        <f t="shared" si="192"/>
        <v>20492.12875</v>
      </c>
      <c r="AC385" s="282">
        <f t="shared" si="193"/>
        <v>19678.651249999999</v>
      </c>
      <c r="AD385" s="283">
        <f t="shared" si="194"/>
        <v>20382.185000000001</v>
      </c>
    </row>
    <row r="386" spans="2:30" x14ac:dyDescent="0.25">
      <c r="B386" s="33" t="s">
        <v>216</v>
      </c>
      <c r="C386" s="14">
        <v>20485.94875</v>
      </c>
      <c r="D386" s="14">
        <v>20375.658749999999</v>
      </c>
      <c r="E386" s="14">
        <v>20463.802500000002</v>
      </c>
      <c r="F386" s="14">
        <v>20376.181250000001</v>
      </c>
      <c r="G386" s="14">
        <v>20224.591250000001</v>
      </c>
      <c r="H386" s="14">
        <v>20058.68</v>
      </c>
      <c r="I386" s="14">
        <v>19888.263749999998</v>
      </c>
      <c r="J386" s="14">
        <v>19724.095000000001</v>
      </c>
      <c r="K386" s="14">
        <v>19567.035</v>
      </c>
      <c r="L386" s="14">
        <v>19413.893749999999</v>
      </c>
      <c r="M386" s="14">
        <v>19272.805</v>
      </c>
      <c r="N386" s="14">
        <v>19151.032500000001</v>
      </c>
      <c r="O386" s="14">
        <v>19055.415000000001</v>
      </c>
      <c r="P386" s="14">
        <v>19007.3325</v>
      </c>
      <c r="Q386" s="14">
        <v>19089.87875</v>
      </c>
      <c r="R386" s="14">
        <v>19230.90625</v>
      </c>
      <c r="S386" s="14">
        <v>19424.692500000001</v>
      </c>
      <c r="T386" s="14">
        <v>19648.553749999999</v>
      </c>
      <c r="U386" s="14">
        <v>19885.49625</v>
      </c>
      <c r="V386" s="36">
        <v>20119.048750000002</v>
      </c>
      <c r="AA386" s="33" t="str">
        <f t="shared" si="195"/>
        <v>Sensitivity S3 - No Demand Response (Final)</v>
      </c>
      <c r="AB386" s="282">
        <f t="shared" si="192"/>
        <v>20058.68</v>
      </c>
      <c r="AC386" s="282">
        <f t="shared" si="193"/>
        <v>19272.805</v>
      </c>
      <c r="AD386" s="283">
        <f t="shared" si="194"/>
        <v>20119.048750000002</v>
      </c>
    </row>
    <row r="387" spans="2:30" x14ac:dyDescent="0.25">
      <c r="B387" s="33" t="s">
        <v>319</v>
      </c>
      <c r="C387" s="112">
        <v>21019.96875</v>
      </c>
      <c r="D387" s="112">
        <v>20971.924999999999</v>
      </c>
      <c r="E387" s="112">
        <v>20960.078750000001</v>
      </c>
      <c r="F387" s="112">
        <v>20897.834999999999</v>
      </c>
      <c r="G387" s="112">
        <v>20776.827499999999</v>
      </c>
      <c r="H387" s="112">
        <v>20642.564999999999</v>
      </c>
      <c r="I387" s="112">
        <v>20501.366249999999</v>
      </c>
      <c r="J387" s="112">
        <v>20364.247500000001</v>
      </c>
      <c r="K387" s="112">
        <v>20233.736250000002</v>
      </c>
      <c r="L387" s="112">
        <v>20107.151249999999</v>
      </c>
      <c r="M387" s="112">
        <v>19988.1675</v>
      </c>
      <c r="N387" s="112">
        <v>19891.241249999999</v>
      </c>
      <c r="O387" s="112">
        <v>19819.357499999998</v>
      </c>
      <c r="P387" s="112">
        <v>19785.012500000001</v>
      </c>
      <c r="Q387" s="112">
        <v>19870.34</v>
      </c>
      <c r="R387" s="112">
        <v>20017.142500000002</v>
      </c>
      <c r="S387" s="112">
        <v>20205.560000000001</v>
      </c>
      <c r="T387" s="112">
        <v>20425.481250000001</v>
      </c>
      <c r="U387" s="112">
        <v>20660.52</v>
      </c>
      <c r="V387" s="113">
        <v>20888.918750000001</v>
      </c>
      <c r="AA387" s="33" t="str">
        <f t="shared" si="195"/>
        <v>Sensitivity S5 - Regional RPS @ 35% (Draft)</v>
      </c>
      <c r="AB387" s="282">
        <f t="shared" si="192"/>
        <v>20642.564999999999</v>
      </c>
      <c r="AC387" s="282">
        <f t="shared" si="193"/>
        <v>19988.1675</v>
      </c>
      <c r="AD387" s="283">
        <f t="shared" si="194"/>
        <v>20888.918750000001</v>
      </c>
    </row>
    <row r="388" spans="2:30" x14ac:dyDescent="0.25">
      <c r="B388" s="33" t="s">
        <v>318</v>
      </c>
      <c r="C388" s="112">
        <v>20492.853749999998</v>
      </c>
      <c r="D388" s="112">
        <v>20401.068749999999</v>
      </c>
      <c r="E388" s="112">
        <v>20508.224999999999</v>
      </c>
      <c r="F388" s="112">
        <v>20441.59375</v>
      </c>
      <c r="G388" s="112">
        <v>20313.236250000002</v>
      </c>
      <c r="H388" s="112">
        <v>20172.52375</v>
      </c>
      <c r="I388" s="112">
        <v>20027.86375</v>
      </c>
      <c r="J388" s="112">
        <v>19889.0425</v>
      </c>
      <c r="K388" s="112">
        <v>19757.572499999998</v>
      </c>
      <c r="L388" s="112">
        <v>19631.005000000001</v>
      </c>
      <c r="M388" s="112">
        <v>19517.787499999999</v>
      </c>
      <c r="N388" s="112">
        <v>19425.30125</v>
      </c>
      <c r="O388" s="112">
        <v>19360.432499999999</v>
      </c>
      <c r="P388" s="112">
        <v>19344.85125</v>
      </c>
      <c r="Q388" s="112">
        <v>19462.703750000001</v>
      </c>
      <c r="R388" s="112">
        <v>19640.005000000001</v>
      </c>
      <c r="S388" s="112">
        <v>19869.810000000001</v>
      </c>
      <c r="T388" s="112">
        <v>20127.181250000001</v>
      </c>
      <c r="U388" s="112">
        <v>20396.071250000001</v>
      </c>
      <c r="V388" s="113">
        <v>20660.328750000001</v>
      </c>
      <c r="AA388" s="33" t="str">
        <f t="shared" si="195"/>
        <v>Sensitivity S5 - Regional RPS @ 35% (Final)</v>
      </c>
      <c r="AB388" s="282">
        <f t="shared" si="192"/>
        <v>20172.52375</v>
      </c>
      <c r="AC388" s="282">
        <f t="shared" si="193"/>
        <v>19517.787499999999</v>
      </c>
      <c r="AD388" s="283">
        <f t="shared" si="194"/>
        <v>20660.328750000001</v>
      </c>
    </row>
    <row r="389" spans="2:30" x14ac:dyDescent="0.25">
      <c r="B389" s="33" t="s">
        <v>320</v>
      </c>
      <c r="C389" s="112">
        <v>21036.93375</v>
      </c>
      <c r="D389" s="112">
        <v>21037.99</v>
      </c>
      <c r="E389" s="112">
        <v>21085.945</v>
      </c>
      <c r="F389" s="112">
        <v>21096.473750000001</v>
      </c>
      <c r="G389" s="112">
        <v>21062.482499999998</v>
      </c>
      <c r="H389" s="112">
        <v>21029.2075</v>
      </c>
      <c r="I389" s="112">
        <v>20995.123749999999</v>
      </c>
      <c r="J389" s="112">
        <v>20966.516250000001</v>
      </c>
      <c r="K389" s="112">
        <v>20945.756249999999</v>
      </c>
      <c r="L389" s="112">
        <v>20924.6875</v>
      </c>
      <c r="M389" s="112">
        <v>20903.266250000001</v>
      </c>
      <c r="N389" s="112">
        <v>20892.018749999999</v>
      </c>
      <c r="O389" s="112">
        <v>20893.474999999999</v>
      </c>
      <c r="P389" s="112">
        <v>20903.081249999999</v>
      </c>
      <c r="Q389" s="112">
        <v>20956.71</v>
      </c>
      <c r="R389" s="112">
        <v>21063.53</v>
      </c>
      <c r="S389" s="112">
        <v>21216.142500000002</v>
      </c>
      <c r="T389" s="112">
        <v>21411.005000000001</v>
      </c>
      <c r="U389" s="112">
        <v>21623.39</v>
      </c>
      <c r="V389" s="113">
        <v>21832.608749999999</v>
      </c>
      <c r="AA389" s="276" t="str">
        <f t="shared" si="195"/>
        <v>Sensitivity S10 - Lower Conservation (Draft)</v>
      </c>
      <c r="AB389" s="284">
        <f t="shared" si="192"/>
        <v>21029.2075</v>
      </c>
      <c r="AC389" s="284">
        <f t="shared" si="193"/>
        <v>20903.266250000001</v>
      </c>
      <c r="AD389" s="285">
        <f t="shared" si="194"/>
        <v>21832.608749999999</v>
      </c>
    </row>
    <row r="390" spans="2:30" ht="13.8" thickBot="1" x14ac:dyDescent="0.3">
      <c r="B390" s="37" t="s">
        <v>126</v>
      </c>
      <c r="C390" s="38">
        <v>20517.6675</v>
      </c>
      <c r="D390" s="38">
        <v>20494.93375</v>
      </c>
      <c r="E390" s="38">
        <v>20685.243750000001</v>
      </c>
      <c r="F390" s="38">
        <v>20717.822499999998</v>
      </c>
      <c r="G390" s="38">
        <v>20705.547500000001</v>
      </c>
      <c r="H390" s="38">
        <v>20697.064999999999</v>
      </c>
      <c r="I390" s="38">
        <v>20697.06625</v>
      </c>
      <c r="J390" s="38">
        <v>20709.388749999998</v>
      </c>
      <c r="K390" s="38">
        <v>20731.985000000001</v>
      </c>
      <c r="L390" s="38">
        <v>20759.262500000001</v>
      </c>
      <c r="M390" s="38">
        <v>20794.483749999999</v>
      </c>
      <c r="N390" s="38">
        <v>20841.068749999999</v>
      </c>
      <c r="O390" s="38">
        <v>20901.841250000001</v>
      </c>
      <c r="P390" s="38">
        <v>20970.4925</v>
      </c>
      <c r="Q390" s="38">
        <v>21080.416249999998</v>
      </c>
      <c r="R390" s="38">
        <v>21228.645</v>
      </c>
      <c r="S390" s="38">
        <v>21421.578750000001</v>
      </c>
      <c r="T390" s="38">
        <v>21643.962500000001</v>
      </c>
      <c r="U390" s="38">
        <v>21873.756249999999</v>
      </c>
      <c r="V390" s="40">
        <v>22094.838749999999</v>
      </c>
      <c r="AA390" s="37" t="str">
        <f t="shared" si="195"/>
        <v>Sensitivity S10 - Lower Conservation (Final)</v>
      </c>
      <c r="AB390" s="286">
        <f t="shared" si="192"/>
        <v>20697.064999999999</v>
      </c>
      <c r="AC390" s="286">
        <f t="shared" si="193"/>
        <v>20794.483749999999</v>
      </c>
      <c r="AD390" s="287">
        <f t="shared" si="194"/>
        <v>22094.838749999999</v>
      </c>
    </row>
    <row r="391" spans="2:30" ht="13.8" thickBot="1" x14ac:dyDescent="0.3"/>
    <row r="392" spans="2:30" ht="13.8" thickBot="1" x14ac:dyDescent="0.3">
      <c r="B392" s="42" t="s">
        <v>136</v>
      </c>
      <c r="C392" s="43">
        <v>2016</v>
      </c>
      <c r="D392" s="44">
        <v>2017</v>
      </c>
      <c r="E392" s="44">
        <v>2018</v>
      </c>
      <c r="F392" s="44">
        <v>2019</v>
      </c>
      <c r="G392" s="44">
        <v>2020</v>
      </c>
      <c r="H392" s="44">
        <v>2021</v>
      </c>
      <c r="I392" s="44">
        <v>2022</v>
      </c>
      <c r="J392" s="44">
        <v>2023</v>
      </c>
      <c r="K392" s="44">
        <v>2024</v>
      </c>
      <c r="L392" s="44">
        <v>2025</v>
      </c>
      <c r="M392" s="44">
        <v>2026</v>
      </c>
      <c r="N392" s="44">
        <v>2027</v>
      </c>
      <c r="O392" s="44">
        <v>2028</v>
      </c>
      <c r="P392" s="44">
        <v>2029</v>
      </c>
      <c r="Q392" s="44">
        <v>2030</v>
      </c>
      <c r="R392" s="44">
        <v>2031</v>
      </c>
      <c r="S392" s="44">
        <v>2032</v>
      </c>
      <c r="T392" s="44">
        <v>2033</v>
      </c>
      <c r="U392" s="44">
        <v>2034</v>
      </c>
      <c r="V392" s="45">
        <v>2035</v>
      </c>
      <c r="AA392" s="57" t="str">
        <f>B392</f>
        <v>Net Imports (aMW) (Negative = Region is a net exporter)</v>
      </c>
      <c r="AB392" s="20">
        <v>2021</v>
      </c>
      <c r="AC392" s="20">
        <v>2026</v>
      </c>
      <c r="AD392" s="21">
        <v>2035</v>
      </c>
    </row>
    <row r="393" spans="2:30" x14ac:dyDescent="0.25">
      <c r="B393" s="47" t="s">
        <v>219</v>
      </c>
      <c r="C393" s="48">
        <v>-4298.1598374999994</v>
      </c>
      <c r="D393" s="48">
        <v>-4419.3822874999987</v>
      </c>
      <c r="E393" s="48">
        <v>-4354.966375</v>
      </c>
      <c r="F393" s="48">
        <v>-4373.5674362500004</v>
      </c>
      <c r="G393" s="48">
        <v>-4477.5234375</v>
      </c>
      <c r="H393" s="48">
        <v>-4209.5185624999995</v>
      </c>
      <c r="I393" s="48">
        <v>-4135.487287500001</v>
      </c>
      <c r="J393" s="48">
        <v>-4240.2513749999998</v>
      </c>
      <c r="K393" s="48">
        <v>-4433.5450412500013</v>
      </c>
      <c r="L393" s="48">
        <v>-4447.3571250000005</v>
      </c>
      <c r="M393" s="48">
        <v>-4343.9653749999998</v>
      </c>
      <c r="N393" s="48">
        <v>-4293.0400000000018</v>
      </c>
      <c r="O393" s="48">
        <v>-4323.1896749999987</v>
      </c>
      <c r="P393" s="48">
        <v>-4376.4206250000016</v>
      </c>
      <c r="Q393" s="48">
        <v>-4391.3404124999997</v>
      </c>
      <c r="R393" s="48">
        <v>-4242.6290875000013</v>
      </c>
      <c r="S393" s="48">
        <v>-4170.0724874999996</v>
      </c>
      <c r="T393" s="48">
        <v>-4098.9734874999986</v>
      </c>
      <c r="U393" s="48">
        <v>-4020.2997000000005</v>
      </c>
      <c r="V393" s="49">
        <v>-4030.10815</v>
      </c>
      <c r="AA393" s="60" t="str">
        <f>B393</f>
        <v>Scenario 1B - Existing Policy (Draft)</v>
      </c>
      <c r="AB393" s="280">
        <f t="shared" ref="AB393:AB409" si="196">H393</f>
        <v>-4209.5185624999995</v>
      </c>
      <c r="AC393" s="281">
        <f t="shared" ref="AC393:AC409" si="197">M393</f>
        <v>-4343.9653749999998</v>
      </c>
      <c r="AD393" s="281">
        <f t="shared" ref="AD393:AD409" si="198">V393</f>
        <v>-4030.10815</v>
      </c>
    </row>
    <row r="394" spans="2:30" x14ac:dyDescent="0.25">
      <c r="B394" s="33" t="s">
        <v>218</v>
      </c>
      <c r="C394" s="14">
        <v>-4574.7281749999975</v>
      </c>
      <c r="D394" s="14">
        <v>-4742.6880624999958</v>
      </c>
      <c r="E394" s="14">
        <v>-4747.7989624999973</v>
      </c>
      <c r="F394" s="14">
        <v>-4842.6036375000003</v>
      </c>
      <c r="G394" s="14">
        <v>-4995.663762500003</v>
      </c>
      <c r="H394" s="14">
        <v>-4800.0726874999973</v>
      </c>
      <c r="I394" s="14">
        <v>-4847.6805750000012</v>
      </c>
      <c r="J394" s="14">
        <v>-4884.5362875000001</v>
      </c>
      <c r="K394" s="14">
        <v>-4989.9630499999967</v>
      </c>
      <c r="L394" s="14">
        <v>-5022.9535500000038</v>
      </c>
      <c r="M394" s="14">
        <v>-4886.0436125000015</v>
      </c>
      <c r="N394" s="14">
        <v>-4913.1257625000053</v>
      </c>
      <c r="O394" s="14">
        <v>-4888.5444999999982</v>
      </c>
      <c r="P394" s="14">
        <v>-4946.8728499999979</v>
      </c>
      <c r="Q394" s="14">
        <v>-4944.0283749999999</v>
      </c>
      <c r="R394" s="14">
        <v>-4839.5595000000021</v>
      </c>
      <c r="S394" s="14">
        <v>-4794.2574000000031</v>
      </c>
      <c r="T394" s="14">
        <v>-4746.4743375000007</v>
      </c>
      <c r="U394" s="14">
        <v>-4686.992650000001</v>
      </c>
      <c r="V394" s="36">
        <v>-4647.7012875000019</v>
      </c>
      <c r="AA394" s="33" t="str">
        <f t="shared" ref="AA394:AA409" si="199">B394</f>
        <v>Scenario 1B - Existing Policy (Final)</v>
      </c>
      <c r="AB394" s="282">
        <f t="shared" si="196"/>
        <v>-4800.0726874999973</v>
      </c>
      <c r="AC394" s="282">
        <f t="shared" si="197"/>
        <v>-4886.0436125000015</v>
      </c>
      <c r="AD394" s="283">
        <f t="shared" si="198"/>
        <v>-4647.7012875000019</v>
      </c>
    </row>
    <row r="395" spans="2:30" x14ac:dyDescent="0.25">
      <c r="B395" s="33" t="s">
        <v>220</v>
      </c>
      <c r="C395" s="14">
        <v>-2338.2338250000012</v>
      </c>
      <c r="D395" s="14">
        <v>-2479.299806125</v>
      </c>
      <c r="E395" s="14">
        <v>-2454.62068125</v>
      </c>
      <c r="F395" s="14">
        <v>-2480.625321250001</v>
      </c>
      <c r="G395" s="14">
        <v>-2637.0869750000002</v>
      </c>
      <c r="H395" s="14">
        <v>-2668.3927874999999</v>
      </c>
      <c r="I395" s="14">
        <v>-2700.1795549999997</v>
      </c>
      <c r="J395" s="14">
        <v>-2850.8004362500001</v>
      </c>
      <c r="K395" s="14">
        <v>-3064.7533874999995</v>
      </c>
      <c r="L395" s="14">
        <v>-3109.8061000000012</v>
      </c>
      <c r="M395" s="14">
        <v>-3250.7265625</v>
      </c>
      <c r="N395" s="14">
        <v>-3339.3047499999993</v>
      </c>
      <c r="O395" s="14">
        <v>-3395.5051500000009</v>
      </c>
      <c r="P395" s="14">
        <v>-3441.5025624999998</v>
      </c>
      <c r="Q395" s="14">
        <v>-3505.2850775000006</v>
      </c>
      <c r="R395" s="14">
        <v>-3354.5223649999994</v>
      </c>
      <c r="S395" s="14">
        <v>-3277.0168387499998</v>
      </c>
      <c r="T395" s="14">
        <v>-3182.7088600000006</v>
      </c>
      <c r="U395" s="14">
        <v>-3128.547537500001</v>
      </c>
      <c r="V395" s="36">
        <v>-3124.3339250000008</v>
      </c>
      <c r="AA395" s="33" t="str">
        <f t="shared" si="199"/>
        <v>Scenario 2B - Carbon Reduction - Social Cost of Carbon - Mid-Range (Draft)</v>
      </c>
      <c r="AB395" s="282">
        <f t="shared" si="196"/>
        <v>-2668.3927874999999</v>
      </c>
      <c r="AC395" s="282">
        <f t="shared" si="197"/>
        <v>-3250.7265625</v>
      </c>
      <c r="AD395" s="283">
        <f t="shared" si="198"/>
        <v>-3124.3339250000008</v>
      </c>
    </row>
    <row r="396" spans="2:30" x14ac:dyDescent="0.25">
      <c r="B396" s="33" t="s">
        <v>221</v>
      </c>
      <c r="C396" s="14">
        <v>-3078.9615874999981</v>
      </c>
      <c r="D396" s="14">
        <v>-3252.1104250000003</v>
      </c>
      <c r="E396" s="14">
        <v>-3161.3478124999961</v>
      </c>
      <c r="F396" s="14">
        <v>-3204.4985375000024</v>
      </c>
      <c r="G396" s="14">
        <v>-3388.8584750000009</v>
      </c>
      <c r="H396" s="14">
        <v>-3433.6166874999985</v>
      </c>
      <c r="I396" s="14">
        <v>-3504.0466374999965</v>
      </c>
      <c r="J396" s="14">
        <v>-3603.4390374999994</v>
      </c>
      <c r="K396" s="14">
        <v>-3723.5705750000006</v>
      </c>
      <c r="L396" s="14">
        <v>-3811.5762625000016</v>
      </c>
      <c r="M396" s="14">
        <v>-3880.6062500000007</v>
      </c>
      <c r="N396" s="14">
        <v>-3962.1679875000018</v>
      </c>
      <c r="O396" s="14">
        <v>-3985.3453749999999</v>
      </c>
      <c r="P396" s="14">
        <v>-4051.6264000000006</v>
      </c>
      <c r="Q396" s="14">
        <v>-4139.7412374999994</v>
      </c>
      <c r="R396" s="14">
        <v>-4106.8329125000027</v>
      </c>
      <c r="S396" s="14">
        <v>-4156.418775000001</v>
      </c>
      <c r="T396" s="14">
        <v>-4104.0481999999975</v>
      </c>
      <c r="U396" s="14">
        <v>-4113.2030124999947</v>
      </c>
      <c r="V396" s="36">
        <v>-4048.0685124999977</v>
      </c>
      <c r="AA396" s="33" t="str">
        <f t="shared" si="199"/>
        <v>Scenario 2B - Carbon Reduction - Social Cost of Carbon - Mid-Range (Final)</v>
      </c>
      <c r="AB396" s="282">
        <f t="shared" si="196"/>
        <v>-3433.6166874999985</v>
      </c>
      <c r="AC396" s="282">
        <f t="shared" si="197"/>
        <v>-3880.6062500000007</v>
      </c>
      <c r="AD396" s="283">
        <f t="shared" si="198"/>
        <v>-4048.0685124999977</v>
      </c>
    </row>
    <row r="397" spans="2:30" x14ac:dyDescent="0.25">
      <c r="B397" s="33" t="s">
        <v>47</v>
      </c>
      <c r="C397" s="14">
        <v>-4301.0116499999995</v>
      </c>
      <c r="D397" s="14">
        <v>-4430.3852324999989</v>
      </c>
      <c r="E397" s="14">
        <v>-4374.7419749999999</v>
      </c>
      <c r="F397" s="14">
        <v>-4401.4307499999995</v>
      </c>
      <c r="G397" s="14">
        <v>-4513.1987875000004</v>
      </c>
      <c r="H397" s="14">
        <v>-4258.1856874999985</v>
      </c>
      <c r="I397" s="14">
        <v>-4195.4321499999987</v>
      </c>
      <c r="J397" s="14">
        <v>-4304.6587374999981</v>
      </c>
      <c r="K397" s="14">
        <v>-4504.6008124999998</v>
      </c>
      <c r="L397" s="14">
        <v>-4618.9940500000012</v>
      </c>
      <c r="M397" s="14">
        <v>-3025.0207549999991</v>
      </c>
      <c r="N397" s="14">
        <v>-2383.1042687499994</v>
      </c>
      <c r="O397" s="14">
        <v>-2472.3504225000011</v>
      </c>
      <c r="P397" s="14">
        <v>-2662.7043000000003</v>
      </c>
      <c r="Q397" s="14">
        <v>-2871.5898375000015</v>
      </c>
      <c r="R397" s="14">
        <v>-2738.7925499999997</v>
      </c>
      <c r="S397" s="14">
        <v>-2730.65311875</v>
      </c>
      <c r="T397" s="14">
        <v>-2663.4085000000005</v>
      </c>
      <c r="U397" s="14">
        <v>-2612.0033837499991</v>
      </c>
      <c r="V397" s="36">
        <v>-2634.392668125</v>
      </c>
      <c r="AA397" s="33" t="str">
        <f t="shared" si="199"/>
        <v>Scenario 3A - Maximum Carbon Reduction, Existing Technology (Draft)</v>
      </c>
      <c r="AB397" s="282">
        <f t="shared" si="196"/>
        <v>-4258.1856874999985</v>
      </c>
      <c r="AC397" s="282">
        <f t="shared" si="197"/>
        <v>-3025.0207549999991</v>
      </c>
      <c r="AD397" s="283">
        <f t="shared" si="198"/>
        <v>-2634.392668125</v>
      </c>
    </row>
    <row r="398" spans="2:30" x14ac:dyDescent="0.25">
      <c r="B398" s="33" t="s">
        <v>48</v>
      </c>
      <c r="C398" s="14">
        <v>-4577.4595000000027</v>
      </c>
      <c r="D398" s="14">
        <v>-4751.2816125000036</v>
      </c>
      <c r="E398" s="14">
        <v>-4772.0980375000026</v>
      </c>
      <c r="F398" s="14">
        <v>-4861.1162125000028</v>
      </c>
      <c r="G398" s="14">
        <v>-5019.416587499999</v>
      </c>
      <c r="H398" s="14">
        <v>-4846.7720000000008</v>
      </c>
      <c r="I398" s="14">
        <v>-4901.5610749999978</v>
      </c>
      <c r="J398" s="14">
        <v>-4941.0854625000038</v>
      </c>
      <c r="K398" s="14">
        <v>-5047.5768125000004</v>
      </c>
      <c r="L398" s="14">
        <v>-5172.9200250000004</v>
      </c>
      <c r="M398" s="14">
        <v>-3947.6475499999956</v>
      </c>
      <c r="N398" s="14">
        <v>-3619.6347125000011</v>
      </c>
      <c r="O398" s="14">
        <v>-3593.8079624999982</v>
      </c>
      <c r="P398" s="14">
        <v>-3645.4010125000045</v>
      </c>
      <c r="Q398" s="14">
        <v>-3719.3268374999998</v>
      </c>
      <c r="R398" s="14">
        <v>-3710.0178124999961</v>
      </c>
      <c r="S398" s="14">
        <v>-3861.0060625000006</v>
      </c>
      <c r="T398" s="14">
        <v>-3689.5067249999979</v>
      </c>
      <c r="U398" s="14">
        <v>-3608.9010750000016</v>
      </c>
      <c r="V398" s="36">
        <v>-3690.8028124999964</v>
      </c>
      <c r="AA398" s="33" t="str">
        <f t="shared" si="199"/>
        <v>Scenario 3A - Maximum Carbon Reduction, Existing Technology (Final)</v>
      </c>
      <c r="AB398" s="282">
        <f t="shared" si="196"/>
        <v>-4846.7720000000008</v>
      </c>
      <c r="AC398" s="282">
        <f t="shared" si="197"/>
        <v>-3947.6475499999956</v>
      </c>
      <c r="AD398" s="283">
        <f t="shared" si="198"/>
        <v>-3690.8028124999964</v>
      </c>
    </row>
    <row r="399" spans="2:30" x14ac:dyDescent="0.25">
      <c r="B399" s="33" t="s">
        <v>89</v>
      </c>
      <c r="C399" s="14">
        <v>-4574.1689374999996</v>
      </c>
      <c r="D399" s="14">
        <v>-4739.151937499998</v>
      </c>
      <c r="E399" s="14">
        <v>-4744.7968000000028</v>
      </c>
      <c r="F399" s="14">
        <v>-4840.9893624999986</v>
      </c>
      <c r="G399" s="14">
        <v>-4991.9674499999974</v>
      </c>
      <c r="H399" s="14">
        <v>-4803.0504249999976</v>
      </c>
      <c r="I399" s="14">
        <v>-4853.8868874999971</v>
      </c>
      <c r="J399" s="14">
        <v>-4888.5786375000052</v>
      </c>
      <c r="K399" s="14">
        <v>-4991.541350000005</v>
      </c>
      <c r="L399" s="14">
        <v>-5124.7527250000003</v>
      </c>
      <c r="M399" s="14">
        <v>-3896.3643749999992</v>
      </c>
      <c r="N399" s="14">
        <v>-3563.7000999999996</v>
      </c>
      <c r="O399" s="14">
        <v>-3527.6340125000047</v>
      </c>
      <c r="P399" s="14">
        <v>-3554.6145250000009</v>
      </c>
      <c r="Q399" s="14">
        <v>-3554.0773250000016</v>
      </c>
      <c r="R399" s="14">
        <v>-3412.1096125000022</v>
      </c>
      <c r="S399" s="14">
        <v>-3378.0979874999994</v>
      </c>
      <c r="T399" s="14">
        <v>-3213.7612125000037</v>
      </c>
      <c r="U399" s="14">
        <v>-3204.3936250000011</v>
      </c>
      <c r="V399" s="36">
        <v>-3355.0710499999982</v>
      </c>
      <c r="AA399" s="33" t="str">
        <f t="shared" si="199"/>
        <v>Scenario 3C - Coal Retirement</v>
      </c>
      <c r="AB399" s="282">
        <f t="shared" si="196"/>
        <v>-4803.0504249999976</v>
      </c>
      <c r="AC399" s="282">
        <f t="shared" si="197"/>
        <v>-3896.3643749999992</v>
      </c>
      <c r="AD399" s="283">
        <f t="shared" si="198"/>
        <v>-3355.0710499999982</v>
      </c>
    </row>
    <row r="400" spans="2:30" x14ac:dyDescent="0.25">
      <c r="B400" s="33" t="s">
        <v>90</v>
      </c>
      <c r="C400" s="14">
        <v>-3075.5165875000016</v>
      </c>
      <c r="D400" s="14">
        <v>-3238.5586124999991</v>
      </c>
      <c r="E400" s="14">
        <v>-3137.2318750000013</v>
      </c>
      <c r="F400" s="14">
        <v>-3172.7243249999965</v>
      </c>
      <c r="G400" s="14">
        <v>-3357.6076999999959</v>
      </c>
      <c r="H400" s="14">
        <v>-3431.187587500006</v>
      </c>
      <c r="I400" s="14">
        <v>-3543.1511375000032</v>
      </c>
      <c r="J400" s="14">
        <v>-3670.6853625000022</v>
      </c>
      <c r="K400" s="14">
        <v>-3839.9661125000039</v>
      </c>
      <c r="L400" s="14">
        <v>-4175.2036749999979</v>
      </c>
      <c r="M400" s="14">
        <v>-4433.7755249999991</v>
      </c>
      <c r="N400" s="14">
        <v>-4419.7362500000008</v>
      </c>
      <c r="O400" s="14">
        <v>-4456.5826250000064</v>
      </c>
      <c r="P400" s="14">
        <v>-4515.9209375000028</v>
      </c>
      <c r="Q400" s="14">
        <v>-4572.5655499999975</v>
      </c>
      <c r="R400" s="14">
        <v>-4498.9930624999943</v>
      </c>
      <c r="S400" s="14">
        <v>-4483.9055249999974</v>
      </c>
      <c r="T400" s="14">
        <v>-4366.3880874999977</v>
      </c>
      <c r="U400" s="14">
        <v>-4402.6296500000053</v>
      </c>
      <c r="V400" s="36">
        <v>-4611.0524125000002</v>
      </c>
      <c r="AA400" s="33" t="str">
        <f t="shared" si="199"/>
        <v>Scenario 3D - Coal Retirement w/SCC_MidRange</v>
      </c>
      <c r="AB400" s="282">
        <f t="shared" si="196"/>
        <v>-3431.187587500006</v>
      </c>
      <c r="AC400" s="282">
        <f t="shared" si="197"/>
        <v>-4433.7755249999991</v>
      </c>
      <c r="AD400" s="283">
        <f t="shared" si="198"/>
        <v>-4611.0524125000002</v>
      </c>
    </row>
    <row r="401" spans="2:30" x14ac:dyDescent="0.25">
      <c r="B401" s="33" t="s">
        <v>94</v>
      </c>
      <c r="C401" s="14">
        <v>-3079.8091999999992</v>
      </c>
      <c r="D401" s="14">
        <v>-3255.488150000002</v>
      </c>
      <c r="E401" s="14">
        <v>-3167.9280250000024</v>
      </c>
      <c r="F401" s="14">
        <v>-3216.5676125000041</v>
      </c>
      <c r="G401" s="14">
        <v>-3408.3562499999998</v>
      </c>
      <c r="H401" s="14">
        <v>-3475.9969875000015</v>
      </c>
      <c r="I401" s="14">
        <v>-3564.468937499998</v>
      </c>
      <c r="J401" s="14">
        <v>-3673.8894499999997</v>
      </c>
      <c r="K401" s="14">
        <v>-3872.2966625000017</v>
      </c>
      <c r="L401" s="14">
        <v>-4101.8862124999987</v>
      </c>
      <c r="M401" s="14">
        <v>-4228.2398625000014</v>
      </c>
      <c r="N401" s="14">
        <v>-4372.6621249999998</v>
      </c>
      <c r="O401" s="14">
        <v>-4440.0085624999956</v>
      </c>
      <c r="P401" s="14">
        <v>-4537.1258750000015</v>
      </c>
      <c r="Q401" s="14">
        <v>-4558.1417249999968</v>
      </c>
      <c r="R401" s="14">
        <v>-4467.0764874999959</v>
      </c>
      <c r="S401" s="14">
        <v>-4354.1693374999977</v>
      </c>
      <c r="T401" s="14">
        <v>-4263.2845375000024</v>
      </c>
      <c r="U401" s="14">
        <v>-4429.7081749999961</v>
      </c>
      <c r="V401" s="36">
        <v>-4788.1226499999984</v>
      </c>
      <c r="AA401" s="33" t="str">
        <f t="shared" si="199"/>
        <v>Scenario 3E - Coal Retirement w/SCC_MidRange - No New Gas</v>
      </c>
      <c r="AB401" s="282">
        <f t="shared" si="196"/>
        <v>-3475.9969875000015</v>
      </c>
      <c r="AC401" s="282">
        <f t="shared" si="197"/>
        <v>-4228.2398625000014</v>
      </c>
      <c r="AD401" s="283">
        <f t="shared" si="198"/>
        <v>-4788.1226499999984</v>
      </c>
    </row>
    <row r="402" spans="2:30" x14ac:dyDescent="0.25">
      <c r="B402" s="33" t="s">
        <v>223</v>
      </c>
      <c r="C402" s="14">
        <v>-4296.8713375000007</v>
      </c>
      <c r="D402" s="14">
        <v>-4414.4852250000004</v>
      </c>
      <c r="E402" s="14">
        <v>-4346.3383050000011</v>
      </c>
      <c r="F402" s="14">
        <v>-4360.8065125000021</v>
      </c>
      <c r="G402" s="14">
        <v>-4459.6762225000011</v>
      </c>
      <c r="H402" s="14">
        <v>-4183.8951875000002</v>
      </c>
      <c r="I402" s="14">
        <v>-4102.2650874999999</v>
      </c>
      <c r="J402" s="14">
        <v>-4201.0074625000007</v>
      </c>
      <c r="K402" s="14">
        <v>-4388.6387500000001</v>
      </c>
      <c r="L402" s="14">
        <v>-4399.0583000000006</v>
      </c>
      <c r="M402" s="14">
        <v>-4288.6132875000003</v>
      </c>
      <c r="N402" s="14">
        <v>-4229.3170099999998</v>
      </c>
      <c r="O402" s="14">
        <v>-4252.1719999999996</v>
      </c>
      <c r="P402" s="14">
        <v>-4299.6921875000007</v>
      </c>
      <c r="Q402" s="14">
        <v>-4305.8825125000003</v>
      </c>
      <c r="R402" s="14">
        <v>-4145.2833124999988</v>
      </c>
      <c r="S402" s="14">
        <v>-4065.1648125000006</v>
      </c>
      <c r="T402" s="14">
        <v>-3986.3760249999991</v>
      </c>
      <c r="U402" s="14">
        <v>-3909.5281012499995</v>
      </c>
      <c r="V402" s="36">
        <v>-3915.0377750000002</v>
      </c>
      <c r="AA402" s="33" t="str">
        <f t="shared" si="199"/>
        <v>Scenario 5B - Increased Reliance on External Market (Draft)</v>
      </c>
      <c r="AB402" s="282">
        <f t="shared" si="196"/>
        <v>-4183.8951875000002</v>
      </c>
      <c r="AC402" s="282">
        <f t="shared" si="197"/>
        <v>-4288.6132875000003</v>
      </c>
      <c r="AD402" s="283">
        <f t="shared" si="198"/>
        <v>-3915.0377750000002</v>
      </c>
    </row>
    <row r="403" spans="2:30" x14ac:dyDescent="0.25">
      <c r="B403" s="33" t="s">
        <v>224</v>
      </c>
      <c r="C403" s="14">
        <v>-4572.5276749999948</v>
      </c>
      <c r="D403" s="14">
        <v>-4735.6234000000022</v>
      </c>
      <c r="E403" s="14">
        <v>-4732.7356874999978</v>
      </c>
      <c r="F403" s="14">
        <v>-4827.7443374999984</v>
      </c>
      <c r="G403" s="14">
        <v>-4968.2577999999994</v>
      </c>
      <c r="H403" s="14">
        <v>-4755.3001124999982</v>
      </c>
      <c r="I403" s="14">
        <v>-4793.7881249999973</v>
      </c>
      <c r="J403" s="14">
        <v>-4820.334262499995</v>
      </c>
      <c r="K403" s="14">
        <v>-4915.9387750000005</v>
      </c>
      <c r="L403" s="14">
        <v>-4942.2988000000023</v>
      </c>
      <c r="M403" s="14">
        <v>-4783.4599000000044</v>
      </c>
      <c r="N403" s="14">
        <v>-4792.0608625000032</v>
      </c>
      <c r="O403" s="14">
        <v>-4759.6786874999998</v>
      </c>
      <c r="P403" s="14">
        <v>-4817.255612500001</v>
      </c>
      <c r="Q403" s="14">
        <v>-4808.897762499998</v>
      </c>
      <c r="R403" s="14">
        <v>-4692.4674875000037</v>
      </c>
      <c r="S403" s="14">
        <v>-4627.2807999999986</v>
      </c>
      <c r="T403" s="14">
        <v>-4566.7479500000027</v>
      </c>
      <c r="U403" s="14">
        <v>-4510.5347500000007</v>
      </c>
      <c r="V403" s="36">
        <v>-4445.7834000000057</v>
      </c>
      <c r="AA403" s="33" t="str">
        <f t="shared" si="199"/>
        <v>Scenario 5B - Increased Reliance on External Market (Final)</v>
      </c>
      <c r="AB403" s="282">
        <f t="shared" si="196"/>
        <v>-4755.3001124999982</v>
      </c>
      <c r="AC403" s="282">
        <f t="shared" si="197"/>
        <v>-4783.4599000000044</v>
      </c>
      <c r="AD403" s="283">
        <f t="shared" si="198"/>
        <v>-4445.7834000000057</v>
      </c>
    </row>
    <row r="404" spans="2:30" x14ac:dyDescent="0.25">
      <c r="B404" s="74" t="s">
        <v>217</v>
      </c>
      <c r="C404" s="14">
        <v>-4300.9980875000001</v>
      </c>
      <c r="D404" s="14">
        <v>-4430.3241475000004</v>
      </c>
      <c r="E404" s="14">
        <v>-4374.5850749999981</v>
      </c>
      <c r="F404" s="14">
        <v>-4406.755187499999</v>
      </c>
      <c r="G404" s="14">
        <v>-4530.8367699999999</v>
      </c>
      <c r="H404" s="14">
        <v>-4288.5400249999993</v>
      </c>
      <c r="I404" s="14">
        <v>-4227.75695</v>
      </c>
      <c r="J404" s="14">
        <v>-4341.6905250000009</v>
      </c>
      <c r="K404" s="14">
        <v>-4538.0978374999995</v>
      </c>
      <c r="L404" s="14">
        <v>-4555.1597025000001</v>
      </c>
      <c r="M404" s="14">
        <v>-4464.3114999999998</v>
      </c>
      <c r="N404" s="14">
        <v>-4426.9976250000009</v>
      </c>
      <c r="O404" s="14">
        <v>-4456.9300750000002</v>
      </c>
      <c r="P404" s="14">
        <v>-4511.0485124999996</v>
      </c>
      <c r="Q404" s="14">
        <v>-4527.1844958750007</v>
      </c>
      <c r="R404" s="14">
        <v>-4388.4184749999995</v>
      </c>
      <c r="S404" s="14">
        <v>-4322.7464500000006</v>
      </c>
      <c r="T404" s="14">
        <v>-4245.1488550000013</v>
      </c>
      <c r="U404" s="14">
        <v>-4148.6148750000002</v>
      </c>
      <c r="V404" s="36">
        <v>-4158.9475750000001</v>
      </c>
      <c r="AA404" s="74" t="str">
        <f t="shared" si="199"/>
        <v>Sensitivity S3 - No Demand Response (Draft)</v>
      </c>
      <c r="AB404" s="282">
        <f t="shared" si="196"/>
        <v>-4288.5400249999993</v>
      </c>
      <c r="AC404" s="282">
        <f t="shared" si="197"/>
        <v>-4464.3114999999998</v>
      </c>
      <c r="AD404" s="283">
        <f t="shared" si="198"/>
        <v>-4158.9475750000001</v>
      </c>
    </row>
    <row r="405" spans="2:30" x14ac:dyDescent="0.25">
      <c r="B405" s="33" t="s">
        <v>216</v>
      </c>
      <c r="C405" s="14">
        <v>-4577.0997375000034</v>
      </c>
      <c r="D405" s="14">
        <v>-4750.0128625000034</v>
      </c>
      <c r="E405" s="14">
        <v>-4770.0544750000008</v>
      </c>
      <c r="F405" s="14">
        <v>-4882.4621749999988</v>
      </c>
      <c r="G405" s="14">
        <v>-5040.3000250000041</v>
      </c>
      <c r="H405" s="14">
        <v>-4906.0422374999962</v>
      </c>
      <c r="I405" s="14">
        <v>-4981.8008000000027</v>
      </c>
      <c r="J405" s="14">
        <v>-5018.3159749999932</v>
      </c>
      <c r="K405" s="14">
        <v>-5117.5443249999962</v>
      </c>
      <c r="L405" s="14">
        <v>-5155.9387000000006</v>
      </c>
      <c r="M405" s="14">
        <v>-5047.2181375</v>
      </c>
      <c r="N405" s="14">
        <v>-5105.6385249999939</v>
      </c>
      <c r="O405" s="14">
        <v>-5078.6815250000009</v>
      </c>
      <c r="P405" s="14">
        <v>-5143.1502624999966</v>
      </c>
      <c r="Q405" s="14">
        <v>-5147.761337500001</v>
      </c>
      <c r="R405" s="14">
        <v>-5066.8548875000006</v>
      </c>
      <c r="S405" s="14">
        <v>-5061.2995125000089</v>
      </c>
      <c r="T405" s="14">
        <v>-4992.360775000001</v>
      </c>
      <c r="U405" s="14">
        <v>-4971.9962125000047</v>
      </c>
      <c r="V405" s="36">
        <v>-4961.4843999999948</v>
      </c>
      <c r="AA405" s="33" t="str">
        <f t="shared" si="199"/>
        <v>Sensitivity S3 - No Demand Response (Final)</v>
      </c>
      <c r="AB405" s="282">
        <f t="shared" si="196"/>
        <v>-4906.0422374999962</v>
      </c>
      <c r="AC405" s="282">
        <f t="shared" si="197"/>
        <v>-5047.2181375</v>
      </c>
      <c r="AD405" s="283">
        <f t="shared" si="198"/>
        <v>-4961.4843999999948</v>
      </c>
    </row>
    <row r="406" spans="2:30" x14ac:dyDescent="0.25">
      <c r="B406" s="33" t="s">
        <v>319</v>
      </c>
      <c r="C406" s="112">
        <v>-4296.3904624999996</v>
      </c>
      <c r="D406" s="112">
        <v>-4413.9094124999992</v>
      </c>
      <c r="E406" s="112">
        <v>-4361.4695374999983</v>
      </c>
      <c r="F406" s="112">
        <v>-4401.5114125</v>
      </c>
      <c r="G406" s="112">
        <v>-4545.3425625</v>
      </c>
      <c r="H406" s="112">
        <v>-4656.2452874999999</v>
      </c>
      <c r="I406" s="112">
        <v>-4838.248125000001</v>
      </c>
      <c r="J406" s="112">
        <v>-5048.3407000000007</v>
      </c>
      <c r="K406" s="112">
        <v>-5314.1589749999994</v>
      </c>
      <c r="L406" s="112">
        <v>-5447.2625749999997</v>
      </c>
      <c r="M406" s="112">
        <v>-5558.7619875</v>
      </c>
      <c r="N406" s="112">
        <v>-5524.1685125000004</v>
      </c>
      <c r="O406" s="112">
        <v>-5525.3183749999998</v>
      </c>
      <c r="P406" s="112">
        <v>-5544.9224374999994</v>
      </c>
      <c r="Q406" s="112">
        <v>-5545.5587375000005</v>
      </c>
      <c r="R406" s="112">
        <v>-5445.4199375000017</v>
      </c>
      <c r="S406" s="112">
        <v>-5380.6476712499998</v>
      </c>
      <c r="T406" s="112">
        <v>-5313.2302499999987</v>
      </c>
      <c r="U406" s="112">
        <v>-5232.0452812500007</v>
      </c>
      <c r="V406" s="113">
        <v>-5205.5994999999994</v>
      </c>
      <c r="AA406" s="33" t="str">
        <f t="shared" si="199"/>
        <v>Sensitivity S5 - Regional RPS @ 35% (Draft)</v>
      </c>
      <c r="AB406" s="282">
        <f t="shared" si="196"/>
        <v>-4656.2452874999999</v>
      </c>
      <c r="AC406" s="282">
        <f t="shared" si="197"/>
        <v>-5558.7619875</v>
      </c>
      <c r="AD406" s="283">
        <f t="shared" si="198"/>
        <v>-5205.5994999999994</v>
      </c>
    </row>
    <row r="407" spans="2:30" x14ac:dyDescent="0.25">
      <c r="B407" s="33" t="s">
        <v>318</v>
      </c>
      <c r="C407" s="112">
        <v>-4574.1438249999974</v>
      </c>
      <c r="D407" s="112">
        <v>-4740.0420875000009</v>
      </c>
      <c r="E407" s="112">
        <v>-4757.2610624999952</v>
      </c>
      <c r="F407" s="112">
        <v>-4861.2931500000013</v>
      </c>
      <c r="G407" s="112">
        <v>-5023.6008125000008</v>
      </c>
      <c r="H407" s="112">
        <v>-5142.3477374999984</v>
      </c>
      <c r="I407" s="112">
        <v>-5359.115912500004</v>
      </c>
      <c r="J407" s="112">
        <v>-5480.1327624999976</v>
      </c>
      <c r="K407" s="112">
        <v>-5636.145575000005</v>
      </c>
      <c r="L407" s="112">
        <v>-5734.200675000001</v>
      </c>
      <c r="M407" s="112">
        <v>-5812.3571999999986</v>
      </c>
      <c r="N407" s="112">
        <v>-5983.6109374999996</v>
      </c>
      <c r="O407" s="112">
        <v>-6030.3692374999937</v>
      </c>
      <c r="P407" s="112">
        <v>-6066.6544625000042</v>
      </c>
      <c r="Q407" s="112">
        <v>-6052.4951375000019</v>
      </c>
      <c r="R407" s="112">
        <v>-6005.0153374999991</v>
      </c>
      <c r="S407" s="112">
        <v>-5968.0033499999927</v>
      </c>
      <c r="T407" s="112">
        <v>-5935.7567875000041</v>
      </c>
      <c r="U407" s="112">
        <v>-5892.4182499999988</v>
      </c>
      <c r="V407" s="113">
        <v>-5864.6600000000026</v>
      </c>
      <c r="AA407" s="33" t="str">
        <f t="shared" si="199"/>
        <v>Sensitivity S5 - Regional RPS @ 35% (Final)</v>
      </c>
      <c r="AB407" s="282">
        <f t="shared" si="196"/>
        <v>-5142.3477374999984</v>
      </c>
      <c r="AC407" s="282">
        <f t="shared" si="197"/>
        <v>-5812.3571999999986</v>
      </c>
      <c r="AD407" s="283">
        <f t="shared" si="198"/>
        <v>-5864.6600000000026</v>
      </c>
    </row>
    <row r="408" spans="2:30" x14ac:dyDescent="0.25">
      <c r="B408" s="33" t="s">
        <v>320</v>
      </c>
      <c r="C408" s="112">
        <v>-4287.0844625000009</v>
      </c>
      <c r="D408" s="112">
        <v>-4375.3059887500012</v>
      </c>
      <c r="E408" s="112">
        <v>-4270.6263995000008</v>
      </c>
      <c r="F408" s="112">
        <v>-4249.2127074999999</v>
      </c>
      <c r="G408" s="112">
        <v>-4312.0444287500004</v>
      </c>
      <c r="H408" s="112">
        <v>-3972.8782337499988</v>
      </c>
      <c r="I408" s="112">
        <v>-3818.8500512500009</v>
      </c>
      <c r="J408" s="112">
        <v>-3857.8453875000014</v>
      </c>
      <c r="K408" s="112">
        <v>-3987.2201124999997</v>
      </c>
      <c r="L408" s="112">
        <v>-4001.3107000000005</v>
      </c>
      <c r="M408" s="112">
        <v>-3909.9947125000008</v>
      </c>
      <c r="N408" s="112">
        <v>-3806.2468275000006</v>
      </c>
      <c r="O408" s="112">
        <v>-3767.0807875000005</v>
      </c>
      <c r="P408" s="112">
        <v>-3802.39278625</v>
      </c>
      <c r="Q408" s="112">
        <v>-3856.3449000000001</v>
      </c>
      <c r="R408" s="112">
        <v>-3746.2474125000003</v>
      </c>
      <c r="S408" s="112">
        <v>-3739.7212875000005</v>
      </c>
      <c r="T408" s="112">
        <v>-3717.5279749999986</v>
      </c>
      <c r="U408" s="112">
        <v>-3687.5393737500003</v>
      </c>
      <c r="V408" s="113">
        <v>-3761.9402875000001</v>
      </c>
      <c r="AA408" s="276" t="str">
        <f t="shared" si="199"/>
        <v>Sensitivity S10 - Lower Conservation (Draft)</v>
      </c>
      <c r="AB408" s="284">
        <f t="shared" si="196"/>
        <v>-3972.8782337499988</v>
      </c>
      <c r="AC408" s="284">
        <f t="shared" si="197"/>
        <v>-3909.9947125000008</v>
      </c>
      <c r="AD408" s="285">
        <f t="shared" si="198"/>
        <v>-3761.9402875000001</v>
      </c>
    </row>
    <row r="409" spans="2:30" ht="13.8" thickBot="1" x14ac:dyDescent="0.3">
      <c r="B409" s="37" t="s">
        <v>126</v>
      </c>
      <c r="C409" s="38">
        <v>-4563.4792500000012</v>
      </c>
      <c r="D409" s="38">
        <v>-4700.4396125000021</v>
      </c>
      <c r="E409" s="38">
        <v>-4671.1503124999963</v>
      </c>
      <c r="F409" s="38">
        <v>-4731.7434749999975</v>
      </c>
      <c r="G409" s="38">
        <v>-4846.3228749999989</v>
      </c>
      <c r="H409" s="38">
        <v>-4574.7933624999978</v>
      </c>
      <c r="I409" s="38">
        <v>-4552.2389874999953</v>
      </c>
      <c r="J409" s="38">
        <v>-4530.1079000000009</v>
      </c>
      <c r="K409" s="38">
        <v>-4577.5452250000035</v>
      </c>
      <c r="L409" s="38">
        <v>-4578.8413124999961</v>
      </c>
      <c r="M409" s="38">
        <v>-4356.1508125000055</v>
      </c>
      <c r="N409" s="38">
        <v>-4312.7775625000013</v>
      </c>
      <c r="O409" s="38">
        <v>-4217.5096750000021</v>
      </c>
      <c r="P409" s="38">
        <v>-4257.6341874999953</v>
      </c>
      <c r="Q409" s="38">
        <v>-4274.7422874999993</v>
      </c>
      <c r="R409" s="38">
        <v>-4170.2594125000005</v>
      </c>
      <c r="S409" s="38">
        <v>-4145.747562499997</v>
      </c>
      <c r="T409" s="38">
        <v>-4096.0004500000005</v>
      </c>
      <c r="U409" s="38">
        <v>-4063.8822250000003</v>
      </c>
      <c r="V409" s="40">
        <v>-4366.9075750000002</v>
      </c>
      <c r="AA409" s="37" t="str">
        <f t="shared" si="199"/>
        <v>Sensitivity S10 - Lower Conservation (Final)</v>
      </c>
      <c r="AB409" s="286">
        <f t="shared" si="196"/>
        <v>-4574.7933624999978</v>
      </c>
      <c r="AC409" s="286">
        <f t="shared" si="197"/>
        <v>-4356.1508125000055</v>
      </c>
      <c r="AD409" s="287">
        <f t="shared" si="198"/>
        <v>-4366.9075750000002</v>
      </c>
    </row>
    <row r="410" spans="2:30" ht="13.8" thickBot="1" x14ac:dyDescent="0.3">
      <c r="B410" s="27"/>
      <c r="C410" s="28"/>
      <c r="D410" s="28"/>
      <c r="E410" s="28"/>
      <c r="F410" s="28"/>
      <c r="G410" s="28"/>
      <c r="H410" s="28"/>
      <c r="I410" s="28"/>
      <c r="J410" s="28"/>
      <c r="K410" s="28"/>
      <c r="L410" s="28"/>
      <c r="M410" s="28"/>
      <c r="N410" s="28"/>
      <c r="O410" s="28"/>
      <c r="P410" s="28"/>
      <c r="Q410" s="28"/>
      <c r="R410" s="28"/>
      <c r="S410" s="28"/>
      <c r="T410" s="28"/>
      <c r="U410" s="28"/>
      <c r="V410" s="28"/>
      <c r="AA410" s="17"/>
      <c r="AB410" s="28"/>
      <c r="AC410" s="29"/>
      <c r="AD410" s="29"/>
    </row>
    <row r="411" spans="2:30" ht="13.8" thickBot="1" x14ac:dyDescent="0.3">
      <c r="B411" s="42" t="s">
        <v>130</v>
      </c>
      <c r="C411" s="43">
        <v>2016</v>
      </c>
      <c r="D411" s="44">
        <v>2017</v>
      </c>
      <c r="E411" s="44">
        <v>2018</v>
      </c>
      <c r="F411" s="44">
        <v>2019</v>
      </c>
      <c r="G411" s="44">
        <v>2020</v>
      </c>
      <c r="H411" s="44">
        <v>2021</v>
      </c>
      <c r="I411" s="44">
        <v>2022</v>
      </c>
      <c r="J411" s="44">
        <v>2023</v>
      </c>
      <c r="K411" s="44">
        <v>2024</v>
      </c>
      <c r="L411" s="44">
        <v>2025</v>
      </c>
      <c r="M411" s="44">
        <v>2026</v>
      </c>
      <c r="N411" s="44">
        <v>2027</v>
      </c>
      <c r="O411" s="44">
        <v>2028</v>
      </c>
      <c r="P411" s="44">
        <v>2029</v>
      </c>
      <c r="Q411" s="44">
        <v>2030</v>
      </c>
      <c r="R411" s="44">
        <v>2031</v>
      </c>
      <c r="S411" s="44">
        <v>2032</v>
      </c>
      <c r="T411" s="44">
        <v>2033</v>
      </c>
      <c r="U411" s="44">
        <v>2034</v>
      </c>
      <c r="V411" s="45">
        <v>2035</v>
      </c>
      <c r="AA411" s="57" t="str">
        <f>B411</f>
        <v>CO2 Emissions - 111(d) (2-year average MMTE)</v>
      </c>
      <c r="AB411" s="20">
        <v>2021</v>
      </c>
      <c r="AC411" s="20">
        <v>2026</v>
      </c>
      <c r="AD411" s="21">
        <v>2035</v>
      </c>
    </row>
    <row r="412" spans="2:30" x14ac:dyDescent="0.25">
      <c r="B412" s="47" t="s">
        <v>219</v>
      </c>
      <c r="C412" s="48">
        <v>31.657499999999999</v>
      </c>
      <c r="D412" s="48">
        <v>31.7575</v>
      </c>
      <c r="E412" s="48">
        <v>31.67625</v>
      </c>
      <c r="F412" s="48">
        <v>31.561250000000001</v>
      </c>
      <c r="G412" s="48">
        <v>31.403749999999999</v>
      </c>
      <c r="H412" s="48">
        <v>29.925000000000001</v>
      </c>
      <c r="I412" s="48">
        <v>27.891249999999999</v>
      </c>
      <c r="J412" s="48">
        <v>25.83</v>
      </c>
      <c r="K412" s="48">
        <v>25.32</v>
      </c>
      <c r="L412" s="48">
        <v>25.251249999999999</v>
      </c>
      <c r="M412" s="48">
        <v>24.25375</v>
      </c>
      <c r="N412" s="48">
        <v>22.7</v>
      </c>
      <c r="O412" s="48">
        <v>21.153749999999999</v>
      </c>
      <c r="P412" s="48">
        <v>20.60125</v>
      </c>
      <c r="Q412" s="48">
        <v>20.563749999999999</v>
      </c>
      <c r="R412" s="48">
        <v>20.627500000000001</v>
      </c>
      <c r="S412" s="48">
        <v>20.737500000000001</v>
      </c>
      <c r="T412" s="48">
        <v>20.9</v>
      </c>
      <c r="U412" s="48">
        <v>21.182500000000001</v>
      </c>
      <c r="V412" s="49">
        <v>21.52375</v>
      </c>
      <c r="AA412" s="60" t="str">
        <f>B412</f>
        <v>Scenario 1B - Existing Policy (Draft)</v>
      </c>
      <c r="AB412" s="280">
        <f t="shared" ref="AB412:AB428" si="200">H412</f>
        <v>29.925000000000001</v>
      </c>
      <c r="AC412" s="281">
        <f t="shared" ref="AC412:AC428" si="201">M412</f>
        <v>24.25375</v>
      </c>
      <c r="AD412" s="281">
        <f t="shared" ref="AD412:AD428" si="202">V412</f>
        <v>21.52375</v>
      </c>
    </row>
    <row r="413" spans="2:30" x14ac:dyDescent="0.25">
      <c r="B413" s="33" t="s">
        <v>218</v>
      </c>
      <c r="C413" s="14">
        <v>27.432500000000001</v>
      </c>
      <c r="D413" s="14">
        <v>27.90625</v>
      </c>
      <c r="E413" s="14">
        <v>28.942499999999999</v>
      </c>
      <c r="F413" s="14">
        <v>29.883749999999999</v>
      </c>
      <c r="G413" s="14">
        <v>30.553750000000001</v>
      </c>
      <c r="H413" s="14">
        <v>29.012499999999999</v>
      </c>
      <c r="I413" s="14">
        <v>26.524999999999999</v>
      </c>
      <c r="J413" s="14">
        <v>25.796250000000001</v>
      </c>
      <c r="K413" s="14">
        <v>25.69125</v>
      </c>
      <c r="L413" s="14">
        <v>25.598749999999999</v>
      </c>
      <c r="M413" s="14">
        <v>24.127500000000001</v>
      </c>
      <c r="N413" s="14">
        <v>22.38625</v>
      </c>
      <c r="O413" s="14">
        <v>21.758749999999999</v>
      </c>
      <c r="P413" s="14">
        <v>21.64</v>
      </c>
      <c r="Q413" s="14">
        <v>21.797499999999999</v>
      </c>
      <c r="R413" s="14">
        <v>21.905000000000001</v>
      </c>
      <c r="S413" s="14">
        <v>22.118749999999999</v>
      </c>
      <c r="T413" s="14">
        <v>22.533750000000001</v>
      </c>
      <c r="U413" s="14">
        <v>22.987500000000001</v>
      </c>
      <c r="V413" s="36">
        <v>23.442499999999999</v>
      </c>
      <c r="AA413" s="33" t="str">
        <f t="shared" ref="AA413:AA428" si="203">B413</f>
        <v>Scenario 1B - Existing Policy (Final)</v>
      </c>
      <c r="AB413" s="282">
        <f t="shared" si="200"/>
        <v>29.012499999999999</v>
      </c>
      <c r="AC413" s="282">
        <f t="shared" si="201"/>
        <v>24.127500000000001</v>
      </c>
      <c r="AD413" s="283">
        <f t="shared" si="202"/>
        <v>23.442499999999999</v>
      </c>
    </row>
    <row r="414" spans="2:30" ht="13.8" customHeight="1" x14ac:dyDescent="0.25">
      <c r="B414" s="33" t="s">
        <v>220</v>
      </c>
      <c r="C414" s="14">
        <v>16.085000000000001</v>
      </c>
      <c r="D414" s="14">
        <v>16.102499999999999</v>
      </c>
      <c r="E414" s="14">
        <v>16.06625</v>
      </c>
      <c r="F414" s="14">
        <v>15.9275</v>
      </c>
      <c r="G414" s="14">
        <v>15.852499999999999</v>
      </c>
      <c r="H414" s="14">
        <v>15.4125</v>
      </c>
      <c r="I414" s="14">
        <v>14.807499999999999</v>
      </c>
      <c r="J414" s="14">
        <v>14.16</v>
      </c>
      <c r="K414" s="14">
        <v>14.01375</v>
      </c>
      <c r="L414" s="14">
        <v>13.9625</v>
      </c>
      <c r="M414" s="14">
        <v>13.72125</v>
      </c>
      <c r="N414" s="14">
        <v>13.262499999999999</v>
      </c>
      <c r="O414" s="14">
        <v>12.8325</v>
      </c>
      <c r="P414" s="14">
        <v>12.61125</v>
      </c>
      <c r="Q414" s="14">
        <v>12.6775</v>
      </c>
      <c r="R414" s="14">
        <v>12.805</v>
      </c>
      <c r="S414" s="14">
        <v>12.994999999999999</v>
      </c>
      <c r="T414" s="14">
        <v>13.13875</v>
      </c>
      <c r="U414" s="14">
        <v>13.401249999999999</v>
      </c>
      <c r="V414" s="36">
        <v>13.755000000000001</v>
      </c>
      <c r="AA414" s="33" t="str">
        <f t="shared" si="203"/>
        <v>Scenario 2B - Carbon Reduction - Social Cost of Carbon - Mid-Range (Draft)</v>
      </c>
      <c r="AB414" s="282">
        <f t="shared" si="200"/>
        <v>15.4125</v>
      </c>
      <c r="AC414" s="282">
        <f t="shared" si="201"/>
        <v>13.72125</v>
      </c>
      <c r="AD414" s="283">
        <f t="shared" si="202"/>
        <v>13.755000000000001</v>
      </c>
    </row>
    <row r="415" spans="2:30" ht="12.6" customHeight="1" x14ac:dyDescent="0.25">
      <c r="B415" s="33" t="s">
        <v>221</v>
      </c>
      <c r="C415" s="14">
        <v>15.15375</v>
      </c>
      <c r="D415" s="14">
        <v>15.305</v>
      </c>
      <c r="E415" s="14">
        <v>15.635</v>
      </c>
      <c r="F415" s="14">
        <v>15.805</v>
      </c>
      <c r="G415" s="14">
        <v>16.00375</v>
      </c>
      <c r="H415" s="14">
        <v>15.821249999999999</v>
      </c>
      <c r="I415" s="14">
        <v>15.08625</v>
      </c>
      <c r="J415" s="14">
        <v>14.74375</v>
      </c>
      <c r="K415" s="14">
        <v>14.651249999999999</v>
      </c>
      <c r="L415" s="14">
        <v>14.53375</v>
      </c>
      <c r="M415" s="14">
        <v>14.112500000000001</v>
      </c>
      <c r="N415" s="14">
        <v>13.74625</v>
      </c>
      <c r="O415" s="14">
        <v>13.59125</v>
      </c>
      <c r="P415" s="14">
        <v>13.494999999999999</v>
      </c>
      <c r="Q415" s="14">
        <v>13.776249999999999</v>
      </c>
      <c r="R415" s="14">
        <v>14.1675</v>
      </c>
      <c r="S415" s="14">
        <v>14.598750000000001</v>
      </c>
      <c r="T415" s="14">
        <v>15.105</v>
      </c>
      <c r="U415" s="14">
        <v>15.56</v>
      </c>
      <c r="V415" s="36">
        <v>16.11</v>
      </c>
      <c r="AA415" s="33" t="str">
        <f t="shared" si="203"/>
        <v>Scenario 2B - Carbon Reduction - Social Cost of Carbon - Mid-Range (Final)</v>
      </c>
      <c r="AB415" s="282">
        <f t="shared" si="200"/>
        <v>15.821249999999999</v>
      </c>
      <c r="AC415" s="282">
        <f t="shared" si="201"/>
        <v>14.112500000000001</v>
      </c>
      <c r="AD415" s="283">
        <f t="shared" si="202"/>
        <v>16.11</v>
      </c>
    </row>
    <row r="416" spans="2:30" ht="13.2" customHeight="1" x14ac:dyDescent="0.25">
      <c r="B416" s="33" t="s">
        <v>47</v>
      </c>
      <c r="C416" s="14">
        <v>31.64875</v>
      </c>
      <c r="D416" s="14">
        <v>31.733750000000001</v>
      </c>
      <c r="E416" s="14">
        <v>31.645</v>
      </c>
      <c r="F416" s="14">
        <v>31.504999999999999</v>
      </c>
      <c r="G416" s="14">
        <v>31.32</v>
      </c>
      <c r="H416" s="14">
        <v>29.811250000000001</v>
      </c>
      <c r="I416" s="14">
        <v>27.754999999999999</v>
      </c>
      <c r="J416" s="14">
        <v>25.66375</v>
      </c>
      <c r="K416" s="14">
        <v>25.111249999999998</v>
      </c>
      <c r="L416" s="14">
        <v>25.1325</v>
      </c>
      <c r="M416" s="14">
        <v>21.143750000000001</v>
      </c>
      <c r="N416" s="14">
        <v>15.5075</v>
      </c>
      <c r="O416" s="14">
        <v>9.78125</v>
      </c>
      <c r="P416" s="14">
        <v>8.1687499999999993</v>
      </c>
      <c r="Q416" s="14">
        <v>8.3387499999999992</v>
      </c>
      <c r="R416" s="14">
        <v>8.56</v>
      </c>
      <c r="S416" s="14">
        <v>8.8025000000000002</v>
      </c>
      <c r="T416" s="14">
        <v>8.9749999999999996</v>
      </c>
      <c r="U416" s="14">
        <v>9.2962500000000006</v>
      </c>
      <c r="V416" s="36">
        <v>9.6712500000000006</v>
      </c>
      <c r="AA416" s="33" t="str">
        <f t="shared" si="203"/>
        <v>Scenario 3A - Maximum Carbon Reduction, Existing Technology (Draft)</v>
      </c>
      <c r="AB416" s="282">
        <f t="shared" si="200"/>
        <v>29.811250000000001</v>
      </c>
      <c r="AC416" s="282">
        <f t="shared" si="201"/>
        <v>21.143750000000001</v>
      </c>
      <c r="AD416" s="283">
        <f t="shared" si="202"/>
        <v>9.6712500000000006</v>
      </c>
    </row>
    <row r="417" spans="2:30" x14ac:dyDescent="0.25">
      <c r="B417" s="33" t="s">
        <v>48</v>
      </c>
      <c r="C417" s="14">
        <v>27.414999999999999</v>
      </c>
      <c r="D417" s="14">
        <v>27.873750000000001</v>
      </c>
      <c r="E417" s="14">
        <v>28.881250000000001</v>
      </c>
      <c r="F417" s="14">
        <v>29.774999999999999</v>
      </c>
      <c r="G417" s="14">
        <v>30.397500000000001</v>
      </c>
      <c r="H417" s="14">
        <v>28.835000000000001</v>
      </c>
      <c r="I417" s="14">
        <v>26.34</v>
      </c>
      <c r="J417" s="14">
        <v>25.581250000000001</v>
      </c>
      <c r="K417" s="14">
        <v>25.405000000000001</v>
      </c>
      <c r="L417" s="14">
        <v>25.42</v>
      </c>
      <c r="M417" s="14">
        <v>20.08625</v>
      </c>
      <c r="N417" s="14">
        <v>12.895</v>
      </c>
      <c r="O417" s="14">
        <v>10.803750000000001</v>
      </c>
      <c r="P417" s="14">
        <v>10.633749999999999</v>
      </c>
      <c r="Q417" s="14">
        <v>10.73875</v>
      </c>
      <c r="R417" s="14">
        <v>10.852499999999999</v>
      </c>
      <c r="S417" s="14">
        <v>11.414999999999999</v>
      </c>
      <c r="T417" s="14">
        <v>11.92625</v>
      </c>
      <c r="U417" s="14">
        <v>11.93</v>
      </c>
      <c r="V417" s="36">
        <v>11.94125</v>
      </c>
      <c r="AA417" s="33" t="str">
        <f t="shared" si="203"/>
        <v>Scenario 3A - Maximum Carbon Reduction, Existing Technology (Final)</v>
      </c>
      <c r="AB417" s="282">
        <f t="shared" si="200"/>
        <v>28.835000000000001</v>
      </c>
      <c r="AC417" s="282">
        <f t="shared" si="201"/>
        <v>20.08625</v>
      </c>
      <c r="AD417" s="283">
        <f t="shared" si="202"/>
        <v>11.94125</v>
      </c>
    </row>
    <row r="418" spans="2:30" x14ac:dyDescent="0.25">
      <c r="B418" s="33" t="s">
        <v>89</v>
      </c>
      <c r="C418" s="14">
        <v>27.436250000000001</v>
      </c>
      <c r="D418" s="14">
        <v>27.903749999999999</v>
      </c>
      <c r="E418" s="14">
        <v>28.953749999999999</v>
      </c>
      <c r="F418" s="14">
        <v>29.905000000000001</v>
      </c>
      <c r="G418" s="14">
        <v>30.577500000000001</v>
      </c>
      <c r="H418" s="14">
        <v>29.04</v>
      </c>
      <c r="I418" s="14">
        <v>26.55125</v>
      </c>
      <c r="J418" s="14">
        <v>25.83</v>
      </c>
      <c r="K418" s="14">
        <v>25.731249999999999</v>
      </c>
      <c r="L418" s="14">
        <v>25.795000000000002</v>
      </c>
      <c r="M418" s="14">
        <v>20.487500000000001</v>
      </c>
      <c r="N418" s="14">
        <v>13.2425</v>
      </c>
      <c r="O418" s="14">
        <v>11.14</v>
      </c>
      <c r="P418" s="14">
        <v>10.97875</v>
      </c>
      <c r="Q418" s="14">
        <v>11.036250000000001</v>
      </c>
      <c r="R418" s="14">
        <v>11.01</v>
      </c>
      <c r="S418" s="14">
        <v>11.1175</v>
      </c>
      <c r="T418" s="14">
        <v>11.2475</v>
      </c>
      <c r="U418" s="14">
        <v>11.164999999999999</v>
      </c>
      <c r="V418" s="36">
        <v>11.20875</v>
      </c>
      <c r="AA418" s="33" t="str">
        <f t="shared" si="203"/>
        <v>Scenario 3C - Coal Retirement</v>
      </c>
      <c r="AB418" s="282">
        <f t="shared" si="200"/>
        <v>29.04</v>
      </c>
      <c r="AC418" s="282">
        <f t="shared" si="201"/>
        <v>20.487500000000001</v>
      </c>
      <c r="AD418" s="283">
        <f t="shared" si="202"/>
        <v>11.20875</v>
      </c>
    </row>
    <row r="419" spans="2:30" x14ac:dyDescent="0.25">
      <c r="B419" s="33" t="s">
        <v>90</v>
      </c>
      <c r="C419" s="14">
        <v>15.154999999999999</v>
      </c>
      <c r="D419" s="14">
        <v>15.3125</v>
      </c>
      <c r="E419" s="14">
        <v>15.643750000000001</v>
      </c>
      <c r="F419" s="14">
        <v>15.82375</v>
      </c>
      <c r="G419" s="14">
        <v>16.047499999999999</v>
      </c>
      <c r="H419" s="14">
        <v>15.921250000000001</v>
      </c>
      <c r="I419" s="14">
        <v>15.2875</v>
      </c>
      <c r="J419" s="14">
        <v>15.026249999999999</v>
      </c>
      <c r="K419" s="14">
        <v>15.03375</v>
      </c>
      <c r="L419" s="14">
        <v>15.285</v>
      </c>
      <c r="M419" s="14">
        <v>14.99375</v>
      </c>
      <c r="N419" s="14">
        <v>14.05625</v>
      </c>
      <c r="O419" s="14">
        <v>13.52375</v>
      </c>
      <c r="P419" s="14">
        <v>13.438750000000001</v>
      </c>
      <c r="Q419" s="14">
        <v>13.615</v>
      </c>
      <c r="R419" s="14">
        <v>13.865</v>
      </c>
      <c r="S419" s="14">
        <v>14.13</v>
      </c>
      <c r="T419" s="14">
        <v>14.41625</v>
      </c>
      <c r="U419" s="14">
        <v>14.768750000000001</v>
      </c>
      <c r="V419" s="36">
        <v>15.672499999999999</v>
      </c>
      <c r="AA419" s="33" t="str">
        <f t="shared" si="203"/>
        <v>Scenario 3D - Coal Retirement w/SCC_MidRange</v>
      </c>
      <c r="AB419" s="282">
        <f t="shared" si="200"/>
        <v>15.921250000000001</v>
      </c>
      <c r="AC419" s="282">
        <f t="shared" si="201"/>
        <v>14.99375</v>
      </c>
      <c r="AD419" s="283">
        <f t="shared" si="202"/>
        <v>15.672499999999999</v>
      </c>
    </row>
    <row r="420" spans="2:30" x14ac:dyDescent="0.25">
      <c r="B420" s="33" t="s">
        <v>94</v>
      </c>
      <c r="C420" s="14">
        <v>15.15375</v>
      </c>
      <c r="D420" s="14">
        <v>15.30125</v>
      </c>
      <c r="E420" s="14">
        <v>15.633749999999999</v>
      </c>
      <c r="F420" s="14">
        <v>15.79875</v>
      </c>
      <c r="G420" s="14">
        <v>15.99375</v>
      </c>
      <c r="H420" s="14">
        <v>15.7925</v>
      </c>
      <c r="I420" s="14">
        <v>15.0375</v>
      </c>
      <c r="J420" s="14">
        <v>14.67</v>
      </c>
      <c r="K420" s="14">
        <v>14.545</v>
      </c>
      <c r="L420" s="14">
        <v>14.2075</v>
      </c>
      <c r="M420" s="14">
        <v>12.55875</v>
      </c>
      <c r="N420" s="14">
        <v>10.41</v>
      </c>
      <c r="O420" s="14">
        <v>9.5162499999999994</v>
      </c>
      <c r="P420" s="14">
        <v>9.2575000000000003</v>
      </c>
      <c r="Q420" s="14">
        <v>9.1549999999999994</v>
      </c>
      <c r="R420" s="14">
        <v>9.0649999999999995</v>
      </c>
      <c r="S420" s="14">
        <v>8.9787499999999998</v>
      </c>
      <c r="T420" s="14">
        <v>8.9612499999999997</v>
      </c>
      <c r="U420" s="14">
        <v>8.8937500000000007</v>
      </c>
      <c r="V420" s="36">
        <v>8.5062499999999996</v>
      </c>
      <c r="AA420" s="33" t="str">
        <f t="shared" si="203"/>
        <v>Scenario 3E - Coal Retirement w/SCC_MidRange - No New Gas</v>
      </c>
      <c r="AB420" s="282">
        <f t="shared" si="200"/>
        <v>15.7925</v>
      </c>
      <c r="AC420" s="282">
        <f t="shared" si="201"/>
        <v>12.55875</v>
      </c>
      <c r="AD420" s="283">
        <f t="shared" si="202"/>
        <v>8.5062499999999996</v>
      </c>
    </row>
    <row r="421" spans="2:30" x14ac:dyDescent="0.25">
      <c r="B421" s="33" t="s">
        <v>223</v>
      </c>
      <c r="C421" s="14">
        <v>31.66</v>
      </c>
      <c r="D421" s="14">
        <v>31.7775</v>
      </c>
      <c r="E421" s="14">
        <v>31.692499999999999</v>
      </c>
      <c r="F421" s="14">
        <v>31.59375</v>
      </c>
      <c r="G421" s="14">
        <v>31.42625</v>
      </c>
      <c r="H421" s="14">
        <v>29.97625</v>
      </c>
      <c r="I421" s="14">
        <v>27.94125</v>
      </c>
      <c r="J421" s="14">
        <v>25.9</v>
      </c>
      <c r="K421" s="14">
        <v>25.401250000000001</v>
      </c>
      <c r="L421" s="14">
        <v>25.33625</v>
      </c>
      <c r="M421" s="14">
        <v>24.376249999999999</v>
      </c>
      <c r="N421" s="14">
        <v>22.824999999999999</v>
      </c>
      <c r="O421" s="14">
        <v>21.286249999999999</v>
      </c>
      <c r="P421" s="14">
        <v>20.74</v>
      </c>
      <c r="Q421" s="14">
        <v>20.73</v>
      </c>
      <c r="R421" s="14">
        <v>20.8</v>
      </c>
      <c r="S421" s="14">
        <v>20.9375</v>
      </c>
      <c r="T421" s="14">
        <v>21.098749999999999</v>
      </c>
      <c r="U421" s="14">
        <v>21.385000000000002</v>
      </c>
      <c r="V421" s="36">
        <v>21.732500000000002</v>
      </c>
      <c r="AA421" s="33" t="str">
        <f t="shared" si="203"/>
        <v>Scenario 5B - Increased Reliance on External Market (Draft)</v>
      </c>
      <c r="AB421" s="282">
        <f t="shared" si="200"/>
        <v>29.97625</v>
      </c>
      <c r="AC421" s="282">
        <f t="shared" si="201"/>
        <v>24.376249999999999</v>
      </c>
      <c r="AD421" s="283">
        <f t="shared" si="202"/>
        <v>21.732500000000002</v>
      </c>
    </row>
    <row r="422" spans="2:30" x14ac:dyDescent="0.25">
      <c r="B422" s="33" t="s">
        <v>224</v>
      </c>
      <c r="C422" s="14">
        <v>27.442499999999999</v>
      </c>
      <c r="D422" s="14">
        <v>27.923749999999998</v>
      </c>
      <c r="E422" s="14">
        <v>29.002500000000001</v>
      </c>
      <c r="F422" s="14">
        <v>29.98875</v>
      </c>
      <c r="G422" s="14">
        <v>30.713750000000001</v>
      </c>
      <c r="H422" s="14">
        <v>29.18375</v>
      </c>
      <c r="I422" s="14">
        <v>26.717500000000001</v>
      </c>
      <c r="J422" s="14">
        <v>26.022500000000001</v>
      </c>
      <c r="K422" s="14">
        <v>25.975000000000001</v>
      </c>
      <c r="L422" s="14">
        <v>25.96125</v>
      </c>
      <c r="M422" s="14">
        <v>24.543749999999999</v>
      </c>
      <c r="N422" s="14">
        <v>22.796250000000001</v>
      </c>
      <c r="O422" s="14">
        <v>22.22</v>
      </c>
      <c r="P422" s="14">
        <v>22.13625</v>
      </c>
      <c r="Q422" s="14">
        <v>22.328749999999999</v>
      </c>
      <c r="R422" s="14">
        <v>22.463750000000001</v>
      </c>
      <c r="S422" s="14">
        <v>22.686250000000001</v>
      </c>
      <c r="T422" s="14">
        <v>23.072500000000002</v>
      </c>
      <c r="U422" s="14">
        <v>23.581250000000001</v>
      </c>
      <c r="V422" s="36">
        <v>24.07</v>
      </c>
      <c r="AA422" s="33" t="str">
        <f t="shared" si="203"/>
        <v>Scenario 5B - Increased Reliance on External Market (Final)</v>
      </c>
      <c r="AB422" s="282">
        <f t="shared" si="200"/>
        <v>29.18375</v>
      </c>
      <c r="AC422" s="282">
        <f t="shared" si="201"/>
        <v>24.543749999999999</v>
      </c>
      <c r="AD422" s="283">
        <f t="shared" si="202"/>
        <v>24.07</v>
      </c>
    </row>
    <row r="423" spans="2:30" x14ac:dyDescent="0.25">
      <c r="B423" s="74" t="s">
        <v>217</v>
      </c>
      <c r="C423" s="14">
        <v>31.64875</v>
      </c>
      <c r="D423" s="14">
        <v>31.734999999999999</v>
      </c>
      <c r="E423" s="14">
        <v>31.642499999999998</v>
      </c>
      <c r="F423" s="14">
        <v>31.504999999999999</v>
      </c>
      <c r="G423" s="14">
        <v>31.311250000000001</v>
      </c>
      <c r="H423" s="14">
        <v>29.791250000000002</v>
      </c>
      <c r="I423" s="14">
        <v>27.713750000000001</v>
      </c>
      <c r="J423" s="14">
        <v>25.635000000000002</v>
      </c>
      <c r="K423" s="14">
        <v>25.07</v>
      </c>
      <c r="L423" s="14">
        <v>24.99</v>
      </c>
      <c r="M423" s="14">
        <v>23.977499999999999</v>
      </c>
      <c r="N423" s="14">
        <v>22.434999999999999</v>
      </c>
      <c r="O423" s="14">
        <v>20.9025</v>
      </c>
      <c r="P423" s="14">
        <v>20.326250000000002</v>
      </c>
      <c r="Q423" s="14">
        <v>20.268750000000001</v>
      </c>
      <c r="R423" s="14">
        <v>20.303750000000001</v>
      </c>
      <c r="S423" s="14">
        <v>20.4375</v>
      </c>
      <c r="T423" s="14">
        <v>20.596250000000001</v>
      </c>
      <c r="U423" s="14">
        <v>20.86</v>
      </c>
      <c r="V423" s="36">
        <v>21.19875</v>
      </c>
      <c r="AA423" s="74" t="str">
        <f t="shared" si="203"/>
        <v>Sensitivity S3 - No Demand Response (Draft)</v>
      </c>
      <c r="AB423" s="282">
        <f t="shared" si="200"/>
        <v>29.791250000000002</v>
      </c>
      <c r="AC423" s="282">
        <f t="shared" si="201"/>
        <v>23.977499999999999</v>
      </c>
      <c r="AD423" s="283">
        <f t="shared" si="202"/>
        <v>21.19875</v>
      </c>
    </row>
    <row r="424" spans="2:30" x14ac:dyDescent="0.25">
      <c r="B424" s="33" t="s">
        <v>216</v>
      </c>
      <c r="C424" s="14">
        <v>27.416250000000002</v>
      </c>
      <c r="D424" s="14">
        <v>27.875</v>
      </c>
      <c r="E424" s="14">
        <v>28.8825</v>
      </c>
      <c r="F424" s="14">
        <v>29.734999999999999</v>
      </c>
      <c r="G424" s="14">
        <v>30.197500000000002</v>
      </c>
      <c r="H424" s="14">
        <v>28.581250000000001</v>
      </c>
      <c r="I424" s="14">
        <v>26.114999999999998</v>
      </c>
      <c r="J424" s="14">
        <v>25.356249999999999</v>
      </c>
      <c r="K424" s="14">
        <v>25.1875</v>
      </c>
      <c r="L424" s="14">
        <v>25.0825</v>
      </c>
      <c r="M424" s="14">
        <v>23.63625</v>
      </c>
      <c r="N424" s="14">
        <v>21.951250000000002</v>
      </c>
      <c r="O424" s="14">
        <v>21.344999999999999</v>
      </c>
      <c r="P424" s="14">
        <v>21.216249999999999</v>
      </c>
      <c r="Q424" s="14">
        <v>21.416250000000002</v>
      </c>
      <c r="R424" s="14">
        <v>21.623750000000001</v>
      </c>
      <c r="S424" s="14">
        <v>21.94125</v>
      </c>
      <c r="T424" s="14">
        <v>22.46125</v>
      </c>
      <c r="U424" s="14">
        <v>22.846250000000001</v>
      </c>
      <c r="V424" s="36">
        <v>23.212499999999999</v>
      </c>
      <c r="AA424" s="33" t="str">
        <f t="shared" si="203"/>
        <v>Sensitivity S3 - No Demand Response (Final)</v>
      </c>
      <c r="AB424" s="282">
        <f t="shared" si="200"/>
        <v>28.581250000000001</v>
      </c>
      <c r="AC424" s="282">
        <f t="shared" si="201"/>
        <v>23.63625</v>
      </c>
      <c r="AD424" s="283">
        <f t="shared" si="202"/>
        <v>23.212499999999999</v>
      </c>
    </row>
    <row r="425" spans="2:30" x14ac:dyDescent="0.25">
      <c r="B425" s="33" t="s">
        <v>319</v>
      </c>
      <c r="C425" s="112">
        <v>31.662500000000001</v>
      </c>
      <c r="D425" s="112">
        <v>31.78125</v>
      </c>
      <c r="E425" s="112">
        <v>31.682500000000001</v>
      </c>
      <c r="F425" s="112">
        <v>31.536249999999999</v>
      </c>
      <c r="G425" s="112">
        <v>31.2925</v>
      </c>
      <c r="H425" s="112">
        <v>29.385000000000002</v>
      </c>
      <c r="I425" s="112">
        <v>26.6175</v>
      </c>
      <c r="J425" s="112">
        <v>23.60125</v>
      </c>
      <c r="K425" s="112">
        <v>22.208749999999998</v>
      </c>
      <c r="L425" s="112">
        <v>21.213750000000001</v>
      </c>
      <c r="M425" s="112">
        <v>19.623750000000001</v>
      </c>
      <c r="N425" s="112">
        <v>17.881250000000001</v>
      </c>
      <c r="O425" s="112">
        <v>16.5075</v>
      </c>
      <c r="P425" s="112">
        <v>16.105</v>
      </c>
      <c r="Q425" s="112">
        <v>16.1525</v>
      </c>
      <c r="R425" s="112">
        <v>16.29</v>
      </c>
      <c r="S425" s="112">
        <v>16.5275</v>
      </c>
      <c r="T425" s="112">
        <v>16.817499999999999</v>
      </c>
      <c r="U425" s="112">
        <v>17.258749999999999</v>
      </c>
      <c r="V425" s="113">
        <v>17.754999999999999</v>
      </c>
      <c r="AA425" s="33" t="str">
        <f t="shared" si="203"/>
        <v>Sensitivity S5 - Regional RPS @ 35% (Draft)</v>
      </c>
      <c r="AB425" s="282">
        <f t="shared" si="200"/>
        <v>29.385000000000002</v>
      </c>
      <c r="AC425" s="282">
        <f t="shared" si="201"/>
        <v>19.623750000000001</v>
      </c>
      <c r="AD425" s="283">
        <f t="shared" si="202"/>
        <v>17.754999999999999</v>
      </c>
    </row>
    <row r="426" spans="2:30" x14ac:dyDescent="0.25">
      <c r="B426" s="33" t="s">
        <v>318</v>
      </c>
      <c r="C426" s="112">
        <v>27.436250000000001</v>
      </c>
      <c r="D426" s="112">
        <v>27.903749999999999</v>
      </c>
      <c r="E426" s="112">
        <v>28.927499999999998</v>
      </c>
      <c r="F426" s="112">
        <v>29.815000000000001</v>
      </c>
      <c r="G426" s="112">
        <v>30.422499999999999</v>
      </c>
      <c r="H426" s="112">
        <v>28.28875</v>
      </c>
      <c r="I426" s="112">
        <v>24.635000000000002</v>
      </c>
      <c r="J426" s="112">
        <v>22.866250000000001</v>
      </c>
      <c r="K426" s="112">
        <v>21.77</v>
      </c>
      <c r="L426" s="112">
        <v>20.695</v>
      </c>
      <c r="M426" s="112">
        <v>18.622499999999999</v>
      </c>
      <c r="N426" s="112">
        <v>15.90625</v>
      </c>
      <c r="O426" s="112">
        <v>14.01125</v>
      </c>
      <c r="P426" s="112">
        <v>13.52125</v>
      </c>
      <c r="Q426" s="112">
        <v>13.675000000000001</v>
      </c>
      <c r="R426" s="112">
        <v>14.05625</v>
      </c>
      <c r="S426" s="112">
        <v>14.547499999999999</v>
      </c>
      <c r="T426" s="112">
        <v>15.20875</v>
      </c>
      <c r="U426" s="112">
        <v>15.84375</v>
      </c>
      <c r="V426" s="113">
        <v>16.552499999999998</v>
      </c>
      <c r="AA426" s="33" t="str">
        <f t="shared" si="203"/>
        <v>Sensitivity S5 - Regional RPS @ 35% (Final)</v>
      </c>
      <c r="AB426" s="282">
        <f t="shared" si="200"/>
        <v>28.28875</v>
      </c>
      <c r="AC426" s="282">
        <f t="shared" si="201"/>
        <v>18.622499999999999</v>
      </c>
      <c r="AD426" s="283">
        <f t="shared" si="202"/>
        <v>16.552499999999998</v>
      </c>
    </row>
    <row r="427" spans="2:30" x14ac:dyDescent="0.25">
      <c r="B427" s="33" t="s">
        <v>320</v>
      </c>
      <c r="C427" s="112">
        <v>31.684999999999999</v>
      </c>
      <c r="D427" s="112">
        <v>31.841249999999999</v>
      </c>
      <c r="E427" s="112">
        <v>31.798749999999998</v>
      </c>
      <c r="F427" s="112">
        <v>31.815000000000001</v>
      </c>
      <c r="G427" s="112">
        <v>31.766249999999999</v>
      </c>
      <c r="H427" s="112">
        <v>30.416250000000002</v>
      </c>
      <c r="I427" s="112">
        <v>28.495000000000001</v>
      </c>
      <c r="J427" s="112">
        <v>26.55</v>
      </c>
      <c r="K427" s="112">
        <v>26.188749999999999</v>
      </c>
      <c r="L427" s="112">
        <v>26.3</v>
      </c>
      <c r="M427" s="112">
        <v>25.395</v>
      </c>
      <c r="N427" s="112">
        <v>23.858750000000001</v>
      </c>
      <c r="O427" s="112">
        <v>22.311250000000001</v>
      </c>
      <c r="P427" s="112">
        <v>21.852499999999999</v>
      </c>
      <c r="Q427" s="112">
        <v>21.87</v>
      </c>
      <c r="R427" s="112">
        <v>21.983750000000001</v>
      </c>
      <c r="S427" s="112">
        <v>22.125</v>
      </c>
      <c r="T427" s="112">
        <v>22.267499999999998</v>
      </c>
      <c r="U427" s="112">
        <v>22.4925</v>
      </c>
      <c r="V427" s="113">
        <v>22.785</v>
      </c>
      <c r="AA427" s="276" t="str">
        <f t="shared" si="203"/>
        <v>Sensitivity S10 - Lower Conservation (Draft)</v>
      </c>
      <c r="AB427" s="284">
        <f t="shared" si="200"/>
        <v>30.416250000000002</v>
      </c>
      <c r="AC427" s="284">
        <f t="shared" si="201"/>
        <v>25.395</v>
      </c>
      <c r="AD427" s="285">
        <f t="shared" si="202"/>
        <v>22.785</v>
      </c>
    </row>
    <row r="428" spans="2:30" ht="13.8" thickBot="1" x14ac:dyDescent="0.3">
      <c r="B428" s="37" t="s">
        <v>126</v>
      </c>
      <c r="C428" s="38">
        <v>27.483750000000001</v>
      </c>
      <c r="D428" s="38">
        <v>28.016249999999999</v>
      </c>
      <c r="E428" s="38">
        <v>29.25</v>
      </c>
      <c r="F428" s="38">
        <v>30.34375</v>
      </c>
      <c r="G428" s="38">
        <v>31.267499999999998</v>
      </c>
      <c r="H428" s="38">
        <v>29.881250000000001</v>
      </c>
      <c r="I428" s="38">
        <v>27.547499999999999</v>
      </c>
      <c r="J428" s="38">
        <v>27.057500000000001</v>
      </c>
      <c r="K428" s="38">
        <v>27.274999999999999</v>
      </c>
      <c r="L428" s="38">
        <v>27.58625</v>
      </c>
      <c r="M428" s="38">
        <v>26.33</v>
      </c>
      <c r="N428" s="38">
        <v>24.662500000000001</v>
      </c>
      <c r="O428" s="38">
        <v>24.172499999999999</v>
      </c>
      <c r="P428" s="38">
        <v>24.22</v>
      </c>
      <c r="Q428" s="38">
        <v>24.5075</v>
      </c>
      <c r="R428" s="38">
        <v>24.661249999999999</v>
      </c>
      <c r="S428" s="38">
        <v>24.89875</v>
      </c>
      <c r="T428" s="38">
        <v>25.313749999999999</v>
      </c>
      <c r="U428" s="38">
        <v>25.771249999999998</v>
      </c>
      <c r="V428" s="40">
        <v>26.677499999999998</v>
      </c>
      <c r="AA428" s="37" t="str">
        <f t="shared" si="203"/>
        <v>Sensitivity S10 - Lower Conservation (Final)</v>
      </c>
      <c r="AB428" s="286">
        <f t="shared" si="200"/>
        <v>29.881250000000001</v>
      </c>
      <c r="AC428" s="286">
        <f t="shared" si="201"/>
        <v>26.33</v>
      </c>
      <c r="AD428" s="287">
        <f t="shared" si="202"/>
        <v>26.677499999999998</v>
      </c>
    </row>
    <row r="429" spans="2:30" ht="13.8" thickBot="1" x14ac:dyDescent="0.3"/>
    <row r="430" spans="2:30" ht="13.8" thickBot="1" x14ac:dyDescent="0.3">
      <c r="B430" s="42" t="s">
        <v>131</v>
      </c>
      <c r="C430" s="43">
        <v>2016</v>
      </c>
      <c r="D430" s="44">
        <v>2017</v>
      </c>
      <c r="E430" s="44">
        <v>2018</v>
      </c>
      <c r="F430" s="44">
        <v>2019</v>
      </c>
      <c r="G430" s="44">
        <v>2020</v>
      </c>
      <c r="H430" s="44">
        <v>2021</v>
      </c>
      <c r="I430" s="44">
        <v>2022</v>
      </c>
      <c r="J430" s="44">
        <v>2023</v>
      </c>
      <c r="K430" s="44">
        <v>2024</v>
      </c>
      <c r="L430" s="44">
        <v>2025</v>
      </c>
      <c r="M430" s="44">
        <v>2026</v>
      </c>
      <c r="N430" s="44">
        <v>2027</v>
      </c>
      <c r="O430" s="44">
        <v>2028</v>
      </c>
      <c r="P430" s="44">
        <v>2029</v>
      </c>
      <c r="Q430" s="44">
        <v>2030</v>
      </c>
      <c r="R430" s="44">
        <v>2031</v>
      </c>
      <c r="S430" s="44">
        <v>2032</v>
      </c>
      <c r="T430" s="44">
        <v>2033</v>
      </c>
      <c r="U430" s="44">
        <v>2034</v>
      </c>
      <c r="V430" s="45">
        <v>2035</v>
      </c>
      <c r="AA430" s="57" t="str">
        <f>B430</f>
        <v>CO2 Emissions - PNW System (2-year average MMTE)</v>
      </c>
      <c r="AB430" s="20">
        <v>2021</v>
      </c>
      <c r="AC430" s="20">
        <v>2026</v>
      </c>
      <c r="AD430" s="21">
        <v>2035</v>
      </c>
    </row>
    <row r="431" spans="2:30" x14ac:dyDescent="0.25">
      <c r="B431" s="47" t="s">
        <v>219</v>
      </c>
      <c r="C431" s="48">
        <v>43.473750000000003</v>
      </c>
      <c r="D431" s="48">
        <v>43.765000000000001</v>
      </c>
      <c r="E431" s="48">
        <v>43.228749999999998</v>
      </c>
      <c r="F431" s="48">
        <v>43.115000000000002</v>
      </c>
      <c r="G431" s="48">
        <v>43.167499999999997</v>
      </c>
      <c r="H431" s="48">
        <v>39.157499999999999</v>
      </c>
      <c r="I431" s="48">
        <v>37.46</v>
      </c>
      <c r="J431" s="48">
        <v>37.362499999999997</v>
      </c>
      <c r="K431" s="48">
        <v>37.803750000000001</v>
      </c>
      <c r="L431" s="48">
        <v>37.356250000000003</v>
      </c>
      <c r="M431" s="48">
        <v>34.003749999999997</v>
      </c>
      <c r="N431" s="48">
        <v>32.31</v>
      </c>
      <c r="O431" s="48">
        <v>31.811250000000001</v>
      </c>
      <c r="P431" s="48">
        <v>31.883749999999999</v>
      </c>
      <c r="Q431" s="48">
        <v>32.256250000000001</v>
      </c>
      <c r="R431" s="48">
        <v>32.173749999999998</v>
      </c>
      <c r="S431" s="48">
        <v>32.51</v>
      </c>
      <c r="T431" s="48">
        <v>33.028750000000002</v>
      </c>
      <c r="U431" s="48">
        <v>33.301250000000003</v>
      </c>
      <c r="V431" s="49">
        <v>34.028750000000002</v>
      </c>
      <c r="AA431" s="60" t="str">
        <f>B431</f>
        <v>Scenario 1B - Existing Policy (Draft)</v>
      </c>
      <c r="AB431" s="280">
        <f t="shared" ref="AB431:AB447" si="204">H431</f>
        <v>39.157499999999999</v>
      </c>
      <c r="AC431" s="281">
        <f t="shared" ref="AC431:AC447" si="205">M431</f>
        <v>34.003749999999997</v>
      </c>
      <c r="AD431" s="281">
        <f t="shared" ref="AD431:AD447" si="206">V431</f>
        <v>34.028750000000002</v>
      </c>
    </row>
    <row r="432" spans="2:30" x14ac:dyDescent="0.25">
      <c r="B432" s="33" t="s">
        <v>218</v>
      </c>
      <c r="C432" s="14">
        <v>36.78125</v>
      </c>
      <c r="D432" s="14">
        <v>38.227499999999999</v>
      </c>
      <c r="E432" s="14">
        <v>39.935000000000002</v>
      </c>
      <c r="F432" s="14">
        <v>41.026249999999997</v>
      </c>
      <c r="G432" s="14">
        <v>42.01</v>
      </c>
      <c r="H432" s="14">
        <v>38.7575</v>
      </c>
      <c r="I432" s="14">
        <v>37.784999999999997</v>
      </c>
      <c r="J432" s="14">
        <v>37.445</v>
      </c>
      <c r="K432" s="14">
        <v>37.585000000000001</v>
      </c>
      <c r="L432" s="14">
        <v>37.369999999999997</v>
      </c>
      <c r="M432" s="14">
        <v>34.268749999999997</v>
      </c>
      <c r="N432" s="14">
        <v>33.426250000000003</v>
      </c>
      <c r="O432" s="14">
        <v>32.897500000000001</v>
      </c>
      <c r="P432" s="14">
        <v>33.178750000000001</v>
      </c>
      <c r="Q432" s="14">
        <v>33.537500000000001</v>
      </c>
      <c r="R432" s="14">
        <v>33.704999999999998</v>
      </c>
      <c r="S432" s="14">
        <v>34.262500000000003</v>
      </c>
      <c r="T432" s="14">
        <v>34.996250000000003</v>
      </c>
      <c r="U432" s="14">
        <v>35.457500000000003</v>
      </c>
      <c r="V432" s="36">
        <v>36.202500000000001</v>
      </c>
      <c r="AA432" s="33" t="str">
        <f t="shared" ref="AA432:AA447" si="207">B432</f>
        <v>Scenario 1B - Existing Policy (Final)</v>
      </c>
      <c r="AB432" s="282">
        <f t="shared" si="204"/>
        <v>38.7575</v>
      </c>
      <c r="AC432" s="282">
        <f t="shared" si="205"/>
        <v>34.268749999999997</v>
      </c>
      <c r="AD432" s="283">
        <f t="shared" si="206"/>
        <v>36.202500000000001</v>
      </c>
    </row>
    <row r="433" spans="2:30" ht="12.6" customHeight="1" x14ac:dyDescent="0.25">
      <c r="B433" s="33" t="s">
        <v>220</v>
      </c>
      <c r="C433" s="14">
        <v>20.387499999999999</v>
      </c>
      <c r="D433" s="14">
        <v>20.484999999999999</v>
      </c>
      <c r="E433" s="14">
        <v>20.302499999999998</v>
      </c>
      <c r="F433" s="14">
        <v>19.8325</v>
      </c>
      <c r="G433" s="14">
        <v>20.153749999999999</v>
      </c>
      <c r="H433" s="14">
        <v>19.157499999999999</v>
      </c>
      <c r="I433" s="14">
        <v>18.245000000000001</v>
      </c>
      <c r="J433" s="14">
        <v>18.361249999999998</v>
      </c>
      <c r="K433" s="14">
        <v>18.695</v>
      </c>
      <c r="L433" s="14">
        <v>18.243749999999999</v>
      </c>
      <c r="M433" s="14">
        <v>17.63</v>
      </c>
      <c r="N433" s="14">
        <v>17.35125</v>
      </c>
      <c r="O433" s="14">
        <v>17.010000000000002</v>
      </c>
      <c r="P433" s="14">
        <v>17.006250000000001</v>
      </c>
      <c r="Q433" s="14">
        <v>17.686250000000001</v>
      </c>
      <c r="R433" s="14">
        <v>17.71875</v>
      </c>
      <c r="S433" s="14">
        <v>18.088750000000001</v>
      </c>
      <c r="T433" s="14">
        <v>18.43</v>
      </c>
      <c r="U433" s="14">
        <v>18.7</v>
      </c>
      <c r="V433" s="36">
        <v>19.532499999999999</v>
      </c>
      <c r="AA433" s="33" t="str">
        <f t="shared" si="207"/>
        <v>Scenario 2B - Carbon Reduction - Social Cost of Carbon - Mid-Range (Draft)</v>
      </c>
      <c r="AB433" s="282">
        <f t="shared" si="204"/>
        <v>19.157499999999999</v>
      </c>
      <c r="AC433" s="282">
        <f t="shared" si="205"/>
        <v>17.63</v>
      </c>
      <c r="AD433" s="283">
        <f t="shared" si="206"/>
        <v>19.532499999999999</v>
      </c>
    </row>
    <row r="434" spans="2:30" ht="14.4" customHeight="1" x14ac:dyDescent="0.25">
      <c r="B434" s="33" t="s">
        <v>221</v>
      </c>
      <c r="C434" s="14">
        <v>18.4725</v>
      </c>
      <c r="D434" s="14">
        <v>18.943750000000001</v>
      </c>
      <c r="E434" s="14">
        <v>19.5075</v>
      </c>
      <c r="F434" s="14">
        <v>19.50375</v>
      </c>
      <c r="G434" s="14">
        <v>20.153749999999999</v>
      </c>
      <c r="H434" s="14">
        <v>19.445</v>
      </c>
      <c r="I434" s="14">
        <v>18.806249999999999</v>
      </c>
      <c r="J434" s="14">
        <v>18.721250000000001</v>
      </c>
      <c r="K434" s="14">
        <v>18.635000000000002</v>
      </c>
      <c r="L434" s="14">
        <v>18.355</v>
      </c>
      <c r="M434" s="14">
        <v>17.641249999999999</v>
      </c>
      <c r="N434" s="14">
        <v>17.715</v>
      </c>
      <c r="O434" s="14">
        <v>17.37875</v>
      </c>
      <c r="P434" s="14">
        <v>17.592500000000001</v>
      </c>
      <c r="Q434" s="14">
        <v>18.23</v>
      </c>
      <c r="R434" s="14">
        <v>18.63625</v>
      </c>
      <c r="S434" s="14">
        <v>19.098749999999999</v>
      </c>
      <c r="T434" s="14">
        <v>19.585000000000001</v>
      </c>
      <c r="U434" s="14">
        <v>20.072500000000002</v>
      </c>
      <c r="V434" s="36">
        <v>20.893750000000001</v>
      </c>
      <c r="AA434" s="33" t="str">
        <f t="shared" si="207"/>
        <v>Scenario 2B - Carbon Reduction - Social Cost of Carbon - Mid-Range (Final)</v>
      </c>
      <c r="AB434" s="282">
        <f t="shared" si="204"/>
        <v>19.445</v>
      </c>
      <c r="AC434" s="282">
        <f t="shared" si="205"/>
        <v>17.641249999999999</v>
      </c>
      <c r="AD434" s="283">
        <f t="shared" si="206"/>
        <v>20.893750000000001</v>
      </c>
    </row>
    <row r="435" spans="2:30" x14ac:dyDescent="0.25">
      <c r="B435" s="33" t="s">
        <v>47</v>
      </c>
      <c r="C435" s="14">
        <v>43.458750000000002</v>
      </c>
      <c r="D435" s="14">
        <v>43.72625</v>
      </c>
      <c r="E435" s="14">
        <v>43.143749999999997</v>
      </c>
      <c r="F435" s="14">
        <v>42.983750000000001</v>
      </c>
      <c r="G435" s="14">
        <v>42.977499999999999</v>
      </c>
      <c r="H435" s="14">
        <v>38.986249999999998</v>
      </c>
      <c r="I435" s="14">
        <v>37.2575</v>
      </c>
      <c r="J435" s="14">
        <v>37.122500000000002</v>
      </c>
      <c r="K435" s="14">
        <v>37.521250000000002</v>
      </c>
      <c r="L435" s="14">
        <v>37.295000000000002</v>
      </c>
      <c r="M435" s="14">
        <v>17.335000000000001</v>
      </c>
      <c r="N435" s="14">
        <v>9.4849999999999994</v>
      </c>
      <c r="O435" s="14">
        <v>9.3812499999999996</v>
      </c>
      <c r="P435" s="14">
        <v>9.7987500000000001</v>
      </c>
      <c r="Q435" s="14">
        <v>10.52875</v>
      </c>
      <c r="R435" s="14">
        <v>10.3575</v>
      </c>
      <c r="S435" s="14">
        <v>10.696249999999999</v>
      </c>
      <c r="T435" s="14">
        <v>11.046250000000001</v>
      </c>
      <c r="U435" s="14">
        <v>11.34125</v>
      </c>
      <c r="V435" s="36">
        <v>11.90875</v>
      </c>
      <c r="AA435" s="33" t="str">
        <f t="shared" si="207"/>
        <v>Scenario 3A - Maximum Carbon Reduction, Existing Technology (Draft)</v>
      </c>
      <c r="AB435" s="282">
        <f t="shared" si="204"/>
        <v>38.986249999999998</v>
      </c>
      <c r="AC435" s="282">
        <f t="shared" si="205"/>
        <v>17.335000000000001</v>
      </c>
      <c r="AD435" s="283">
        <f t="shared" si="206"/>
        <v>11.90875</v>
      </c>
    </row>
    <row r="436" spans="2:30" x14ac:dyDescent="0.25">
      <c r="B436" s="33" t="s">
        <v>48</v>
      </c>
      <c r="C436" s="14">
        <v>36.763750000000002</v>
      </c>
      <c r="D436" s="14">
        <v>38.162500000000001</v>
      </c>
      <c r="E436" s="14">
        <v>39.8675</v>
      </c>
      <c r="F436" s="14">
        <v>40.825000000000003</v>
      </c>
      <c r="G436" s="14">
        <v>41.76</v>
      </c>
      <c r="H436" s="14">
        <v>38.493749999999999</v>
      </c>
      <c r="I436" s="14">
        <v>37.503749999999997</v>
      </c>
      <c r="J436" s="14">
        <v>37.098750000000003</v>
      </c>
      <c r="K436" s="14">
        <v>37.173749999999998</v>
      </c>
      <c r="L436" s="14">
        <v>37.08</v>
      </c>
      <c r="M436" s="14">
        <v>19.177499999999998</v>
      </c>
      <c r="N436" s="14">
        <v>13.008749999999999</v>
      </c>
      <c r="O436" s="14">
        <v>12.59</v>
      </c>
      <c r="P436" s="14">
        <v>12.643750000000001</v>
      </c>
      <c r="Q436" s="14">
        <v>13.0825</v>
      </c>
      <c r="R436" s="14">
        <v>13.404999999999999</v>
      </c>
      <c r="S436" s="14">
        <v>14.1625</v>
      </c>
      <c r="T436" s="14">
        <v>14.244999999999999</v>
      </c>
      <c r="U436" s="14">
        <v>14.7</v>
      </c>
      <c r="V436" s="36">
        <v>15.797499999999999</v>
      </c>
      <c r="AA436" s="33" t="str">
        <f t="shared" si="207"/>
        <v>Scenario 3A - Maximum Carbon Reduction, Existing Technology (Final)</v>
      </c>
      <c r="AB436" s="282">
        <f t="shared" si="204"/>
        <v>38.493749999999999</v>
      </c>
      <c r="AC436" s="282">
        <f t="shared" si="205"/>
        <v>19.177499999999998</v>
      </c>
      <c r="AD436" s="283">
        <f t="shared" si="206"/>
        <v>15.797499999999999</v>
      </c>
    </row>
    <row r="437" spans="2:30" x14ac:dyDescent="0.25">
      <c r="B437" s="33" t="s">
        <v>89</v>
      </c>
      <c r="C437" s="14">
        <v>36.784999999999997</v>
      </c>
      <c r="D437" s="14">
        <v>38.22625</v>
      </c>
      <c r="E437" s="14">
        <v>39.966250000000002</v>
      </c>
      <c r="F437" s="14">
        <v>41.08625</v>
      </c>
      <c r="G437" s="14">
        <v>42.064999999999998</v>
      </c>
      <c r="H437" s="14">
        <v>38.795000000000002</v>
      </c>
      <c r="I437" s="14">
        <v>37.865000000000002</v>
      </c>
      <c r="J437" s="14">
        <v>37.518749999999997</v>
      </c>
      <c r="K437" s="14">
        <v>37.695</v>
      </c>
      <c r="L437" s="14">
        <v>37.72625</v>
      </c>
      <c r="M437" s="14">
        <v>19.62125</v>
      </c>
      <c r="N437" s="14">
        <v>13.522500000000001</v>
      </c>
      <c r="O437" s="14">
        <v>13.09125</v>
      </c>
      <c r="P437" s="14">
        <v>13.154999999999999</v>
      </c>
      <c r="Q437" s="14">
        <v>13.43375</v>
      </c>
      <c r="R437" s="14">
        <v>13.49</v>
      </c>
      <c r="S437" s="14">
        <v>13.87</v>
      </c>
      <c r="T437" s="14">
        <v>14.074999999999999</v>
      </c>
      <c r="U437" s="14">
        <v>14.45875</v>
      </c>
      <c r="V437" s="36">
        <v>15.64</v>
      </c>
      <c r="AA437" s="33" t="str">
        <f t="shared" si="207"/>
        <v>Scenario 3C - Coal Retirement</v>
      </c>
      <c r="AB437" s="282">
        <f t="shared" si="204"/>
        <v>38.795000000000002</v>
      </c>
      <c r="AC437" s="282">
        <f t="shared" si="205"/>
        <v>19.62125</v>
      </c>
      <c r="AD437" s="283">
        <f t="shared" si="206"/>
        <v>15.64</v>
      </c>
    </row>
    <row r="438" spans="2:30" x14ac:dyDescent="0.25">
      <c r="B438" s="33" t="s">
        <v>90</v>
      </c>
      <c r="C438" s="14">
        <v>18.475000000000001</v>
      </c>
      <c r="D438" s="14">
        <v>18.96</v>
      </c>
      <c r="E438" s="14">
        <v>19.53</v>
      </c>
      <c r="F438" s="14">
        <v>19.546250000000001</v>
      </c>
      <c r="G438" s="14">
        <v>20.208749999999998</v>
      </c>
      <c r="H438" s="14">
        <v>19.581250000000001</v>
      </c>
      <c r="I438" s="14">
        <v>19.0275</v>
      </c>
      <c r="J438" s="14">
        <v>18.98875</v>
      </c>
      <c r="K438" s="14">
        <v>18.95</v>
      </c>
      <c r="L438" s="14">
        <v>19.276250000000001</v>
      </c>
      <c r="M438" s="14">
        <v>16.702500000000001</v>
      </c>
      <c r="N438" s="14">
        <v>15.38</v>
      </c>
      <c r="O438" s="14">
        <v>15.061249999999999</v>
      </c>
      <c r="P438" s="14">
        <v>15.08625</v>
      </c>
      <c r="Q438" s="14">
        <v>15.3925</v>
      </c>
      <c r="R438" s="14">
        <v>15.53</v>
      </c>
      <c r="S438" s="14">
        <v>15.84375</v>
      </c>
      <c r="T438" s="14">
        <v>16.083749999999998</v>
      </c>
      <c r="U438" s="14">
        <v>16.561250000000001</v>
      </c>
      <c r="V438" s="36">
        <v>17.873750000000001</v>
      </c>
      <c r="AA438" s="33" t="str">
        <f t="shared" si="207"/>
        <v>Scenario 3D - Coal Retirement w/SCC_MidRange</v>
      </c>
      <c r="AB438" s="282">
        <f t="shared" si="204"/>
        <v>19.581250000000001</v>
      </c>
      <c r="AC438" s="282">
        <f t="shared" si="205"/>
        <v>16.702500000000001</v>
      </c>
      <c r="AD438" s="283">
        <f t="shared" si="206"/>
        <v>17.873750000000001</v>
      </c>
    </row>
    <row r="439" spans="2:30" x14ac:dyDescent="0.25">
      <c r="B439" s="33" t="s">
        <v>94</v>
      </c>
      <c r="C439" s="14">
        <v>18.4725</v>
      </c>
      <c r="D439" s="14">
        <v>18.938749999999999</v>
      </c>
      <c r="E439" s="14">
        <v>19.50375</v>
      </c>
      <c r="F439" s="14">
        <v>19.49625</v>
      </c>
      <c r="G439" s="14">
        <v>20.122499999999999</v>
      </c>
      <c r="H439" s="14">
        <v>19.397500000000001</v>
      </c>
      <c r="I439" s="14">
        <v>18.71875</v>
      </c>
      <c r="J439" s="14">
        <v>18.61375</v>
      </c>
      <c r="K439" s="14">
        <v>18.41</v>
      </c>
      <c r="L439" s="14">
        <v>17.703749999999999</v>
      </c>
      <c r="M439" s="14">
        <v>13.516249999999999</v>
      </c>
      <c r="N439" s="14">
        <v>11.36</v>
      </c>
      <c r="O439" s="14">
        <v>11.0075</v>
      </c>
      <c r="P439" s="14">
        <v>10.751250000000001</v>
      </c>
      <c r="Q439" s="14">
        <v>10.80875</v>
      </c>
      <c r="R439" s="14">
        <v>10.56</v>
      </c>
      <c r="S439" s="14">
        <v>10.59125</v>
      </c>
      <c r="T439" s="14">
        <v>10.57375</v>
      </c>
      <c r="U439" s="14">
        <v>10.421250000000001</v>
      </c>
      <c r="V439" s="36">
        <v>9.7349999999999994</v>
      </c>
      <c r="AA439" s="33" t="str">
        <f t="shared" si="207"/>
        <v>Scenario 3E - Coal Retirement w/SCC_MidRange - No New Gas</v>
      </c>
      <c r="AB439" s="282">
        <f t="shared" si="204"/>
        <v>19.397500000000001</v>
      </c>
      <c r="AC439" s="282">
        <f t="shared" si="205"/>
        <v>13.516249999999999</v>
      </c>
      <c r="AD439" s="283">
        <f t="shared" si="206"/>
        <v>9.7349999999999994</v>
      </c>
    </row>
    <row r="440" spans="2:30" x14ac:dyDescent="0.25">
      <c r="B440" s="33" t="s">
        <v>223</v>
      </c>
      <c r="C440" s="14">
        <v>43.475000000000001</v>
      </c>
      <c r="D440" s="14">
        <v>43.777500000000003</v>
      </c>
      <c r="E440" s="14">
        <v>43.255000000000003</v>
      </c>
      <c r="F440" s="14">
        <v>43.16375</v>
      </c>
      <c r="G440" s="14">
        <v>43.236249999999998</v>
      </c>
      <c r="H440" s="14">
        <v>39.223750000000003</v>
      </c>
      <c r="I440" s="14">
        <v>37.551250000000003</v>
      </c>
      <c r="J440" s="14">
        <v>37.46125</v>
      </c>
      <c r="K440" s="14">
        <v>37.951250000000002</v>
      </c>
      <c r="L440" s="14">
        <v>37.512500000000003</v>
      </c>
      <c r="M440" s="14">
        <v>34.157499999999999</v>
      </c>
      <c r="N440" s="14">
        <v>32.496250000000003</v>
      </c>
      <c r="O440" s="14">
        <v>32.033749999999998</v>
      </c>
      <c r="P440" s="14">
        <v>32.133749999999999</v>
      </c>
      <c r="Q440" s="14">
        <v>32.528750000000002</v>
      </c>
      <c r="R440" s="14">
        <v>32.423749999999998</v>
      </c>
      <c r="S440" s="14">
        <v>32.78875</v>
      </c>
      <c r="T440" s="14">
        <v>33.302500000000002</v>
      </c>
      <c r="U440" s="14">
        <v>33.58625</v>
      </c>
      <c r="V440" s="36">
        <v>34.28125</v>
      </c>
      <c r="AA440" s="33" t="str">
        <f t="shared" si="207"/>
        <v>Scenario 5B - Increased Reliance on External Market (Draft)</v>
      </c>
      <c r="AB440" s="282">
        <f t="shared" si="204"/>
        <v>39.223750000000003</v>
      </c>
      <c r="AC440" s="282">
        <f t="shared" si="205"/>
        <v>34.157499999999999</v>
      </c>
      <c r="AD440" s="283">
        <f t="shared" si="206"/>
        <v>34.28125</v>
      </c>
    </row>
    <row r="441" spans="2:30" x14ac:dyDescent="0.25">
      <c r="B441" s="33" t="s">
        <v>224</v>
      </c>
      <c r="C441" s="14">
        <v>36.793750000000003</v>
      </c>
      <c r="D441" s="14">
        <v>38.286250000000003</v>
      </c>
      <c r="E441" s="14">
        <v>40.0075</v>
      </c>
      <c r="F441" s="14">
        <v>41.215000000000003</v>
      </c>
      <c r="G441" s="14">
        <v>42.234999999999999</v>
      </c>
      <c r="H441" s="14">
        <v>38.956249999999997</v>
      </c>
      <c r="I441" s="14">
        <v>38.085000000000001</v>
      </c>
      <c r="J441" s="14">
        <v>37.82</v>
      </c>
      <c r="K441" s="14">
        <v>38.046250000000001</v>
      </c>
      <c r="L441" s="14">
        <v>37.922499999999999</v>
      </c>
      <c r="M441" s="14">
        <v>34.853749999999998</v>
      </c>
      <c r="N441" s="14">
        <v>33.994999999999997</v>
      </c>
      <c r="O441" s="14">
        <v>33.557499999999997</v>
      </c>
      <c r="P441" s="14">
        <v>33.952500000000001</v>
      </c>
      <c r="Q441" s="14">
        <v>34.35</v>
      </c>
      <c r="R441" s="14">
        <v>34.613750000000003</v>
      </c>
      <c r="S441" s="14">
        <v>35.138750000000002</v>
      </c>
      <c r="T441" s="14">
        <v>35.877499999999998</v>
      </c>
      <c r="U441" s="14">
        <v>36.407499999999999</v>
      </c>
      <c r="V441" s="36">
        <v>37.153750000000002</v>
      </c>
      <c r="AA441" s="33" t="str">
        <f t="shared" si="207"/>
        <v>Scenario 5B - Increased Reliance on External Market (Final)</v>
      </c>
      <c r="AB441" s="282">
        <f t="shared" si="204"/>
        <v>38.956249999999997</v>
      </c>
      <c r="AC441" s="282">
        <f t="shared" si="205"/>
        <v>34.853749999999998</v>
      </c>
      <c r="AD441" s="283">
        <f t="shared" si="206"/>
        <v>37.153750000000002</v>
      </c>
    </row>
    <row r="442" spans="2:30" x14ac:dyDescent="0.25">
      <c r="B442" s="74" t="s">
        <v>217</v>
      </c>
      <c r="C442" s="14">
        <v>43.46</v>
      </c>
      <c r="D442" s="14">
        <v>43.72625</v>
      </c>
      <c r="E442" s="14">
        <v>43.142499999999998</v>
      </c>
      <c r="F442" s="14">
        <v>43.02</v>
      </c>
      <c r="G442" s="14">
        <v>43.066249999999997</v>
      </c>
      <c r="H442" s="14">
        <v>39.116250000000001</v>
      </c>
      <c r="I442" s="14">
        <v>37.392499999999998</v>
      </c>
      <c r="J442" s="14">
        <v>37.282499999999999</v>
      </c>
      <c r="K442" s="14">
        <v>37.627499999999998</v>
      </c>
      <c r="L442" s="14">
        <v>37.1175</v>
      </c>
      <c r="M442" s="14">
        <v>33.844999999999999</v>
      </c>
      <c r="N442" s="14">
        <v>32.172499999999999</v>
      </c>
      <c r="O442" s="14">
        <v>31.651250000000001</v>
      </c>
      <c r="P442" s="14">
        <v>31.702500000000001</v>
      </c>
      <c r="Q442" s="14">
        <v>32.01</v>
      </c>
      <c r="R442" s="14">
        <v>31.942499999999999</v>
      </c>
      <c r="S442" s="14">
        <v>32.266249999999999</v>
      </c>
      <c r="T442" s="14">
        <v>32.799999999999997</v>
      </c>
      <c r="U442" s="14">
        <v>33.006250000000001</v>
      </c>
      <c r="V442" s="36">
        <v>33.752499999999998</v>
      </c>
      <c r="AA442" s="74" t="str">
        <f t="shared" si="207"/>
        <v>Sensitivity S3 - No Demand Response (Draft)</v>
      </c>
      <c r="AB442" s="282">
        <f t="shared" si="204"/>
        <v>39.116250000000001</v>
      </c>
      <c r="AC442" s="282">
        <f t="shared" si="205"/>
        <v>33.844999999999999</v>
      </c>
      <c r="AD442" s="283">
        <f t="shared" si="206"/>
        <v>33.752499999999998</v>
      </c>
    </row>
    <row r="443" spans="2:30" x14ac:dyDescent="0.25">
      <c r="B443" s="33" t="s">
        <v>216</v>
      </c>
      <c r="C443" s="14">
        <v>36.765000000000001</v>
      </c>
      <c r="D443" s="14">
        <v>38.167499999999997</v>
      </c>
      <c r="E443" s="14">
        <v>39.877499999999998</v>
      </c>
      <c r="F443" s="14">
        <v>40.844999999999999</v>
      </c>
      <c r="G443" s="14">
        <v>41.747500000000002</v>
      </c>
      <c r="H443" s="14">
        <v>38.64875</v>
      </c>
      <c r="I443" s="14">
        <v>37.748750000000001</v>
      </c>
      <c r="J443" s="14">
        <v>37.332500000000003</v>
      </c>
      <c r="K443" s="14">
        <v>37.39</v>
      </c>
      <c r="L443" s="14">
        <v>37.14875</v>
      </c>
      <c r="M443" s="14">
        <v>34.193750000000001</v>
      </c>
      <c r="N443" s="14">
        <v>33.422499999999999</v>
      </c>
      <c r="O443" s="14">
        <v>32.917499999999997</v>
      </c>
      <c r="P443" s="14">
        <v>33.2425</v>
      </c>
      <c r="Q443" s="14">
        <v>33.581249999999997</v>
      </c>
      <c r="R443" s="14">
        <v>33.807499999999997</v>
      </c>
      <c r="S443" s="14">
        <v>34.393749999999997</v>
      </c>
      <c r="T443" s="14">
        <v>35.126249999999999</v>
      </c>
      <c r="U443" s="14">
        <v>35.643749999999997</v>
      </c>
      <c r="V443" s="36">
        <v>36.582500000000003</v>
      </c>
      <c r="AA443" s="33" t="str">
        <f t="shared" si="207"/>
        <v>Sensitivity S3 - No Demand Response (Final)</v>
      </c>
      <c r="AB443" s="282">
        <f t="shared" si="204"/>
        <v>38.64875</v>
      </c>
      <c r="AC443" s="282">
        <f t="shared" si="205"/>
        <v>34.193750000000001</v>
      </c>
      <c r="AD443" s="283">
        <f t="shared" si="206"/>
        <v>36.582500000000003</v>
      </c>
    </row>
    <row r="444" spans="2:30" x14ac:dyDescent="0.25">
      <c r="B444" s="33" t="s">
        <v>319</v>
      </c>
      <c r="C444" s="112">
        <v>43.477499999999999</v>
      </c>
      <c r="D444" s="112">
        <v>43.784999999999997</v>
      </c>
      <c r="E444" s="112">
        <v>43.19</v>
      </c>
      <c r="F444" s="112">
        <v>43.001249999999999</v>
      </c>
      <c r="G444" s="112">
        <v>42.852499999999999</v>
      </c>
      <c r="H444" s="112">
        <v>37.234999999999999</v>
      </c>
      <c r="I444" s="112">
        <v>34.215000000000003</v>
      </c>
      <c r="J444" s="112">
        <v>32.963749999999997</v>
      </c>
      <c r="K444" s="112">
        <v>32.056249999999999</v>
      </c>
      <c r="L444" s="112">
        <v>30.107500000000002</v>
      </c>
      <c r="M444" s="112">
        <v>26.681249999999999</v>
      </c>
      <c r="N444" s="112">
        <v>25.487500000000001</v>
      </c>
      <c r="O444" s="112">
        <v>25.06</v>
      </c>
      <c r="P444" s="112">
        <v>25.276250000000001</v>
      </c>
      <c r="Q444" s="112">
        <v>25.57375</v>
      </c>
      <c r="R444" s="112">
        <v>25.833749999999998</v>
      </c>
      <c r="S444" s="112">
        <v>26.302499999999998</v>
      </c>
      <c r="T444" s="112">
        <v>26.981249999999999</v>
      </c>
      <c r="U444" s="112">
        <v>27.63</v>
      </c>
      <c r="V444" s="113">
        <v>28.556249999999999</v>
      </c>
      <c r="AA444" s="33" t="str">
        <f t="shared" si="207"/>
        <v>Sensitivity S5 - Regional RPS @ 35% (Draft)</v>
      </c>
      <c r="AB444" s="282">
        <f t="shared" si="204"/>
        <v>37.234999999999999</v>
      </c>
      <c r="AC444" s="282">
        <f t="shared" si="205"/>
        <v>26.681249999999999</v>
      </c>
      <c r="AD444" s="283">
        <f t="shared" si="206"/>
        <v>28.556249999999999</v>
      </c>
    </row>
    <row r="445" spans="2:30" x14ac:dyDescent="0.25">
      <c r="B445" s="33" t="s">
        <v>318</v>
      </c>
      <c r="C445" s="112">
        <v>36.784999999999997</v>
      </c>
      <c r="D445" s="112">
        <v>38.222499999999997</v>
      </c>
      <c r="E445" s="112">
        <v>39.905000000000001</v>
      </c>
      <c r="F445" s="112">
        <v>40.901249999999997</v>
      </c>
      <c r="G445" s="112">
        <v>41.78125</v>
      </c>
      <c r="H445" s="112">
        <v>36.921250000000001</v>
      </c>
      <c r="I445" s="112">
        <v>34.313749999999999</v>
      </c>
      <c r="J445" s="112">
        <v>32.746250000000003</v>
      </c>
      <c r="K445" s="112">
        <v>31.40625</v>
      </c>
      <c r="L445" s="112">
        <v>29.7425</v>
      </c>
      <c r="M445" s="112">
        <v>26.2</v>
      </c>
      <c r="N445" s="112">
        <v>22.66375</v>
      </c>
      <c r="O445" s="112">
        <v>21.052499999999998</v>
      </c>
      <c r="P445" s="112">
        <v>21.298749999999998</v>
      </c>
      <c r="Q445" s="112">
        <v>21.678750000000001</v>
      </c>
      <c r="R445" s="112">
        <v>22.348749999999999</v>
      </c>
      <c r="S445" s="112">
        <v>23.186250000000001</v>
      </c>
      <c r="T445" s="112">
        <v>24.305</v>
      </c>
      <c r="U445" s="112">
        <v>25.2</v>
      </c>
      <c r="V445" s="113">
        <v>26.34</v>
      </c>
      <c r="AA445" s="33" t="str">
        <f t="shared" si="207"/>
        <v>Sensitivity S5 - Regional RPS @ 35% (Final)</v>
      </c>
      <c r="AB445" s="282">
        <f t="shared" si="204"/>
        <v>36.921250000000001</v>
      </c>
      <c r="AC445" s="282">
        <f t="shared" si="205"/>
        <v>26.2</v>
      </c>
      <c r="AD445" s="283">
        <f t="shared" si="206"/>
        <v>26.34</v>
      </c>
    </row>
    <row r="446" spans="2:30" x14ac:dyDescent="0.25">
      <c r="B446" s="33" t="s">
        <v>320</v>
      </c>
      <c r="C446" s="112">
        <v>43.5</v>
      </c>
      <c r="D446" s="112">
        <v>43.936250000000001</v>
      </c>
      <c r="E446" s="112">
        <v>43.541249999999998</v>
      </c>
      <c r="F446" s="112">
        <v>43.61</v>
      </c>
      <c r="G446" s="112">
        <v>43.897500000000001</v>
      </c>
      <c r="H446" s="112">
        <v>39.994999999999997</v>
      </c>
      <c r="I446" s="112">
        <v>38.521250000000002</v>
      </c>
      <c r="J446" s="112">
        <v>38.708750000000002</v>
      </c>
      <c r="K446" s="112">
        <v>39.377499999999998</v>
      </c>
      <c r="L446" s="112">
        <v>39.337499999999999</v>
      </c>
      <c r="M446" s="112">
        <v>36.02375</v>
      </c>
      <c r="N446" s="112">
        <v>34.5075</v>
      </c>
      <c r="O446" s="112">
        <v>34.145000000000003</v>
      </c>
      <c r="P446" s="112">
        <v>34.46125</v>
      </c>
      <c r="Q446" s="112">
        <v>34.84375</v>
      </c>
      <c r="R446" s="112">
        <v>34.798749999999998</v>
      </c>
      <c r="S446" s="112">
        <v>35.111249999999998</v>
      </c>
      <c r="T446" s="112">
        <v>35.493749999999999</v>
      </c>
      <c r="U446" s="112">
        <v>35.619999999999997</v>
      </c>
      <c r="V446" s="113">
        <v>36.327500000000001</v>
      </c>
      <c r="AA446" s="276" t="str">
        <f t="shared" si="207"/>
        <v>Sensitivity S10 - Lower Conservation (Draft)</v>
      </c>
      <c r="AB446" s="284">
        <f t="shared" si="204"/>
        <v>39.994999999999997</v>
      </c>
      <c r="AC446" s="284">
        <f t="shared" si="205"/>
        <v>36.02375</v>
      </c>
      <c r="AD446" s="285">
        <f t="shared" si="206"/>
        <v>36.327500000000001</v>
      </c>
    </row>
    <row r="447" spans="2:30" ht="13.8" thickBot="1" x14ac:dyDescent="0.3">
      <c r="B447" s="37" t="s">
        <v>126</v>
      </c>
      <c r="C447" s="38">
        <v>36.84375</v>
      </c>
      <c r="D447" s="38">
        <v>38.5075</v>
      </c>
      <c r="E447" s="38">
        <v>40.443750000000001</v>
      </c>
      <c r="F447" s="38">
        <v>41.814999999999998</v>
      </c>
      <c r="G447" s="38">
        <v>43.186250000000001</v>
      </c>
      <c r="H447" s="38">
        <v>40.068750000000001</v>
      </c>
      <c r="I447" s="38">
        <v>39.446249999999999</v>
      </c>
      <c r="J447" s="38">
        <v>39.524999999999999</v>
      </c>
      <c r="K447" s="38">
        <v>40.171250000000001</v>
      </c>
      <c r="L447" s="38">
        <v>40.54</v>
      </c>
      <c r="M447" s="38">
        <v>37.411250000000003</v>
      </c>
      <c r="N447" s="38">
        <v>36.86</v>
      </c>
      <c r="O447" s="38">
        <v>36.596249999999998</v>
      </c>
      <c r="P447" s="38">
        <v>37.176250000000003</v>
      </c>
      <c r="Q447" s="38">
        <v>37.528750000000002</v>
      </c>
      <c r="R447" s="38">
        <v>37.713749999999997</v>
      </c>
      <c r="S447" s="38">
        <v>38.236249999999998</v>
      </c>
      <c r="T447" s="38">
        <v>38.828749999999999</v>
      </c>
      <c r="U447" s="38">
        <v>39.234999999999999</v>
      </c>
      <c r="V447" s="40">
        <v>40.645000000000003</v>
      </c>
      <c r="AA447" s="37" t="str">
        <f t="shared" si="207"/>
        <v>Sensitivity S10 - Lower Conservation (Final)</v>
      </c>
      <c r="AB447" s="286">
        <f t="shared" si="204"/>
        <v>40.068750000000001</v>
      </c>
      <c r="AC447" s="286">
        <f t="shared" si="205"/>
        <v>37.411250000000003</v>
      </c>
      <c r="AD447" s="287">
        <f t="shared" si="206"/>
        <v>40.645000000000003</v>
      </c>
    </row>
    <row r="448" spans="2:30" ht="13.8" thickBot="1" x14ac:dyDescent="0.3"/>
    <row r="449" spans="1:29" ht="40.200000000000003" thickBot="1" x14ac:dyDescent="0.3">
      <c r="A449" t="s">
        <v>127</v>
      </c>
      <c r="B449" s="78" t="s">
        <v>138</v>
      </c>
      <c r="C449" s="43" t="s">
        <v>60</v>
      </c>
      <c r="D449" s="44" t="s">
        <v>61</v>
      </c>
      <c r="E449" s="79" t="s">
        <v>139</v>
      </c>
    </row>
    <row r="450" spans="1:29" x14ac:dyDescent="0.25">
      <c r="A450" t="s">
        <v>128</v>
      </c>
      <c r="B450" s="47" t="s">
        <v>219</v>
      </c>
      <c r="C450" s="48">
        <v>20.563749999999999</v>
      </c>
      <c r="D450" s="48">
        <v>28</v>
      </c>
      <c r="E450" s="50">
        <v>506.51749999999998</v>
      </c>
    </row>
    <row r="451" spans="1:29" x14ac:dyDescent="0.25">
      <c r="A451" t="s">
        <v>128</v>
      </c>
      <c r="B451" s="33" t="s">
        <v>218</v>
      </c>
      <c r="C451" s="14">
        <v>21.797499999999999</v>
      </c>
      <c r="D451" s="14">
        <v>30</v>
      </c>
      <c r="E451" s="61">
        <v>502.04000000000008</v>
      </c>
      <c r="AA451" s="8" t="s">
        <v>296</v>
      </c>
      <c r="AB451" s="8">
        <v>2026</v>
      </c>
      <c r="AC451" s="8">
        <v>2035</v>
      </c>
    </row>
    <row r="452" spans="1:29" x14ac:dyDescent="0.25">
      <c r="A452" t="s">
        <v>129</v>
      </c>
      <c r="B452" s="33" t="s">
        <v>220</v>
      </c>
      <c r="C452" s="14">
        <v>12.6775</v>
      </c>
      <c r="D452" s="14">
        <v>20</v>
      </c>
      <c r="E452" s="61">
        <v>283.59000000000003</v>
      </c>
      <c r="AA452" s="8" t="s">
        <v>299</v>
      </c>
      <c r="AB452" s="13">
        <v>17.63</v>
      </c>
      <c r="AC452" s="13">
        <v>19.532499999999999</v>
      </c>
    </row>
    <row r="453" spans="1:29" x14ac:dyDescent="0.25">
      <c r="A453" t="s">
        <v>129</v>
      </c>
      <c r="B453" s="33" t="s">
        <v>221</v>
      </c>
      <c r="C453" s="14">
        <v>13.776249999999999</v>
      </c>
      <c r="D453" s="14">
        <v>21</v>
      </c>
      <c r="E453" s="61">
        <v>297.00125000000003</v>
      </c>
      <c r="AA453" s="8" t="s">
        <v>300</v>
      </c>
      <c r="AB453" s="13">
        <v>22.342500000000001</v>
      </c>
      <c r="AC453" s="13">
        <v>23.727499999999999</v>
      </c>
    </row>
    <row r="454" spans="1:29" x14ac:dyDescent="0.25">
      <c r="A454" t="s">
        <v>128</v>
      </c>
      <c r="B454" s="33" t="s">
        <v>47</v>
      </c>
      <c r="C454" s="14">
        <v>8.3387499999999992</v>
      </c>
      <c r="D454" s="14">
        <v>15</v>
      </c>
      <c r="E454" s="61">
        <v>399.57124999999996</v>
      </c>
      <c r="AA454" s="8" t="s">
        <v>301</v>
      </c>
      <c r="AB454" s="13">
        <v>17.335000000000001</v>
      </c>
      <c r="AC454" s="13">
        <v>11.90875</v>
      </c>
    </row>
    <row r="455" spans="1:29" x14ac:dyDescent="0.25">
      <c r="A455" t="s">
        <v>128</v>
      </c>
      <c r="B455" s="33" t="s">
        <v>48</v>
      </c>
      <c r="C455" s="14">
        <v>10.73875</v>
      </c>
      <c r="D455" s="14">
        <v>18</v>
      </c>
      <c r="E455" s="61">
        <v>399.14625000000007</v>
      </c>
      <c r="AA455" s="8" t="s">
        <v>302</v>
      </c>
      <c r="AB455" s="13">
        <v>15.03125</v>
      </c>
      <c r="AC455" s="13">
        <v>6.13</v>
      </c>
    </row>
    <row r="456" spans="1:29" x14ac:dyDescent="0.25">
      <c r="A456" t="s">
        <v>128</v>
      </c>
      <c r="B456" s="33" t="s">
        <v>89</v>
      </c>
      <c r="C456" s="14">
        <v>11.036250000000001</v>
      </c>
      <c r="D456" s="14">
        <v>18</v>
      </c>
      <c r="E456" s="61">
        <v>400.35750000000002</v>
      </c>
      <c r="AA456" s="8" t="s">
        <v>303</v>
      </c>
      <c r="AB456" s="13">
        <v>18.155000000000001</v>
      </c>
      <c r="AC456" s="13">
        <v>20.876249999999999</v>
      </c>
    </row>
    <row r="457" spans="1:29" x14ac:dyDescent="0.25">
      <c r="A457" t="s">
        <v>129</v>
      </c>
      <c r="B457" s="33" t="s">
        <v>90</v>
      </c>
      <c r="C457" s="14">
        <v>13.615</v>
      </c>
      <c r="D457" s="14">
        <v>20</v>
      </c>
      <c r="E457" s="61">
        <v>297.01625000000007</v>
      </c>
      <c r="AA457" s="8" t="s">
        <v>304</v>
      </c>
      <c r="AB457" s="13">
        <v>18.465</v>
      </c>
      <c r="AC457" s="13">
        <v>20.822500000000002</v>
      </c>
    </row>
    <row r="458" spans="1:29" x14ac:dyDescent="0.25">
      <c r="A458" t="s">
        <v>129</v>
      </c>
      <c r="B458" s="33" t="s">
        <v>94</v>
      </c>
      <c r="C458" s="14">
        <v>9.1549999999999994</v>
      </c>
      <c r="D458" s="14">
        <v>13</v>
      </c>
      <c r="E458" s="61">
        <v>247.43624999999997</v>
      </c>
      <c r="AA458" s="8" t="s">
        <v>305</v>
      </c>
      <c r="AB458" s="13">
        <v>33.844999999999999</v>
      </c>
      <c r="AC458" s="13">
        <v>33.752499999999998</v>
      </c>
    </row>
    <row r="459" spans="1:29" x14ac:dyDescent="0.25">
      <c r="A459" t="s">
        <v>128</v>
      </c>
      <c r="B459" s="33" t="s">
        <v>223</v>
      </c>
      <c r="C459" s="14">
        <v>20.73</v>
      </c>
      <c r="D459" s="14">
        <v>28</v>
      </c>
      <c r="E459" s="36">
        <v>508.61624999999998</v>
      </c>
      <c r="AA459" s="8" t="s">
        <v>149</v>
      </c>
      <c r="AB459" s="13">
        <v>34.157499999999999</v>
      </c>
      <c r="AC459" s="13">
        <v>34.28125</v>
      </c>
    </row>
    <row r="460" spans="1:29" x14ac:dyDescent="0.25">
      <c r="A460" t="s">
        <v>128</v>
      </c>
      <c r="B460" s="33" t="s">
        <v>224</v>
      </c>
      <c r="C460" s="14">
        <v>22.328749999999999</v>
      </c>
      <c r="D460" s="14">
        <v>30</v>
      </c>
      <c r="E460" s="36">
        <v>508.82999999999993</v>
      </c>
      <c r="AA460" s="8" t="s">
        <v>306</v>
      </c>
      <c r="AB460" s="13">
        <v>22.341249999999999</v>
      </c>
      <c r="AC460" s="13">
        <v>23.71125</v>
      </c>
    </row>
    <row r="461" spans="1:29" x14ac:dyDescent="0.25">
      <c r="A461" t="s">
        <v>128</v>
      </c>
      <c r="B461" s="74" t="s">
        <v>217</v>
      </c>
      <c r="C461" s="14">
        <v>20.268750000000001</v>
      </c>
      <c r="D461" s="14">
        <v>27</v>
      </c>
      <c r="E461" s="61">
        <v>502.34875000000005</v>
      </c>
      <c r="AA461" s="8" t="s">
        <v>297</v>
      </c>
      <c r="AB461" s="13">
        <v>39</v>
      </c>
      <c r="AC461" s="13">
        <v>37</v>
      </c>
    </row>
    <row r="462" spans="1:29" x14ac:dyDescent="0.25">
      <c r="A462" t="s">
        <v>128</v>
      </c>
      <c r="B462" s="33" t="s">
        <v>216</v>
      </c>
      <c r="C462" s="14">
        <v>21.416250000000002</v>
      </c>
      <c r="D462" s="14">
        <v>29</v>
      </c>
      <c r="E462" s="36">
        <v>496.07875000000007</v>
      </c>
      <c r="AA462" s="8" t="s">
        <v>298</v>
      </c>
      <c r="AB462" s="13">
        <v>34.003749999999997</v>
      </c>
      <c r="AC462" s="13">
        <v>34.028750000000002</v>
      </c>
    </row>
    <row r="463" spans="1:29" x14ac:dyDescent="0.25">
      <c r="B463" s="33" t="s">
        <v>319</v>
      </c>
      <c r="C463" s="112">
        <v>16.1525</v>
      </c>
      <c r="D463" s="112">
        <v>24</v>
      </c>
      <c r="E463" s="113">
        <v>451.90000000000003</v>
      </c>
      <c r="AA463" s="8"/>
      <c r="AB463" s="13"/>
      <c r="AC463" s="13"/>
    </row>
    <row r="464" spans="1:29" x14ac:dyDescent="0.25">
      <c r="A464" t="s">
        <v>128</v>
      </c>
      <c r="B464" s="33" t="s">
        <v>318</v>
      </c>
      <c r="C464" s="112">
        <v>13.675000000000001</v>
      </c>
      <c r="D464" s="112">
        <v>22</v>
      </c>
      <c r="E464" s="113">
        <v>414.70500000000004</v>
      </c>
      <c r="AA464" s="8" t="s">
        <v>307</v>
      </c>
      <c r="AB464" s="13">
        <v>42.72</v>
      </c>
      <c r="AC464" s="13">
        <v>45.248750000000001</v>
      </c>
    </row>
    <row r="465" spans="1:29" x14ac:dyDescent="0.25">
      <c r="B465" s="33" t="s">
        <v>320</v>
      </c>
      <c r="C465" s="112">
        <v>21.87</v>
      </c>
      <c r="D465" s="112">
        <v>28</v>
      </c>
      <c r="E465" s="113">
        <v>523.79750000000001</v>
      </c>
      <c r="AA465" s="8"/>
      <c r="AB465" s="13"/>
      <c r="AC465" s="13"/>
    </row>
    <row r="466" spans="1:29" ht="13.8" thickBot="1" x14ac:dyDescent="0.3">
      <c r="A466" t="s">
        <v>128</v>
      </c>
      <c r="B466" s="37" t="s">
        <v>126</v>
      </c>
      <c r="C466" s="38">
        <v>24.5075</v>
      </c>
      <c r="D466" s="38">
        <v>32</v>
      </c>
      <c r="E466" s="64">
        <v>536.92375000000004</v>
      </c>
      <c r="AA466" s="8" t="s">
        <v>308</v>
      </c>
      <c r="AB466" s="13">
        <v>28.73</v>
      </c>
      <c r="AC466" s="13">
        <v>23.631250000000001</v>
      </c>
    </row>
    <row r="467" spans="1:29" ht="13.8" thickBot="1" x14ac:dyDescent="0.3">
      <c r="B467" s="25"/>
      <c r="AA467" s="8" t="s">
        <v>309</v>
      </c>
      <c r="AB467" s="13">
        <v>18.21125</v>
      </c>
      <c r="AC467" s="13">
        <v>15.86375</v>
      </c>
    </row>
    <row r="468" spans="1:29" ht="40.200000000000003" thickBot="1" x14ac:dyDescent="0.3">
      <c r="A468" t="s">
        <v>127</v>
      </c>
      <c r="B468" s="42" t="s">
        <v>137</v>
      </c>
      <c r="C468" s="32" t="s">
        <v>60</v>
      </c>
      <c r="D468" s="20" t="s">
        <v>61</v>
      </c>
      <c r="E468" s="79" t="s">
        <v>139</v>
      </c>
      <c r="AA468" s="8" t="s">
        <v>310</v>
      </c>
      <c r="AB468" s="13">
        <v>33.844999999999999</v>
      </c>
      <c r="AC468" s="13">
        <v>33.752499999999998</v>
      </c>
    </row>
    <row r="469" spans="1:29" x14ac:dyDescent="0.25">
      <c r="A469" t="s">
        <v>128</v>
      </c>
      <c r="B469" s="47" t="s">
        <v>219</v>
      </c>
      <c r="C469" s="48">
        <v>32.256250000000001</v>
      </c>
      <c r="D469" s="48">
        <v>43</v>
      </c>
      <c r="E469" s="50">
        <v>733.19749999999999</v>
      </c>
      <c r="AA469" s="8" t="s">
        <v>311</v>
      </c>
      <c r="AB469" s="13">
        <v>22.555</v>
      </c>
      <c r="AC469" s="13">
        <v>24.118749999999999</v>
      </c>
    </row>
    <row r="470" spans="1:29" x14ac:dyDescent="0.25">
      <c r="A470" t="s">
        <v>128</v>
      </c>
      <c r="B470" s="33" t="s">
        <v>218</v>
      </c>
      <c r="C470" s="14">
        <v>33.537500000000001</v>
      </c>
      <c r="D470" s="14">
        <v>46</v>
      </c>
      <c r="E470" s="61">
        <v>728.85500000000002</v>
      </c>
      <c r="AA470" s="8" t="s">
        <v>312</v>
      </c>
      <c r="AB470" s="13">
        <v>26.681249999999999</v>
      </c>
      <c r="AC470" s="13">
        <v>28.556249999999999</v>
      </c>
    </row>
    <row r="471" spans="1:29" x14ac:dyDescent="0.25">
      <c r="A471" t="s">
        <v>129</v>
      </c>
      <c r="B471" s="33" t="s">
        <v>220</v>
      </c>
      <c r="C471" s="14">
        <v>17.686250000000001</v>
      </c>
      <c r="D471" s="14">
        <v>31</v>
      </c>
      <c r="E471" s="61">
        <v>373.01750000000004</v>
      </c>
      <c r="AA471" s="8" t="s">
        <v>315</v>
      </c>
      <c r="AB471" s="13">
        <v>21.557500000000001</v>
      </c>
      <c r="AC471" s="13">
        <v>26.837499999999999</v>
      </c>
    </row>
    <row r="472" spans="1:29" x14ac:dyDescent="0.25">
      <c r="A472" t="s">
        <v>129</v>
      </c>
      <c r="B472" s="33" t="s">
        <v>221</v>
      </c>
      <c r="C472" s="14">
        <v>18.23</v>
      </c>
      <c r="D472" s="14">
        <v>30</v>
      </c>
      <c r="E472" s="61">
        <v>377.38750000000005</v>
      </c>
      <c r="AA472" s="8" t="s">
        <v>316</v>
      </c>
      <c r="AB472" s="13">
        <v>34.246250000000003</v>
      </c>
      <c r="AC472" s="13">
        <v>34.292499999999997</v>
      </c>
    </row>
    <row r="473" spans="1:29" x14ac:dyDescent="0.25">
      <c r="A473" t="s">
        <v>128</v>
      </c>
      <c r="B473" s="33" t="s">
        <v>47</v>
      </c>
      <c r="C473" s="14">
        <v>10.52875</v>
      </c>
      <c r="D473" s="14">
        <v>20</v>
      </c>
      <c r="E473" s="61">
        <v>516.35125000000005</v>
      </c>
      <c r="AA473" s="8" t="s">
        <v>317</v>
      </c>
      <c r="AB473" s="13">
        <v>36.02375</v>
      </c>
      <c r="AC473" s="13">
        <v>36.327500000000001</v>
      </c>
    </row>
    <row r="474" spans="1:29" x14ac:dyDescent="0.25">
      <c r="A474" t="s">
        <v>128</v>
      </c>
      <c r="B474" s="33" t="s">
        <v>48</v>
      </c>
      <c r="C474" s="14">
        <v>13.0825</v>
      </c>
      <c r="D474" s="14">
        <v>23</v>
      </c>
      <c r="E474" s="61">
        <v>527.54124999999999</v>
      </c>
    </row>
    <row r="475" spans="1:29" x14ac:dyDescent="0.25">
      <c r="A475" t="s">
        <v>128</v>
      </c>
      <c r="B475" s="33" t="s">
        <v>89</v>
      </c>
      <c r="C475" s="14">
        <v>13.43375</v>
      </c>
      <c r="D475" s="14">
        <v>23</v>
      </c>
      <c r="E475" s="61">
        <v>532.08624999999984</v>
      </c>
    </row>
    <row r="476" spans="1:29" x14ac:dyDescent="0.25">
      <c r="A476" t="s">
        <v>129</v>
      </c>
      <c r="B476" s="33" t="s">
        <v>90</v>
      </c>
      <c r="C476" s="14">
        <v>15.3925</v>
      </c>
      <c r="D476" s="14">
        <v>23</v>
      </c>
      <c r="E476" s="61">
        <v>352.05874999999992</v>
      </c>
    </row>
    <row r="477" spans="1:29" x14ac:dyDescent="0.25">
      <c r="A477" t="s">
        <v>129</v>
      </c>
      <c r="B477" s="33" t="s">
        <v>94</v>
      </c>
      <c r="C477" s="14">
        <v>10.80875</v>
      </c>
      <c r="D477" s="14">
        <v>16</v>
      </c>
      <c r="E477" s="61">
        <v>298.70250000000004</v>
      </c>
    </row>
    <row r="478" spans="1:29" x14ac:dyDescent="0.25">
      <c r="A478" t="s">
        <v>128</v>
      </c>
      <c r="B478" s="33" t="s">
        <v>223</v>
      </c>
      <c r="C478" s="14">
        <v>32.528750000000002</v>
      </c>
      <c r="D478" s="14">
        <v>43</v>
      </c>
      <c r="E478" s="36">
        <v>736.34</v>
      </c>
    </row>
    <row r="479" spans="1:29" x14ac:dyDescent="0.25">
      <c r="A479" t="s">
        <v>128</v>
      </c>
      <c r="B479" s="33" t="s">
        <v>224</v>
      </c>
      <c r="C479" s="14">
        <v>34.35</v>
      </c>
      <c r="D479" s="14">
        <v>46</v>
      </c>
      <c r="E479" s="36">
        <v>739.26749999999993</v>
      </c>
    </row>
    <row r="480" spans="1:29" x14ac:dyDescent="0.25">
      <c r="A480" t="s">
        <v>128</v>
      </c>
      <c r="B480" s="74" t="s">
        <v>217</v>
      </c>
      <c r="C480" s="14">
        <v>32.01</v>
      </c>
      <c r="D480" s="14">
        <v>43.100000000000023</v>
      </c>
      <c r="E480" s="61">
        <v>730.10000000000014</v>
      </c>
      <c r="AA480" s="8" t="s">
        <v>313</v>
      </c>
      <c r="AB480" s="13">
        <v>14.157500000000001</v>
      </c>
      <c r="AC480" s="13">
        <v>18.358750000000001</v>
      </c>
    </row>
    <row r="481" spans="1:29" x14ac:dyDescent="0.25">
      <c r="A481" t="s">
        <v>128</v>
      </c>
      <c r="B481" s="33" t="s">
        <v>216</v>
      </c>
      <c r="C481" s="14">
        <v>33.581249999999997</v>
      </c>
      <c r="D481" s="14">
        <v>47</v>
      </c>
      <c r="E481" s="36">
        <v>728.58249999999987</v>
      </c>
      <c r="AA481" s="8" t="s">
        <v>314</v>
      </c>
      <c r="AB481" s="13">
        <v>20.391249999999999</v>
      </c>
      <c r="AC481" s="13">
        <v>26.361249999999998</v>
      </c>
    </row>
    <row r="482" spans="1:29" x14ac:dyDescent="0.25">
      <c r="B482" s="33" t="s">
        <v>319</v>
      </c>
      <c r="C482" s="112">
        <v>25.57375</v>
      </c>
      <c r="D482" s="112">
        <v>39</v>
      </c>
      <c r="E482" s="113">
        <v>646.26625000000001</v>
      </c>
      <c r="AA482" s="17"/>
      <c r="AB482" s="28"/>
      <c r="AC482" s="28"/>
    </row>
    <row r="483" spans="1:29" x14ac:dyDescent="0.25">
      <c r="A483" t="s">
        <v>128</v>
      </c>
      <c r="B483" s="33" t="s">
        <v>318</v>
      </c>
      <c r="C483" s="112">
        <v>21.678750000000001</v>
      </c>
      <c r="D483" s="112">
        <v>35</v>
      </c>
      <c r="E483" s="113">
        <v>596.99875000000009</v>
      </c>
    </row>
    <row r="484" spans="1:29" x14ac:dyDescent="0.25">
      <c r="B484" s="33" t="s">
        <v>320</v>
      </c>
      <c r="C484" s="112">
        <v>34.84375</v>
      </c>
      <c r="D484" s="112">
        <v>46</v>
      </c>
      <c r="E484" s="113">
        <v>765.75749999999994</v>
      </c>
    </row>
    <row r="485" spans="1:29" ht="13.8" thickBot="1" x14ac:dyDescent="0.3">
      <c r="A485" t="s">
        <v>128</v>
      </c>
      <c r="B485" s="37" t="s">
        <v>126</v>
      </c>
      <c r="C485" s="38">
        <v>37.528750000000002</v>
      </c>
      <c r="D485" s="38">
        <v>50</v>
      </c>
      <c r="E485" s="64">
        <v>780.77874999999995</v>
      </c>
    </row>
    <row r="486" spans="1:29" x14ac:dyDescent="0.25">
      <c r="B486" s="52"/>
      <c r="C486" s="29"/>
      <c r="D486" s="29"/>
    </row>
    <row r="488" spans="1:29" ht="13.8" thickBot="1" x14ac:dyDescent="0.3"/>
    <row r="489" spans="1:29" ht="106.2" thickBot="1" x14ac:dyDescent="0.3">
      <c r="B489" s="59" t="s">
        <v>62</v>
      </c>
      <c r="C489" s="237" t="s">
        <v>219</v>
      </c>
      <c r="D489" s="238" t="s">
        <v>218</v>
      </c>
      <c r="E489" s="238" t="s">
        <v>220</v>
      </c>
      <c r="F489" s="238" t="s">
        <v>221</v>
      </c>
      <c r="G489" s="238" t="s">
        <v>47</v>
      </c>
      <c r="H489" s="238" t="s">
        <v>48</v>
      </c>
      <c r="I489" s="238" t="s">
        <v>89</v>
      </c>
      <c r="J489" s="238" t="s">
        <v>90</v>
      </c>
      <c r="K489" s="238" t="s">
        <v>94</v>
      </c>
      <c r="L489" s="238" t="s">
        <v>223</v>
      </c>
      <c r="M489" s="238" t="s">
        <v>224</v>
      </c>
      <c r="N489" s="239" t="s">
        <v>217</v>
      </c>
      <c r="O489" s="238" t="s">
        <v>216</v>
      </c>
      <c r="P489" s="238" t="s">
        <v>319</v>
      </c>
      <c r="Q489" s="238" t="s">
        <v>318</v>
      </c>
      <c r="R489" s="240" t="s">
        <v>321</v>
      </c>
      <c r="S489" s="240" t="s">
        <v>126</v>
      </c>
    </row>
    <row r="490" spans="1:29" x14ac:dyDescent="0.25">
      <c r="B490" s="122" t="s">
        <v>45</v>
      </c>
      <c r="C490" s="118"/>
      <c r="D490" s="119"/>
      <c r="E490" s="119"/>
      <c r="F490" s="119"/>
      <c r="G490" s="119"/>
      <c r="H490" s="119"/>
      <c r="I490" s="119"/>
      <c r="J490" s="119"/>
      <c r="K490" s="119"/>
      <c r="L490" s="119"/>
      <c r="M490" s="119"/>
      <c r="N490" s="120"/>
      <c r="O490" s="121"/>
      <c r="P490" s="119"/>
      <c r="Q490" s="119"/>
      <c r="R490" s="119"/>
      <c r="S490" s="123"/>
    </row>
    <row r="491" spans="1:29" x14ac:dyDescent="0.25">
      <c r="B491" s="33">
        <v>2021</v>
      </c>
      <c r="C491" s="54">
        <v>2713.9962500000001</v>
      </c>
      <c r="D491" s="13">
        <v>2713.9962500000001</v>
      </c>
      <c r="E491" s="13">
        <v>2959.3337499999998</v>
      </c>
      <c r="F491" s="13">
        <v>2556.9987500000002</v>
      </c>
      <c r="G491" s="13">
        <v>2930.1912499999999</v>
      </c>
      <c r="H491" s="13">
        <v>2584.6712499999999</v>
      </c>
      <c r="I491" s="13">
        <v>2329.6687499999998</v>
      </c>
      <c r="J491" s="13">
        <v>2413.90625</v>
      </c>
      <c r="K491" s="13">
        <v>2636.8712500000001</v>
      </c>
      <c r="L491" s="13">
        <v>2618.15625</v>
      </c>
      <c r="M491" s="13">
        <v>2194.1437500000002</v>
      </c>
      <c r="N491" s="13">
        <v>2936.7925</v>
      </c>
      <c r="O491" s="13">
        <v>2562.0700000000002</v>
      </c>
      <c r="P491" s="13">
        <v>2574.4225000000001</v>
      </c>
      <c r="Q491" s="13">
        <v>2321.9187499999998</v>
      </c>
      <c r="R491" s="13">
        <v>2618.15625</v>
      </c>
      <c r="S491" s="61">
        <v>1268.66875</v>
      </c>
    </row>
    <row r="492" spans="1:29" x14ac:dyDescent="0.25">
      <c r="B492" s="33">
        <v>2026</v>
      </c>
      <c r="C492" s="54">
        <v>6578.3887500000001</v>
      </c>
      <c r="D492" s="13">
        <v>6578.3887500000001</v>
      </c>
      <c r="E492" s="13">
        <v>7028.1312500000004</v>
      </c>
      <c r="F492" s="13">
        <v>6014.4049999999997</v>
      </c>
      <c r="G492" s="13">
        <v>6917.7237500000001</v>
      </c>
      <c r="H492" s="13">
        <v>6045.84</v>
      </c>
      <c r="I492" s="13">
        <v>5536.2574999999997</v>
      </c>
      <c r="J492" s="13">
        <v>5840.6025</v>
      </c>
      <c r="K492" s="13">
        <v>6303.0062500000004</v>
      </c>
      <c r="L492" s="13">
        <v>6330.1587499999996</v>
      </c>
      <c r="M492" s="13">
        <v>5232.1912499999999</v>
      </c>
      <c r="N492" s="13">
        <v>6974.66</v>
      </c>
      <c r="O492" s="13">
        <v>6002.8374999999996</v>
      </c>
      <c r="P492" s="13">
        <v>6237.3487500000001</v>
      </c>
      <c r="Q492" s="13">
        <v>5478.8525</v>
      </c>
      <c r="R492" s="13">
        <v>6330.1587499999996</v>
      </c>
      <c r="S492" s="61">
        <v>2900.4549999999999</v>
      </c>
    </row>
    <row r="493" spans="1:29" x14ac:dyDescent="0.25">
      <c r="B493" s="33">
        <v>2035</v>
      </c>
      <c r="C493" s="54">
        <v>10129.28125</v>
      </c>
      <c r="D493" s="13">
        <v>10129.28125</v>
      </c>
      <c r="E493" s="13">
        <v>10810.17</v>
      </c>
      <c r="F493" s="13">
        <v>9064.0987499999992</v>
      </c>
      <c r="G493" s="13">
        <v>10486.713750000001</v>
      </c>
      <c r="H493" s="13">
        <v>9071.1774999999998</v>
      </c>
      <c r="I493" s="13">
        <v>8227.5025000000005</v>
      </c>
      <c r="J493" s="13">
        <v>8974.9862499999999</v>
      </c>
      <c r="K493" s="13">
        <v>9943.7975000000006</v>
      </c>
      <c r="L493" s="13">
        <v>9594.8549999999996</v>
      </c>
      <c r="M493" s="13">
        <v>7743.4262500000004</v>
      </c>
      <c r="N493" s="13">
        <v>10700.987499999999</v>
      </c>
      <c r="O493" s="13">
        <v>8956.8937499999993</v>
      </c>
      <c r="P493" s="13">
        <v>9475.1187499999996</v>
      </c>
      <c r="Q493" s="13">
        <v>7754.7250000000004</v>
      </c>
      <c r="R493" s="13">
        <v>9594.8549999999996</v>
      </c>
      <c r="S493" s="61">
        <v>4913.6099999999997</v>
      </c>
    </row>
    <row r="494" spans="1:29" x14ac:dyDescent="0.25">
      <c r="B494" s="82" t="s">
        <v>63</v>
      </c>
      <c r="C494" s="53"/>
      <c r="D494" s="8"/>
      <c r="E494" s="8"/>
      <c r="F494" s="8"/>
      <c r="G494" s="8"/>
      <c r="H494" s="8"/>
      <c r="I494" s="8"/>
      <c r="J494" s="8"/>
      <c r="K494" s="8"/>
      <c r="L494" s="8"/>
      <c r="M494" s="8"/>
      <c r="N494" s="8"/>
      <c r="O494" s="8"/>
      <c r="P494" s="8"/>
      <c r="Q494" s="8"/>
      <c r="R494" s="8"/>
      <c r="S494" s="62"/>
    </row>
    <row r="495" spans="1:29" x14ac:dyDescent="0.25">
      <c r="B495" s="33">
        <v>2021</v>
      </c>
      <c r="C495" s="54">
        <v>715.97500000000002</v>
      </c>
      <c r="D495" s="13">
        <v>715.97500000000002</v>
      </c>
      <c r="E495" s="13">
        <v>695.83124999999995</v>
      </c>
      <c r="F495" s="13">
        <v>1258.7437500000001</v>
      </c>
      <c r="G495" s="13">
        <v>693.41499999999996</v>
      </c>
      <c r="H495" s="13">
        <v>1191.94625</v>
      </c>
      <c r="I495" s="13">
        <v>1268.1712500000001</v>
      </c>
      <c r="J495" s="13">
        <v>1223.6375</v>
      </c>
      <c r="K495" s="13">
        <v>1193.1075000000001</v>
      </c>
      <c r="L495" s="13">
        <v>95.944999999999993</v>
      </c>
      <c r="M495" s="13">
        <v>420.58</v>
      </c>
      <c r="N495" s="13">
        <v>0</v>
      </c>
      <c r="O495" s="13">
        <v>0</v>
      </c>
      <c r="P495" s="13">
        <v>727.70500000000004</v>
      </c>
      <c r="Q495" s="13">
        <v>1298.1087500000001</v>
      </c>
      <c r="R495" s="13">
        <v>95.944999999999993</v>
      </c>
      <c r="S495" s="61">
        <v>1819.7125000000001</v>
      </c>
    </row>
    <row r="496" spans="1:29" x14ac:dyDescent="0.25">
      <c r="B496" s="33">
        <v>2026</v>
      </c>
      <c r="C496" s="54">
        <v>718.34124999999995</v>
      </c>
      <c r="D496" s="13">
        <v>718.34124999999995</v>
      </c>
      <c r="E496" s="13">
        <v>697.36625000000004</v>
      </c>
      <c r="F496" s="13">
        <v>1288.7574999999999</v>
      </c>
      <c r="G496" s="13">
        <v>834.89</v>
      </c>
      <c r="H496" s="13">
        <v>1788.5274999999999</v>
      </c>
      <c r="I496" s="13">
        <v>1754.6812500000001</v>
      </c>
      <c r="J496" s="13">
        <v>1350.125</v>
      </c>
      <c r="K496" s="13">
        <v>1780.3175000000001</v>
      </c>
      <c r="L496" s="13">
        <v>98.318749999999994</v>
      </c>
      <c r="M496" s="13">
        <v>491.58749999999998</v>
      </c>
      <c r="N496" s="13">
        <v>0</v>
      </c>
      <c r="O496" s="13">
        <v>0</v>
      </c>
      <c r="P496" s="13">
        <v>728.42499999999995</v>
      </c>
      <c r="Q496" s="13">
        <v>1298.1087500000001</v>
      </c>
      <c r="R496" s="13">
        <v>98.318749999999994</v>
      </c>
      <c r="S496" s="61">
        <v>2377.23875</v>
      </c>
    </row>
    <row r="497" spans="2:19" x14ac:dyDescent="0.25">
      <c r="B497" s="33">
        <v>2035</v>
      </c>
      <c r="C497" s="54">
        <v>730.47625000000005</v>
      </c>
      <c r="D497" s="13">
        <v>730.47625000000005</v>
      </c>
      <c r="E497" s="13">
        <v>698.11374999999998</v>
      </c>
      <c r="F497" s="13">
        <v>2096.7125000000001</v>
      </c>
      <c r="G497" s="13">
        <v>874.21624999999995</v>
      </c>
      <c r="H497" s="13">
        <v>2897.32</v>
      </c>
      <c r="I497" s="13">
        <v>2252.3912500000001</v>
      </c>
      <c r="J497" s="13">
        <v>1714.8325</v>
      </c>
      <c r="K497" s="13">
        <v>2560.2175000000002</v>
      </c>
      <c r="L497" s="13">
        <v>109.8125</v>
      </c>
      <c r="M497" s="13">
        <v>1286.165</v>
      </c>
      <c r="N497" s="13">
        <v>0</v>
      </c>
      <c r="O497" s="13">
        <v>0</v>
      </c>
      <c r="P497" s="13">
        <v>741.26499999999999</v>
      </c>
      <c r="Q497" s="13">
        <v>1966.4212500000001</v>
      </c>
      <c r="R497" s="13">
        <v>109.8125</v>
      </c>
      <c r="S497" s="61">
        <v>2842.6387500000001</v>
      </c>
    </row>
    <row r="498" spans="2:19" x14ac:dyDescent="0.25">
      <c r="B498" s="82" t="s">
        <v>46</v>
      </c>
      <c r="C498" s="53"/>
      <c r="D498" s="8"/>
      <c r="E498" s="8"/>
      <c r="F498" s="8"/>
      <c r="G498" s="8"/>
      <c r="H498" s="8"/>
      <c r="I498" s="8"/>
      <c r="J498" s="8"/>
      <c r="K498" s="8"/>
      <c r="L498" s="8"/>
      <c r="M498" s="8"/>
      <c r="N498" s="8"/>
      <c r="O498" s="8"/>
      <c r="P498" s="8"/>
      <c r="Q498" s="8"/>
      <c r="R498" s="8"/>
      <c r="S498" s="62"/>
    </row>
    <row r="499" spans="2:19" x14ac:dyDescent="0.25">
      <c r="B499" s="33">
        <v>2021</v>
      </c>
      <c r="C499" s="54">
        <v>0.23749999999999999</v>
      </c>
      <c r="D499" s="13">
        <v>0.23749999999999999</v>
      </c>
      <c r="E499" s="13">
        <v>0.26874999999999999</v>
      </c>
      <c r="F499" s="13">
        <v>0.29749999999999999</v>
      </c>
      <c r="G499" s="13">
        <v>0.30625000000000002</v>
      </c>
      <c r="H499" s="14">
        <v>0.25624999999999998</v>
      </c>
      <c r="I499" s="14">
        <v>9.8562499999999993</v>
      </c>
      <c r="J499" s="14">
        <v>22.805</v>
      </c>
      <c r="K499" s="14">
        <v>24.807500000000001</v>
      </c>
      <c r="L499" s="13">
        <v>4.3749999999999997E-2</v>
      </c>
      <c r="M499" s="13">
        <v>0</v>
      </c>
      <c r="N499" s="13">
        <v>0</v>
      </c>
      <c r="O499" s="13">
        <v>2.04</v>
      </c>
      <c r="P499" s="13">
        <v>130.07374999999999</v>
      </c>
      <c r="Q499" s="13">
        <v>731.83375000000001</v>
      </c>
      <c r="R499" s="13">
        <v>4.3749999999999997E-2</v>
      </c>
      <c r="S499" s="61">
        <v>1.2262500000000001</v>
      </c>
    </row>
    <row r="500" spans="2:19" x14ac:dyDescent="0.25">
      <c r="B500" s="33">
        <v>2026</v>
      </c>
      <c r="C500" s="54">
        <v>2.15</v>
      </c>
      <c r="D500" s="13">
        <v>2.15</v>
      </c>
      <c r="E500" s="13">
        <v>1.66875</v>
      </c>
      <c r="F500" s="13">
        <v>0.4975</v>
      </c>
      <c r="G500" s="13">
        <v>3.4637500000000001</v>
      </c>
      <c r="H500" s="14">
        <v>0.66874999999999996</v>
      </c>
      <c r="I500" s="14">
        <v>23.28</v>
      </c>
      <c r="J500" s="14">
        <v>68.853750000000005</v>
      </c>
      <c r="K500" s="14">
        <v>684.60749999999996</v>
      </c>
      <c r="L500" s="13">
        <v>2.4812500000000002</v>
      </c>
      <c r="M500" s="13">
        <v>0.20374999999999999</v>
      </c>
      <c r="N500" s="13">
        <v>1.625</v>
      </c>
      <c r="O500" s="13">
        <v>2.1937500000000001</v>
      </c>
      <c r="P500" s="13">
        <v>380.08749999999998</v>
      </c>
      <c r="Q500" s="13">
        <v>1275.2437500000001</v>
      </c>
      <c r="R500" s="13">
        <v>2.4812500000000002</v>
      </c>
      <c r="S500" s="61">
        <v>2.3937499999999998</v>
      </c>
    </row>
    <row r="501" spans="2:19" x14ac:dyDescent="0.25">
      <c r="B501" s="33">
        <v>2035</v>
      </c>
      <c r="C501" s="54">
        <v>26.364999999999998</v>
      </c>
      <c r="D501" s="13">
        <v>26.364999999999998</v>
      </c>
      <c r="E501" s="13">
        <v>20.155000000000001</v>
      </c>
      <c r="F501" s="13">
        <v>193.14750000000001</v>
      </c>
      <c r="G501" s="13">
        <v>27.63</v>
      </c>
      <c r="H501" s="14">
        <v>92.632499999999993</v>
      </c>
      <c r="I501" s="14">
        <v>206.18</v>
      </c>
      <c r="J501" s="14">
        <v>248.36750000000001</v>
      </c>
      <c r="K501" s="14">
        <v>1630.9737500000001</v>
      </c>
      <c r="L501" s="13">
        <v>29.412500000000001</v>
      </c>
      <c r="M501" s="13">
        <v>107.39125</v>
      </c>
      <c r="N501" s="13">
        <v>22.65</v>
      </c>
      <c r="O501" s="13">
        <v>102.58875</v>
      </c>
      <c r="P501" s="13">
        <v>380.98750000000001</v>
      </c>
      <c r="Q501" s="13">
        <v>1512.4649999999999</v>
      </c>
      <c r="R501" s="13">
        <v>29.412500000000001</v>
      </c>
      <c r="S501" s="61">
        <v>183.1925</v>
      </c>
    </row>
    <row r="502" spans="2:19" x14ac:dyDescent="0.25">
      <c r="B502" s="82" t="s">
        <v>39</v>
      </c>
      <c r="C502" s="53"/>
      <c r="D502" s="8"/>
      <c r="E502" s="8"/>
      <c r="F502" s="8"/>
      <c r="G502" s="8"/>
      <c r="H502" s="8"/>
      <c r="I502" s="8"/>
      <c r="J502" s="8"/>
      <c r="K502" s="8"/>
      <c r="L502" s="8"/>
      <c r="M502" s="8"/>
      <c r="N502" s="8"/>
      <c r="O502" s="8"/>
      <c r="P502" s="8"/>
      <c r="Q502" s="8"/>
      <c r="R502" s="8"/>
      <c r="S502" s="62"/>
    </row>
    <row r="503" spans="2:19" x14ac:dyDescent="0.25">
      <c r="B503" s="33">
        <v>2021</v>
      </c>
      <c r="C503" s="54">
        <v>7.6875</v>
      </c>
      <c r="D503" s="13">
        <v>7.6875</v>
      </c>
      <c r="E503" s="13">
        <v>27.078749999999999</v>
      </c>
      <c r="F503" s="14">
        <v>0</v>
      </c>
      <c r="G503" s="14">
        <v>7.3</v>
      </c>
      <c r="H503" s="13">
        <v>25.37875</v>
      </c>
      <c r="I503" s="13">
        <v>132.34375</v>
      </c>
      <c r="J503" s="13">
        <v>443.89125000000001</v>
      </c>
      <c r="K503" s="13">
        <v>0</v>
      </c>
      <c r="L503" s="13">
        <v>2.3849999999999998</v>
      </c>
      <c r="M503" s="13">
        <v>11.53875</v>
      </c>
      <c r="N503" s="13">
        <v>370.935</v>
      </c>
      <c r="O503" s="13">
        <v>1177.23875</v>
      </c>
      <c r="P503" s="13">
        <v>9.41</v>
      </c>
      <c r="Q503" s="13">
        <v>17.647500000000001</v>
      </c>
      <c r="R503" s="13">
        <v>2.3849999999999998</v>
      </c>
      <c r="S503" s="61">
        <v>313.29624999999999</v>
      </c>
    </row>
    <row r="504" spans="2:19" x14ac:dyDescent="0.25">
      <c r="B504" s="33">
        <v>2026</v>
      </c>
      <c r="C504" s="54">
        <v>21.383749999999999</v>
      </c>
      <c r="D504" s="13">
        <v>21.383749999999999</v>
      </c>
      <c r="E504" s="13">
        <v>50.396250000000002</v>
      </c>
      <c r="F504" s="14">
        <v>106.69750000000001</v>
      </c>
      <c r="G504" s="14">
        <v>3173.5687499999999</v>
      </c>
      <c r="H504" s="13">
        <v>2482.2087499999998</v>
      </c>
      <c r="I504" s="13">
        <v>2394.9749999999999</v>
      </c>
      <c r="J504" s="13">
        <v>2797.1525000000001</v>
      </c>
      <c r="K504" s="13">
        <v>0</v>
      </c>
      <c r="L504" s="13">
        <v>17.454999999999998</v>
      </c>
      <c r="M504" s="13">
        <v>49.378749999999997</v>
      </c>
      <c r="N504" s="13">
        <v>381.89125000000001</v>
      </c>
      <c r="O504" s="13">
        <v>1276.90625</v>
      </c>
      <c r="P504" s="13">
        <v>12.15</v>
      </c>
      <c r="Q504" s="13">
        <v>17.647500000000001</v>
      </c>
      <c r="R504" s="13">
        <v>17.454999999999998</v>
      </c>
      <c r="S504" s="61">
        <v>970.22</v>
      </c>
    </row>
    <row r="505" spans="2:19" ht="13.8" thickBot="1" x14ac:dyDescent="0.3">
      <c r="B505" s="37">
        <v>2035</v>
      </c>
      <c r="C505" s="83">
        <v>521.28499999999997</v>
      </c>
      <c r="D505" s="63">
        <v>521.28499999999997</v>
      </c>
      <c r="E505" s="63">
        <v>649.34249999999997</v>
      </c>
      <c r="F505" s="38">
        <v>2541.0075000000002</v>
      </c>
      <c r="G505" s="38">
        <v>5117.4350000000004</v>
      </c>
      <c r="H505" s="63">
        <v>9151.1862500000007</v>
      </c>
      <c r="I505" s="63">
        <v>5881.43</v>
      </c>
      <c r="J505" s="63">
        <v>6916.4487499999996</v>
      </c>
      <c r="K505" s="63">
        <v>0</v>
      </c>
      <c r="L505" s="63">
        <v>521.64</v>
      </c>
      <c r="M505" s="63">
        <v>1174</v>
      </c>
      <c r="N505" s="63">
        <v>745.61249999999995</v>
      </c>
      <c r="O505" s="63">
        <v>3311.4712500000001</v>
      </c>
      <c r="P505" s="63">
        <v>274.00375000000003</v>
      </c>
      <c r="Q505" s="63">
        <v>93.32</v>
      </c>
      <c r="R505" s="63">
        <v>521.64</v>
      </c>
      <c r="S505" s="64">
        <v>7385.4337500000001</v>
      </c>
    </row>
    <row r="506" spans="2:19" x14ac:dyDescent="0.25">
      <c r="B506" s="25"/>
    </row>
    <row r="507" spans="2:19" ht="13.8" thickBot="1" x14ac:dyDescent="0.3">
      <c r="B507" s="25"/>
    </row>
    <row r="508" spans="2:19" ht="106.2" thickBot="1" x14ac:dyDescent="0.3">
      <c r="B508" s="96" t="s">
        <v>277</v>
      </c>
      <c r="C508" s="237" t="s">
        <v>219</v>
      </c>
      <c r="D508" s="238" t="s">
        <v>218</v>
      </c>
      <c r="E508" s="238" t="s">
        <v>220</v>
      </c>
      <c r="F508" s="238" t="s">
        <v>221</v>
      </c>
      <c r="G508" s="238" t="s">
        <v>47</v>
      </c>
      <c r="H508" s="238" t="s">
        <v>48</v>
      </c>
      <c r="I508" s="238" t="s">
        <v>89</v>
      </c>
      <c r="J508" s="238" t="s">
        <v>90</v>
      </c>
      <c r="K508" s="238" t="s">
        <v>94</v>
      </c>
      <c r="L508" s="238" t="s">
        <v>223</v>
      </c>
      <c r="M508" s="238" t="s">
        <v>224</v>
      </c>
      <c r="N508" s="239" t="s">
        <v>217</v>
      </c>
      <c r="O508" s="238" t="s">
        <v>216</v>
      </c>
      <c r="P508" s="238" t="s">
        <v>319</v>
      </c>
      <c r="Q508" s="238" t="s">
        <v>318</v>
      </c>
      <c r="R508" s="240" t="s">
        <v>321</v>
      </c>
      <c r="S508" s="240" t="s">
        <v>126</v>
      </c>
    </row>
    <row r="509" spans="2:19" x14ac:dyDescent="0.25">
      <c r="B509" s="97" t="s">
        <v>2</v>
      </c>
      <c r="C509" s="98">
        <v>64.566299999999998</v>
      </c>
      <c r="D509" s="99">
        <v>63.151400000000002</v>
      </c>
      <c r="E509" s="99">
        <v>87.015600000000006</v>
      </c>
      <c r="F509" s="99">
        <v>81.864900000000006</v>
      </c>
      <c r="G509" s="99">
        <v>75.6995</v>
      </c>
      <c r="H509" s="99">
        <v>91.841700000000003</v>
      </c>
      <c r="I509" s="99">
        <v>71.516199999999998</v>
      </c>
      <c r="J509" s="99">
        <v>88.8446</v>
      </c>
      <c r="K509" s="99">
        <v>117.2739</v>
      </c>
      <c r="L509" s="99">
        <v>61.594099999999997</v>
      </c>
      <c r="M509" s="99">
        <v>56.627199999999995</v>
      </c>
      <c r="N509" s="99">
        <v>66.095300000000009</v>
      </c>
      <c r="O509" s="99">
        <v>66.263000000000005</v>
      </c>
      <c r="P509" s="114">
        <v>106.8066</v>
      </c>
      <c r="Q509" s="114">
        <v>116.13639999999999</v>
      </c>
      <c r="R509" s="114">
        <v>61.594099999999997</v>
      </c>
      <c r="S509" s="100">
        <v>71.999399999999994</v>
      </c>
    </row>
    <row r="510" spans="2:19" x14ac:dyDescent="0.25">
      <c r="B510" s="84" t="s">
        <v>37</v>
      </c>
      <c r="C510" s="54">
        <v>71.871750000000006</v>
      </c>
      <c r="D510" s="55">
        <v>69.373750000000001</v>
      </c>
      <c r="E510" s="55">
        <v>101.962</v>
      </c>
      <c r="F510" s="55">
        <v>95.507000000000005</v>
      </c>
      <c r="G510" s="55">
        <v>87.854249999999993</v>
      </c>
      <c r="H510" s="55">
        <v>101.485</v>
      </c>
      <c r="I510" s="55">
        <v>82.316749999999999</v>
      </c>
      <c r="J510" s="55">
        <v>104.63075000000001</v>
      </c>
      <c r="K510" s="55">
        <v>130.56475</v>
      </c>
      <c r="L510" s="55">
        <v>69.615499999999997</v>
      </c>
      <c r="M510" s="55">
        <v>63.378500000000003</v>
      </c>
      <c r="N510" s="55">
        <v>73.126000000000005</v>
      </c>
      <c r="O510" s="55">
        <v>73.266249999999999</v>
      </c>
      <c r="P510" s="115">
        <v>111.06</v>
      </c>
      <c r="Q510" s="115">
        <v>121.4455</v>
      </c>
      <c r="R510" s="115">
        <v>69.615499999999997</v>
      </c>
      <c r="S510" s="65">
        <v>81.737499999999997</v>
      </c>
    </row>
    <row r="511" spans="2:19" x14ac:dyDescent="0.25">
      <c r="B511" s="84" t="s">
        <v>36</v>
      </c>
      <c r="C511" s="54">
        <v>82.74</v>
      </c>
      <c r="D511" s="55">
        <v>78.298500000000004</v>
      </c>
      <c r="E511" s="55">
        <v>121.52549999999999</v>
      </c>
      <c r="F511" s="55">
        <v>113.961</v>
      </c>
      <c r="G511" s="55">
        <v>102.748</v>
      </c>
      <c r="H511" s="55">
        <v>114.202</v>
      </c>
      <c r="I511" s="55">
        <v>95.445499999999996</v>
      </c>
      <c r="J511" s="55">
        <v>123.3235</v>
      </c>
      <c r="K511" s="55">
        <v>146.684</v>
      </c>
      <c r="L511" s="55">
        <v>80.198999999999998</v>
      </c>
      <c r="M511" s="55">
        <v>73.078500000000005</v>
      </c>
      <c r="N511" s="55">
        <v>83.9315</v>
      </c>
      <c r="O511" s="55">
        <v>82.948999999999998</v>
      </c>
      <c r="P511" s="115">
        <v>118.2045</v>
      </c>
      <c r="Q511" s="115">
        <v>126.455</v>
      </c>
      <c r="R511" s="115">
        <v>80.198999999999998</v>
      </c>
      <c r="S511" s="65">
        <v>95.200500000000005</v>
      </c>
    </row>
    <row r="512" spans="2:19" x14ac:dyDescent="0.25">
      <c r="B512" s="84" t="s">
        <v>35</v>
      </c>
      <c r="C512" s="54">
        <v>99.474500000000006</v>
      </c>
      <c r="D512" s="55">
        <v>92.276250000000005</v>
      </c>
      <c r="E512" s="55">
        <v>147.67224999999999</v>
      </c>
      <c r="F512" s="55">
        <v>136.34325000000001</v>
      </c>
      <c r="G512" s="55">
        <v>124.66825</v>
      </c>
      <c r="H512" s="55">
        <v>130.50299999999999</v>
      </c>
      <c r="I512" s="55">
        <v>112.05925000000001</v>
      </c>
      <c r="J512" s="55">
        <v>146.22075000000001</v>
      </c>
      <c r="K512" s="55">
        <v>171.18899999999999</v>
      </c>
      <c r="L512" s="55">
        <v>97.118499999999997</v>
      </c>
      <c r="M512" s="55">
        <v>86.860500000000002</v>
      </c>
      <c r="N512" s="55">
        <v>100.68675</v>
      </c>
      <c r="O512" s="55">
        <v>97.61</v>
      </c>
      <c r="P512" s="115">
        <v>128.79150000000001</v>
      </c>
      <c r="Q512" s="115">
        <v>133.39099999999999</v>
      </c>
      <c r="R512" s="115">
        <v>97.118499999999997</v>
      </c>
      <c r="S512" s="65">
        <v>111.7735</v>
      </c>
    </row>
    <row r="513" spans="2:19" x14ac:dyDescent="0.25">
      <c r="B513" s="84" t="s">
        <v>10</v>
      </c>
      <c r="C513" s="54">
        <v>115.8158</v>
      </c>
      <c r="D513" s="55">
        <v>104.8096</v>
      </c>
      <c r="E513" s="55">
        <v>171.82900000000001</v>
      </c>
      <c r="F513" s="55">
        <v>154.8331</v>
      </c>
      <c r="G513" s="55">
        <v>142.2988</v>
      </c>
      <c r="H513" s="55">
        <v>143.29660000000001</v>
      </c>
      <c r="I513" s="55">
        <v>125.54469999999999</v>
      </c>
      <c r="J513" s="55">
        <v>163.54490000000001</v>
      </c>
      <c r="K513" s="55">
        <v>192.41180000000003</v>
      </c>
      <c r="L513" s="55">
        <v>112.8158</v>
      </c>
      <c r="M513" s="55">
        <v>99.861899999999991</v>
      </c>
      <c r="N513" s="55">
        <v>116.99320000000002</v>
      </c>
      <c r="O513" s="55">
        <v>110.12920000000001</v>
      </c>
      <c r="P513" s="115">
        <v>139.68020000000001</v>
      </c>
      <c r="Q513" s="115">
        <v>140.8775</v>
      </c>
      <c r="R513" s="115">
        <v>112.8158</v>
      </c>
      <c r="S513" s="65">
        <v>125.3978</v>
      </c>
    </row>
    <row r="514" spans="2:19" x14ac:dyDescent="0.25">
      <c r="B514" s="84" t="s">
        <v>34</v>
      </c>
      <c r="C514" s="56">
        <v>87.362773718112905</v>
      </c>
      <c r="D514" s="56">
        <v>81.885447499999998</v>
      </c>
      <c r="E514" s="56">
        <v>126.271092861553</v>
      </c>
      <c r="F514" s="56">
        <v>116.70816875</v>
      </c>
      <c r="G514" s="56">
        <v>106.9676125</v>
      </c>
      <c r="H514" s="56">
        <v>116.59993374999999</v>
      </c>
      <c r="I514" s="56">
        <v>97.736924999999999</v>
      </c>
      <c r="J514" s="56">
        <v>125.65441874999999</v>
      </c>
      <c r="K514" s="56">
        <v>150.8169925</v>
      </c>
      <c r="L514" s="56">
        <v>84.642078749999996</v>
      </c>
      <c r="M514" s="56">
        <v>76.481065000000001</v>
      </c>
      <c r="N514" s="56">
        <v>88.442337499999994</v>
      </c>
      <c r="O514" s="56">
        <v>86.259908750000008</v>
      </c>
      <c r="P514" s="116">
        <v>121.21510375</v>
      </c>
      <c r="Q514" s="116">
        <v>127.90229625000001</v>
      </c>
      <c r="R514" s="116">
        <v>84.642078749999996</v>
      </c>
      <c r="S514" s="66">
        <v>97.481017500000007</v>
      </c>
    </row>
    <row r="515" spans="2:19" ht="13.8" thickBot="1" x14ac:dyDescent="0.3">
      <c r="B515" s="85" t="s">
        <v>64</v>
      </c>
      <c r="C515" s="67">
        <v>130.22132500000001</v>
      </c>
      <c r="D515" s="67">
        <v>116.03632499999999</v>
      </c>
      <c r="E515" s="67">
        <v>190.83736249999998</v>
      </c>
      <c r="F515" s="67">
        <v>170.63811249999998</v>
      </c>
      <c r="G515" s="67">
        <v>158.01036249999999</v>
      </c>
      <c r="H515" s="67">
        <v>154.67161249999998</v>
      </c>
      <c r="I515" s="67">
        <v>137.404</v>
      </c>
      <c r="J515" s="67">
        <v>180.37139999999999</v>
      </c>
      <c r="K515" s="67">
        <v>208.88513750000001</v>
      </c>
      <c r="L515" s="67">
        <v>127.2266875</v>
      </c>
      <c r="M515" s="67">
        <v>111.05185</v>
      </c>
      <c r="N515" s="67">
        <v>131.30782500000001</v>
      </c>
      <c r="O515" s="67">
        <v>120.65955</v>
      </c>
      <c r="P515" s="68">
        <v>150.79343750000001</v>
      </c>
      <c r="Q515" s="68">
        <v>138.33595000000003</v>
      </c>
      <c r="R515" s="68">
        <v>127.2266875</v>
      </c>
      <c r="S515" s="117">
        <v>149.14487500000001</v>
      </c>
    </row>
    <row r="516" spans="2:19" x14ac:dyDescent="0.25">
      <c r="B516" s="25"/>
    </row>
    <row r="517" spans="2:19" ht="13.8" thickBot="1" x14ac:dyDescent="0.3">
      <c r="B517" s="30" t="s">
        <v>65</v>
      </c>
    </row>
    <row r="518" spans="2:19" x14ac:dyDescent="0.25">
      <c r="B518" s="31" t="s">
        <v>219</v>
      </c>
      <c r="C518" s="101" t="s">
        <v>45</v>
      </c>
      <c r="D518" s="101" t="s">
        <v>41</v>
      </c>
      <c r="E518" s="101" t="s">
        <v>46</v>
      </c>
      <c r="F518" s="102" t="s">
        <v>39</v>
      </c>
    </row>
    <row r="519" spans="2:19" x14ac:dyDescent="0.25">
      <c r="B519" s="33">
        <v>2021</v>
      </c>
      <c r="C519" s="13">
        <v>2713.9962500000001</v>
      </c>
      <c r="D519" s="13">
        <v>715.97500000000002</v>
      </c>
      <c r="E519" s="13">
        <v>0.23749999999999999</v>
      </c>
      <c r="F519" s="61">
        <v>7.6875</v>
      </c>
    </row>
    <row r="520" spans="2:19" x14ac:dyDescent="0.25">
      <c r="B520" s="33">
        <v>2026</v>
      </c>
      <c r="C520" s="13">
        <v>6578.3887500000001</v>
      </c>
      <c r="D520" s="13">
        <v>718.34124999999995</v>
      </c>
      <c r="E520" s="13">
        <v>2.15</v>
      </c>
      <c r="F520" s="61">
        <v>21.383749999999999</v>
      </c>
    </row>
    <row r="521" spans="2:19" ht="13.8" thickBot="1" x14ac:dyDescent="0.3">
      <c r="B521" s="37">
        <v>2035</v>
      </c>
      <c r="C521" s="63">
        <v>10129.28125</v>
      </c>
      <c r="D521" s="63">
        <v>730.47625000000005</v>
      </c>
      <c r="E521" s="63">
        <v>26.364999999999998</v>
      </c>
      <c r="F521" s="64">
        <v>521.28499999999997</v>
      </c>
    </row>
    <row r="522" spans="2:19" ht="13.8" thickBot="1" x14ac:dyDescent="0.3">
      <c r="B522" s="25"/>
    </row>
    <row r="523" spans="2:19" x14ac:dyDescent="0.25">
      <c r="B523" s="31" t="s">
        <v>218</v>
      </c>
      <c r="C523" s="101" t="s">
        <v>45</v>
      </c>
      <c r="D523" s="101" t="s">
        <v>41</v>
      </c>
      <c r="E523" s="101" t="s">
        <v>46</v>
      </c>
      <c r="F523" s="102" t="s">
        <v>39</v>
      </c>
    </row>
    <row r="524" spans="2:19" x14ac:dyDescent="0.25">
      <c r="B524" s="33">
        <v>2021</v>
      </c>
      <c r="C524" s="13">
        <v>2713.9962500000001</v>
      </c>
      <c r="D524" s="13">
        <v>715.97500000000002</v>
      </c>
      <c r="E524" s="13">
        <v>0.23749999999999999</v>
      </c>
      <c r="F524" s="61">
        <v>7.6875</v>
      </c>
    </row>
    <row r="525" spans="2:19" x14ac:dyDescent="0.25">
      <c r="B525" s="33">
        <v>2026</v>
      </c>
      <c r="C525" s="13">
        <v>6578.3887500000001</v>
      </c>
      <c r="D525" s="13">
        <v>718.34124999999995</v>
      </c>
      <c r="E525" s="13">
        <v>2.15</v>
      </c>
      <c r="F525" s="61">
        <v>21.383749999999999</v>
      </c>
    </row>
    <row r="526" spans="2:19" ht="13.8" thickBot="1" x14ac:dyDescent="0.3">
      <c r="B526" s="37">
        <v>2035</v>
      </c>
      <c r="C526" s="63">
        <v>10129.28125</v>
      </c>
      <c r="D526" s="63">
        <v>730.47625000000005</v>
      </c>
      <c r="E526" s="63">
        <v>26.364999999999998</v>
      </c>
      <c r="F526" s="64">
        <v>521.28499999999997</v>
      </c>
    </row>
    <row r="527" spans="2:19" ht="13.8" thickBot="1" x14ac:dyDescent="0.3"/>
    <row r="528" spans="2:19" x14ac:dyDescent="0.25">
      <c r="B528" s="31" t="s">
        <v>220</v>
      </c>
      <c r="C528" s="101" t="s">
        <v>45</v>
      </c>
      <c r="D528" s="101" t="s">
        <v>41</v>
      </c>
      <c r="E528" s="101" t="s">
        <v>46</v>
      </c>
      <c r="F528" s="102" t="s">
        <v>39</v>
      </c>
    </row>
    <row r="529" spans="1:6" x14ac:dyDescent="0.25">
      <c r="B529" s="33">
        <v>2021</v>
      </c>
      <c r="C529" s="13">
        <v>2959.3337499999998</v>
      </c>
      <c r="D529" s="13">
        <v>695.83124999999995</v>
      </c>
      <c r="E529" s="13">
        <v>0.26874999999999999</v>
      </c>
      <c r="F529" s="61">
        <v>27.078749999999999</v>
      </c>
    </row>
    <row r="530" spans="1:6" x14ac:dyDescent="0.25">
      <c r="B530" s="33">
        <v>2026</v>
      </c>
      <c r="C530" s="13">
        <v>7028.1312500000004</v>
      </c>
      <c r="D530" s="13">
        <v>697.36625000000004</v>
      </c>
      <c r="E530" s="13">
        <v>1.66875</v>
      </c>
      <c r="F530" s="61">
        <v>50.396250000000002</v>
      </c>
    </row>
    <row r="531" spans="1:6" ht="13.8" thickBot="1" x14ac:dyDescent="0.3">
      <c r="B531" s="37">
        <v>2035</v>
      </c>
      <c r="C531" s="63">
        <v>10810.17</v>
      </c>
      <c r="D531" s="63">
        <v>698.11374999999998</v>
      </c>
      <c r="E531" s="63">
        <v>20.155000000000001</v>
      </c>
      <c r="F531" s="64">
        <v>649.34249999999997</v>
      </c>
    </row>
    <row r="532" spans="1:6" ht="13.8" thickBot="1" x14ac:dyDescent="0.3">
      <c r="B532" s="25"/>
    </row>
    <row r="533" spans="1:6" x14ac:dyDescent="0.25">
      <c r="B533" s="31" t="s">
        <v>221</v>
      </c>
      <c r="C533" s="101" t="s">
        <v>45</v>
      </c>
      <c r="D533" s="101" t="s">
        <v>41</v>
      </c>
      <c r="E533" s="101" t="s">
        <v>46</v>
      </c>
      <c r="F533" s="102" t="s">
        <v>39</v>
      </c>
    </row>
    <row r="534" spans="1:6" x14ac:dyDescent="0.25">
      <c r="B534" s="33">
        <v>2021</v>
      </c>
      <c r="C534" s="13">
        <v>2556.9987500000002</v>
      </c>
      <c r="D534" s="13">
        <v>1258.7437500000001</v>
      </c>
      <c r="E534" s="13">
        <v>0.29749999999999999</v>
      </c>
      <c r="F534" s="61">
        <v>0</v>
      </c>
    </row>
    <row r="535" spans="1:6" x14ac:dyDescent="0.25">
      <c r="B535" s="33">
        <v>2026</v>
      </c>
      <c r="C535" s="13">
        <v>6014.4049999999997</v>
      </c>
      <c r="D535" s="13">
        <v>1288.7574999999999</v>
      </c>
      <c r="E535" s="13">
        <v>0.4975</v>
      </c>
      <c r="F535" s="61">
        <v>106.69750000000001</v>
      </c>
    </row>
    <row r="536" spans="1:6" ht="13.8" thickBot="1" x14ac:dyDescent="0.3">
      <c r="B536" s="37">
        <v>2035</v>
      </c>
      <c r="C536" s="63">
        <v>9064.0987499999992</v>
      </c>
      <c r="D536" s="63">
        <v>2096.7125000000001</v>
      </c>
      <c r="E536" s="63">
        <v>193.14750000000001</v>
      </c>
      <c r="F536" s="64">
        <v>2541.0075000000002</v>
      </c>
    </row>
    <row r="537" spans="1:6" ht="13.8" thickBot="1" x14ac:dyDescent="0.3">
      <c r="B537" s="27"/>
      <c r="C537" s="28"/>
      <c r="D537" s="28"/>
      <c r="E537" s="28"/>
      <c r="F537" s="28"/>
    </row>
    <row r="538" spans="1:6" x14ac:dyDescent="0.25">
      <c r="B538" s="31" t="s">
        <v>47</v>
      </c>
      <c r="C538" s="101" t="s">
        <v>45</v>
      </c>
      <c r="D538" s="101" t="s">
        <v>41</v>
      </c>
      <c r="E538" s="101" t="s">
        <v>46</v>
      </c>
      <c r="F538" s="102" t="s">
        <v>39</v>
      </c>
    </row>
    <row r="539" spans="1:6" x14ac:dyDescent="0.25">
      <c r="B539" s="33">
        <v>2021</v>
      </c>
      <c r="C539" s="13">
        <v>2930.1912499999999</v>
      </c>
      <c r="D539" s="13">
        <v>693.41499999999996</v>
      </c>
      <c r="E539" s="13">
        <v>0.30625000000000002</v>
      </c>
      <c r="F539" s="61">
        <v>7.3</v>
      </c>
    </row>
    <row r="540" spans="1:6" x14ac:dyDescent="0.25">
      <c r="B540" s="33">
        <v>2026</v>
      </c>
      <c r="C540" s="13">
        <v>6917.7237500000001</v>
      </c>
      <c r="D540" s="13">
        <v>834.89</v>
      </c>
      <c r="E540" s="13">
        <v>3.4637500000000001</v>
      </c>
      <c r="F540" s="61">
        <v>3173.5687499999999</v>
      </c>
    </row>
    <row r="541" spans="1:6" ht="13.8" thickBot="1" x14ac:dyDescent="0.3">
      <c r="B541" s="37">
        <v>2035</v>
      </c>
      <c r="C541" s="63">
        <v>10486.713750000001</v>
      </c>
      <c r="D541" s="63">
        <v>874.21624999999995</v>
      </c>
      <c r="E541" s="63">
        <v>27.63</v>
      </c>
      <c r="F541" s="64">
        <v>5117.4350000000004</v>
      </c>
    </row>
    <row r="542" spans="1:6" ht="13.8" thickBot="1" x14ac:dyDescent="0.3">
      <c r="B542" s="25"/>
    </row>
    <row r="543" spans="1:6" x14ac:dyDescent="0.25">
      <c r="B543" s="31" t="s">
        <v>48</v>
      </c>
      <c r="C543" s="101" t="s">
        <v>45</v>
      </c>
      <c r="D543" s="101" t="s">
        <v>41</v>
      </c>
      <c r="E543" s="101" t="s">
        <v>46</v>
      </c>
      <c r="F543" s="102" t="s">
        <v>39</v>
      </c>
    </row>
    <row r="544" spans="1:6" x14ac:dyDescent="0.25">
      <c r="A544" s="30"/>
      <c r="B544" s="33">
        <v>2021</v>
      </c>
      <c r="C544" s="13">
        <v>2584.6712499999999</v>
      </c>
      <c r="D544" s="13">
        <v>1191.94625</v>
      </c>
      <c r="E544" s="13">
        <v>0.25624999999999998</v>
      </c>
      <c r="F544" s="61">
        <v>25.37875</v>
      </c>
    </row>
    <row r="545" spans="1:6" x14ac:dyDescent="0.25">
      <c r="A545" s="30"/>
      <c r="B545" s="33">
        <v>2026</v>
      </c>
      <c r="C545" s="13">
        <v>6045.84</v>
      </c>
      <c r="D545" s="13">
        <v>1788.5274999999999</v>
      </c>
      <c r="E545" s="13">
        <v>0.66874999999999996</v>
      </c>
      <c r="F545" s="61">
        <v>2482.2087499999998</v>
      </c>
    </row>
    <row r="546" spans="1:6" ht="13.8" thickBot="1" x14ac:dyDescent="0.3">
      <c r="A546" s="30"/>
      <c r="B546" s="37">
        <v>2035</v>
      </c>
      <c r="C546" s="63">
        <v>9071.1774999999998</v>
      </c>
      <c r="D546" s="63">
        <v>2897.32</v>
      </c>
      <c r="E546" s="63">
        <v>92.632499999999993</v>
      </c>
      <c r="F546" s="64">
        <v>9151.1862500000007</v>
      </c>
    </row>
    <row r="547" spans="1:6" ht="13.8" thickBot="1" x14ac:dyDescent="0.3">
      <c r="A547" s="30"/>
      <c r="B547" s="25"/>
    </row>
    <row r="548" spans="1:6" x14ac:dyDescent="0.25">
      <c r="B548" s="31" t="s">
        <v>89</v>
      </c>
      <c r="C548" s="101" t="s">
        <v>45</v>
      </c>
      <c r="D548" s="101" t="s">
        <v>41</v>
      </c>
      <c r="E548" s="101" t="s">
        <v>46</v>
      </c>
      <c r="F548" s="102" t="s">
        <v>39</v>
      </c>
    </row>
    <row r="549" spans="1:6" x14ac:dyDescent="0.25">
      <c r="B549" s="33">
        <v>2021</v>
      </c>
      <c r="C549" s="13">
        <v>2329.6687499999998</v>
      </c>
      <c r="D549" s="13">
        <v>1268.1712500000001</v>
      </c>
      <c r="E549" s="13">
        <v>9.8562499999999993</v>
      </c>
      <c r="F549" s="61">
        <v>132.34375</v>
      </c>
    </row>
    <row r="550" spans="1:6" x14ac:dyDescent="0.25">
      <c r="B550" s="33">
        <v>2026</v>
      </c>
      <c r="C550" s="13">
        <v>5536.2574999999997</v>
      </c>
      <c r="D550" s="13">
        <v>1754.6812500000001</v>
      </c>
      <c r="E550" s="13">
        <v>23.28</v>
      </c>
      <c r="F550" s="61">
        <v>2394.9749999999999</v>
      </c>
    </row>
    <row r="551" spans="1:6" ht="13.8" thickBot="1" x14ac:dyDescent="0.3">
      <c r="B551" s="37">
        <v>2035</v>
      </c>
      <c r="C551" s="63">
        <v>8227.5025000000005</v>
      </c>
      <c r="D551" s="63">
        <v>2252.3912500000001</v>
      </c>
      <c r="E551" s="63">
        <v>206.18</v>
      </c>
      <c r="F551" s="64">
        <v>5881.43</v>
      </c>
    </row>
    <row r="552" spans="1:6" ht="13.8" thickBot="1" x14ac:dyDescent="0.3">
      <c r="A552" s="30"/>
      <c r="B552" s="25"/>
    </row>
    <row r="553" spans="1:6" x14ac:dyDescent="0.25">
      <c r="B553" s="31" t="s">
        <v>90</v>
      </c>
      <c r="C553" s="101" t="s">
        <v>45</v>
      </c>
      <c r="D553" s="101" t="s">
        <v>41</v>
      </c>
      <c r="E553" s="101" t="s">
        <v>46</v>
      </c>
      <c r="F553" s="102" t="s">
        <v>39</v>
      </c>
    </row>
    <row r="554" spans="1:6" x14ac:dyDescent="0.25">
      <c r="B554" s="33">
        <v>2021</v>
      </c>
      <c r="C554" s="13">
        <v>2413.90625</v>
      </c>
      <c r="D554" s="13">
        <v>1223.6375</v>
      </c>
      <c r="E554" s="13">
        <v>22.805</v>
      </c>
      <c r="F554" s="61">
        <v>443.89125000000001</v>
      </c>
    </row>
    <row r="555" spans="1:6" x14ac:dyDescent="0.25">
      <c r="B555" s="33">
        <v>2026</v>
      </c>
      <c r="C555" s="13">
        <v>5840.6025</v>
      </c>
      <c r="D555" s="13">
        <v>1350.125</v>
      </c>
      <c r="E555" s="13">
        <v>68.853750000000005</v>
      </c>
      <c r="F555" s="61">
        <v>2797.1525000000001</v>
      </c>
    </row>
    <row r="556" spans="1:6" ht="13.8" thickBot="1" x14ac:dyDescent="0.3">
      <c r="B556" s="37">
        <v>2035</v>
      </c>
      <c r="C556" s="63">
        <v>8974.9862499999999</v>
      </c>
      <c r="D556" s="63">
        <v>1714.8325</v>
      </c>
      <c r="E556" s="63">
        <v>248.36750000000001</v>
      </c>
      <c r="F556" s="64">
        <v>6916.4487499999996</v>
      </c>
    </row>
    <row r="557" spans="1:6" ht="13.8" thickBot="1" x14ac:dyDescent="0.3">
      <c r="A557" s="30"/>
      <c r="B557" s="25"/>
    </row>
    <row r="558" spans="1:6" x14ac:dyDescent="0.25">
      <c r="B558" s="31" t="s">
        <v>95</v>
      </c>
      <c r="C558" s="101" t="s">
        <v>45</v>
      </c>
      <c r="D558" s="101" t="s">
        <v>41</v>
      </c>
      <c r="E558" s="101" t="s">
        <v>46</v>
      </c>
      <c r="F558" s="102" t="s">
        <v>39</v>
      </c>
    </row>
    <row r="559" spans="1:6" x14ac:dyDescent="0.25">
      <c r="B559" s="33">
        <v>2021</v>
      </c>
      <c r="C559" s="13">
        <v>2636.8712500000001</v>
      </c>
      <c r="D559" s="13">
        <v>1193.1075000000001</v>
      </c>
      <c r="E559" s="13">
        <v>24.807500000000001</v>
      </c>
      <c r="F559" s="61">
        <v>0</v>
      </c>
    </row>
    <row r="560" spans="1:6" x14ac:dyDescent="0.25">
      <c r="B560" s="33">
        <v>2026</v>
      </c>
      <c r="C560" s="13">
        <v>6303.0062500000004</v>
      </c>
      <c r="D560" s="13">
        <v>1780.3175000000001</v>
      </c>
      <c r="E560" s="13">
        <v>684.60749999999996</v>
      </c>
      <c r="F560" s="61">
        <v>0</v>
      </c>
    </row>
    <row r="561" spans="1:6" ht="13.8" thickBot="1" x14ac:dyDescent="0.3">
      <c r="B561" s="37">
        <v>2035</v>
      </c>
      <c r="C561" s="63">
        <v>9943.7975000000006</v>
      </c>
      <c r="D561" s="63">
        <v>2560.2175000000002</v>
      </c>
      <c r="E561" s="63">
        <v>1630.9737500000001</v>
      </c>
      <c r="F561" s="64">
        <v>0</v>
      </c>
    </row>
    <row r="562" spans="1:6" ht="13.8" thickBot="1" x14ac:dyDescent="0.3">
      <c r="A562" s="30"/>
      <c r="B562" s="25"/>
    </row>
    <row r="563" spans="1:6" x14ac:dyDescent="0.25">
      <c r="B563" s="31" t="s">
        <v>223</v>
      </c>
      <c r="C563" s="101" t="s">
        <v>45</v>
      </c>
      <c r="D563" s="101" t="s">
        <v>41</v>
      </c>
      <c r="E563" s="101" t="s">
        <v>46</v>
      </c>
      <c r="F563" s="102" t="s">
        <v>39</v>
      </c>
    </row>
    <row r="564" spans="1:6" x14ac:dyDescent="0.25">
      <c r="B564" s="33">
        <v>2021</v>
      </c>
      <c r="C564" s="13">
        <v>2618.15625</v>
      </c>
      <c r="D564" s="13">
        <v>95.944999999999993</v>
      </c>
      <c r="E564" s="13">
        <v>4.3749999999999997E-2</v>
      </c>
      <c r="F564" s="61">
        <v>2.3849999999999998</v>
      </c>
    </row>
    <row r="565" spans="1:6" x14ac:dyDescent="0.25">
      <c r="A565" s="30"/>
      <c r="B565" s="33">
        <v>2026</v>
      </c>
      <c r="C565" s="13">
        <v>6330.1587499999996</v>
      </c>
      <c r="D565" s="13">
        <v>98.318749999999994</v>
      </c>
      <c r="E565" s="13">
        <v>2.4812500000000002</v>
      </c>
      <c r="F565" s="61">
        <v>17.454999999999998</v>
      </c>
    </row>
    <row r="566" spans="1:6" ht="13.8" thickBot="1" x14ac:dyDescent="0.3">
      <c r="A566" s="30"/>
      <c r="B566" s="37">
        <v>2035</v>
      </c>
      <c r="C566" s="63">
        <v>9594.8549999999996</v>
      </c>
      <c r="D566" s="63">
        <v>109.8125</v>
      </c>
      <c r="E566" s="63">
        <v>29.412500000000001</v>
      </c>
      <c r="F566" s="64">
        <v>521.64</v>
      </c>
    </row>
    <row r="567" spans="1:6" ht="13.8" thickBot="1" x14ac:dyDescent="0.3">
      <c r="B567" s="25"/>
    </row>
    <row r="568" spans="1:6" x14ac:dyDescent="0.25">
      <c r="B568" s="31" t="s">
        <v>224</v>
      </c>
      <c r="C568" s="101" t="s">
        <v>45</v>
      </c>
      <c r="D568" s="101" t="s">
        <v>41</v>
      </c>
      <c r="E568" s="101" t="s">
        <v>46</v>
      </c>
      <c r="F568" s="102" t="s">
        <v>39</v>
      </c>
    </row>
    <row r="569" spans="1:6" x14ac:dyDescent="0.25">
      <c r="A569" s="30"/>
      <c r="B569" s="33">
        <v>2021</v>
      </c>
      <c r="C569" s="13">
        <v>2194.1437500000002</v>
      </c>
      <c r="D569" s="13">
        <v>420.58</v>
      </c>
      <c r="E569" s="13">
        <v>0</v>
      </c>
      <c r="F569" s="61">
        <v>11.53875</v>
      </c>
    </row>
    <row r="570" spans="1:6" x14ac:dyDescent="0.25">
      <c r="A570" s="30"/>
      <c r="B570" s="33">
        <v>2026</v>
      </c>
      <c r="C570" s="13">
        <v>5232.1912499999999</v>
      </c>
      <c r="D570" s="13">
        <v>491.58749999999998</v>
      </c>
      <c r="E570" s="13">
        <v>0.20374999999999999</v>
      </c>
      <c r="F570" s="61">
        <v>49.378749999999997</v>
      </c>
    </row>
    <row r="571" spans="1:6" ht="13.8" thickBot="1" x14ac:dyDescent="0.3">
      <c r="A571" s="30"/>
      <c r="B571" s="37">
        <v>2035</v>
      </c>
      <c r="C571" s="63">
        <v>7743.4262500000004</v>
      </c>
      <c r="D571" s="63">
        <v>1286.165</v>
      </c>
      <c r="E571" s="63">
        <v>107.39125</v>
      </c>
      <c r="F571" s="64">
        <v>1174</v>
      </c>
    </row>
    <row r="572" spans="1:6" ht="13.8" thickBot="1" x14ac:dyDescent="0.3"/>
    <row r="573" spans="1:6" x14ac:dyDescent="0.25">
      <c r="B573" s="31" t="s">
        <v>217</v>
      </c>
      <c r="C573" s="101" t="s">
        <v>45</v>
      </c>
      <c r="D573" s="101" t="s">
        <v>41</v>
      </c>
      <c r="E573" s="101" t="s">
        <v>46</v>
      </c>
      <c r="F573" s="102" t="s">
        <v>39</v>
      </c>
    </row>
    <row r="574" spans="1:6" x14ac:dyDescent="0.25">
      <c r="A574" s="30"/>
      <c r="B574" s="33">
        <v>2021</v>
      </c>
      <c r="C574" s="13">
        <v>2936.7925</v>
      </c>
      <c r="D574" s="13">
        <v>0</v>
      </c>
      <c r="E574" s="13">
        <v>0</v>
      </c>
      <c r="F574" s="61">
        <v>370.935</v>
      </c>
    </row>
    <row r="575" spans="1:6" x14ac:dyDescent="0.25">
      <c r="A575" s="30"/>
      <c r="B575" s="33">
        <v>2026</v>
      </c>
      <c r="C575" s="13">
        <v>6974.66</v>
      </c>
      <c r="D575" s="13">
        <v>0</v>
      </c>
      <c r="E575" s="13">
        <v>1.625</v>
      </c>
      <c r="F575" s="61">
        <v>381.89125000000001</v>
      </c>
    </row>
    <row r="576" spans="1:6" ht="13.8" thickBot="1" x14ac:dyDescent="0.3">
      <c r="A576" s="30"/>
      <c r="B576" s="37">
        <v>2035</v>
      </c>
      <c r="C576" s="63">
        <v>10700.987499999999</v>
      </c>
      <c r="D576" s="63">
        <v>0</v>
      </c>
      <c r="E576" s="63">
        <v>22.65</v>
      </c>
      <c r="F576" s="64">
        <v>745.61249999999995</v>
      </c>
    </row>
    <row r="577" spans="1:6" ht="13.8" thickBot="1" x14ac:dyDescent="0.3">
      <c r="A577" s="30"/>
      <c r="C577" s="8"/>
      <c r="D577" s="8"/>
      <c r="E577" s="8"/>
      <c r="F577" s="62"/>
    </row>
    <row r="578" spans="1:6" x14ac:dyDescent="0.25">
      <c r="B578" s="31" t="s">
        <v>216</v>
      </c>
      <c r="C578" s="101" t="s">
        <v>45</v>
      </c>
      <c r="D578" s="101" t="s">
        <v>41</v>
      </c>
      <c r="E578" s="101" t="s">
        <v>46</v>
      </c>
      <c r="F578" s="102" t="s">
        <v>39</v>
      </c>
    </row>
    <row r="579" spans="1:6" x14ac:dyDescent="0.25">
      <c r="B579" s="33">
        <v>2021</v>
      </c>
      <c r="C579" s="13">
        <v>2562.0700000000002</v>
      </c>
      <c r="D579" s="13">
        <v>0</v>
      </c>
      <c r="E579" s="13">
        <v>2.04</v>
      </c>
      <c r="F579" s="61">
        <v>1177.23875</v>
      </c>
    </row>
    <row r="580" spans="1:6" x14ac:dyDescent="0.25">
      <c r="A580" s="30"/>
      <c r="B580" s="33">
        <v>2026</v>
      </c>
      <c r="C580" s="13">
        <v>6002.8374999999996</v>
      </c>
      <c r="D580" s="13">
        <v>0</v>
      </c>
      <c r="E580" s="13">
        <v>2.1937500000000001</v>
      </c>
      <c r="F580" s="61">
        <v>1276.90625</v>
      </c>
    </row>
    <row r="581" spans="1:6" ht="13.8" thickBot="1" x14ac:dyDescent="0.3">
      <c r="A581" s="30"/>
      <c r="B581" s="37">
        <v>2035</v>
      </c>
      <c r="C581" s="63">
        <v>8956.8937499999993</v>
      </c>
      <c r="D581" s="63">
        <v>0</v>
      </c>
      <c r="E581" s="63">
        <v>102.58875</v>
      </c>
      <c r="F581" s="64">
        <v>3311.4712500000001</v>
      </c>
    </row>
    <row r="582" spans="1:6" ht="13.8" thickBot="1" x14ac:dyDescent="0.3">
      <c r="A582" s="30"/>
    </row>
    <row r="583" spans="1:6" x14ac:dyDescent="0.25">
      <c r="B583" s="31" t="s">
        <v>319</v>
      </c>
      <c r="C583" s="101" t="s">
        <v>45</v>
      </c>
      <c r="D583" s="101" t="s">
        <v>41</v>
      </c>
      <c r="E583" s="101" t="s">
        <v>46</v>
      </c>
      <c r="F583" s="102" t="s">
        <v>39</v>
      </c>
    </row>
    <row r="584" spans="1:6" x14ac:dyDescent="0.25">
      <c r="A584" s="30"/>
      <c r="B584" s="24">
        <v>2021</v>
      </c>
      <c r="C584" s="13">
        <v>2574.4225000000001</v>
      </c>
      <c r="D584" s="13">
        <v>727.70500000000004</v>
      </c>
      <c r="E584" s="13">
        <v>130.07374999999999</v>
      </c>
      <c r="F584" s="13">
        <v>9.41</v>
      </c>
    </row>
    <row r="585" spans="1:6" x14ac:dyDescent="0.25">
      <c r="A585" s="30"/>
      <c r="B585" s="24">
        <v>2026</v>
      </c>
      <c r="C585" s="13">
        <v>6237.3487500000001</v>
      </c>
      <c r="D585" s="13">
        <v>728.42499999999995</v>
      </c>
      <c r="E585" s="13">
        <v>380.08749999999998</v>
      </c>
      <c r="F585" s="13">
        <v>12.15</v>
      </c>
    </row>
    <row r="586" spans="1:6" x14ac:dyDescent="0.25">
      <c r="A586" s="30"/>
      <c r="B586" s="24">
        <v>2035</v>
      </c>
      <c r="C586" s="13">
        <v>9475.1187499999996</v>
      </c>
      <c r="D586" s="13">
        <v>741.26499999999999</v>
      </c>
      <c r="E586" s="13">
        <v>380.98750000000001</v>
      </c>
      <c r="F586" s="13">
        <v>274.00375000000003</v>
      </c>
    </row>
    <row r="587" spans="1:6" ht="13.8" thickBot="1" x14ac:dyDescent="0.3">
      <c r="B587" s="25"/>
    </row>
    <row r="588" spans="1:6" x14ac:dyDescent="0.25">
      <c r="B588" s="31" t="s">
        <v>318</v>
      </c>
      <c r="C588" s="101" t="s">
        <v>45</v>
      </c>
      <c r="D588" s="101" t="s">
        <v>41</v>
      </c>
      <c r="E588" s="101" t="s">
        <v>46</v>
      </c>
      <c r="F588" s="102" t="s">
        <v>39</v>
      </c>
    </row>
    <row r="589" spans="1:6" x14ac:dyDescent="0.25">
      <c r="A589" s="30"/>
      <c r="B589" s="24">
        <v>2021</v>
      </c>
      <c r="C589" s="13">
        <v>2321.9187499999998</v>
      </c>
      <c r="D589" s="13">
        <v>1298.1087500000001</v>
      </c>
      <c r="E589" s="13">
        <v>731.83375000000001</v>
      </c>
      <c r="F589" s="13">
        <v>17.647500000000001</v>
      </c>
    </row>
    <row r="590" spans="1:6" x14ac:dyDescent="0.25">
      <c r="A590" s="30"/>
      <c r="B590" s="24">
        <v>2026</v>
      </c>
      <c r="C590" s="13">
        <v>5478.8525</v>
      </c>
      <c r="D590" s="13">
        <v>1298.1087500000001</v>
      </c>
      <c r="E590" s="13">
        <v>1275.2437500000001</v>
      </c>
      <c r="F590" s="13">
        <v>17.647500000000001</v>
      </c>
    </row>
    <row r="591" spans="1:6" x14ac:dyDescent="0.25">
      <c r="A591" s="30"/>
      <c r="B591" s="24">
        <v>2035</v>
      </c>
      <c r="C591" s="13">
        <v>7754.7250000000004</v>
      </c>
      <c r="D591" s="13">
        <v>1966.4212500000001</v>
      </c>
      <c r="E591" s="13">
        <v>1512.4649999999999</v>
      </c>
      <c r="F591" s="13">
        <v>93.32</v>
      </c>
    </row>
    <row r="592" spans="1:6" ht="13.8" thickBot="1" x14ac:dyDescent="0.3">
      <c r="B592" s="25"/>
    </row>
    <row r="593" spans="1:27" x14ac:dyDescent="0.25">
      <c r="B593" s="31" t="s">
        <v>126</v>
      </c>
      <c r="C593" s="101" t="s">
        <v>45</v>
      </c>
      <c r="D593" s="101" t="s">
        <v>41</v>
      </c>
      <c r="E593" s="101" t="s">
        <v>46</v>
      </c>
      <c r="F593" s="102" t="s">
        <v>39</v>
      </c>
    </row>
    <row r="594" spans="1:27" x14ac:dyDescent="0.25">
      <c r="B594" s="33">
        <v>2021</v>
      </c>
      <c r="C594" s="13">
        <v>1636.0587499999999</v>
      </c>
      <c r="D594" s="13">
        <v>1386.2537500000001</v>
      </c>
      <c r="E594" s="13">
        <v>1.4437500000000001</v>
      </c>
      <c r="F594" s="61">
        <v>244.6575</v>
      </c>
    </row>
    <row r="595" spans="1:27" x14ac:dyDescent="0.25">
      <c r="B595" s="33">
        <v>2026</v>
      </c>
      <c r="C595" s="13">
        <v>4013.8762499999998</v>
      </c>
      <c r="D595" s="13">
        <v>1728.2962500000001</v>
      </c>
      <c r="E595" s="13">
        <v>7.2937500000000002</v>
      </c>
      <c r="F595" s="61">
        <v>887.75625000000002</v>
      </c>
    </row>
    <row r="596" spans="1:27" ht="13.8" thickBot="1" x14ac:dyDescent="0.3">
      <c r="B596" s="37">
        <v>2035</v>
      </c>
      <c r="C596" s="63">
        <v>7182.1412499999997</v>
      </c>
      <c r="D596" s="63">
        <v>2093.5725000000002</v>
      </c>
      <c r="E596" s="63">
        <v>55.123750000000001</v>
      </c>
      <c r="F596" s="64">
        <v>3024.375</v>
      </c>
    </row>
    <row r="597" spans="1:27" ht="13.8" thickBot="1" x14ac:dyDescent="0.3"/>
    <row r="598" spans="1:27" x14ac:dyDescent="0.25">
      <c r="B598" s="31" t="s">
        <v>126</v>
      </c>
      <c r="C598" s="101" t="s">
        <v>45</v>
      </c>
      <c r="D598" s="101" t="s">
        <v>41</v>
      </c>
      <c r="E598" s="101" t="s">
        <v>46</v>
      </c>
      <c r="F598" s="102" t="s">
        <v>39</v>
      </c>
    </row>
    <row r="599" spans="1:27" x14ac:dyDescent="0.25">
      <c r="B599" s="33">
        <v>2021</v>
      </c>
      <c r="C599" s="13">
        <v>1268.66875</v>
      </c>
      <c r="D599" s="13">
        <v>1819.7125000000001</v>
      </c>
      <c r="E599" s="13">
        <v>1.2262500000000001</v>
      </c>
      <c r="F599" s="61">
        <v>313.29624999999999</v>
      </c>
    </row>
    <row r="600" spans="1:27" x14ac:dyDescent="0.25">
      <c r="B600" s="33">
        <v>2026</v>
      </c>
      <c r="C600" s="13">
        <v>2900.4549999999999</v>
      </c>
      <c r="D600" s="13">
        <v>2377.23875</v>
      </c>
      <c r="E600" s="13">
        <v>2.3937499999999998</v>
      </c>
      <c r="F600" s="61">
        <v>970.22</v>
      </c>
    </row>
    <row r="601" spans="1:27" ht="13.8" thickBot="1" x14ac:dyDescent="0.3">
      <c r="B601" s="37">
        <v>2035</v>
      </c>
      <c r="C601" s="63">
        <v>4913.6099999999997</v>
      </c>
      <c r="D601" s="63">
        <v>2842.6387500000001</v>
      </c>
      <c r="E601" s="63">
        <v>183.1925</v>
      </c>
      <c r="F601" s="64">
        <v>7385.4337500000001</v>
      </c>
    </row>
    <row r="604" spans="1:27" ht="13.8" thickBot="1" x14ac:dyDescent="0.3">
      <c r="B604" s="292">
        <v>1</v>
      </c>
      <c r="C604" s="293">
        <v>2</v>
      </c>
      <c r="D604" s="293">
        <v>3</v>
      </c>
      <c r="E604" s="293">
        <v>4</v>
      </c>
      <c r="F604" s="293">
        <v>5</v>
      </c>
      <c r="G604" s="293">
        <v>6</v>
      </c>
      <c r="H604" s="293">
        <v>7</v>
      </c>
      <c r="I604" s="293">
        <v>8</v>
      </c>
      <c r="J604" s="293">
        <v>9</v>
      </c>
      <c r="K604" s="293">
        <v>10</v>
      </c>
    </row>
    <row r="605" spans="1:27" ht="106.2" thickBot="1" x14ac:dyDescent="0.3">
      <c r="B605" s="43" t="s">
        <v>225</v>
      </c>
      <c r="C605" s="248" t="s">
        <v>228</v>
      </c>
      <c r="D605" s="248" t="s">
        <v>226</v>
      </c>
      <c r="E605" s="251" t="s">
        <v>229</v>
      </c>
      <c r="F605" s="79" t="s">
        <v>139</v>
      </c>
      <c r="G605" s="79" t="s">
        <v>227</v>
      </c>
      <c r="H605" s="79" t="s">
        <v>231</v>
      </c>
      <c r="I605" s="247" t="s">
        <v>344</v>
      </c>
      <c r="J605" s="247" t="s">
        <v>278</v>
      </c>
      <c r="K605" s="247" t="s">
        <v>279</v>
      </c>
      <c r="AA605" s="46" t="s">
        <v>240</v>
      </c>
    </row>
    <row r="606" spans="1:27" x14ac:dyDescent="0.25">
      <c r="A606" s="8" t="s">
        <v>73</v>
      </c>
      <c r="B606" s="246" t="s">
        <v>38</v>
      </c>
      <c r="C606" s="259">
        <f>C636</f>
        <v>81.885000000000005</v>
      </c>
      <c r="D606" s="243">
        <f>'Enviro Compliance Costs Inputs'!D65</f>
        <v>0.64038671191581231</v>
      </c>
      <c r="E606" s="252">
        <f>C606+D606</f>
        <v>82.525386711915814</v>
      </c>
      <c r="F606" s="126">
        <v>728.85500000000002</v>
      </c>
      <c r="G606" s="125">
        <f t="shared" ref="G606:G615" si="208">E606-E$606</f>
        <v>0</v>
      </c>
      <c r="H606" s="126">
        <f t="shared" ref="H606:H615" si="209">F$606-F606</f>
        <v>0</v>
      </c>
      <c r="I606" s="249"/>
      <c r="J606" s="50">
        <v>36.202500000000001</v>
      </c>
      <c r="K606" s="14">
        <v>36</v>
      </c>
      <c r="AA606" s="33" t="s">
        <v>218</v>
      </c>
    </row>
    <row r="607" spans="1:27" x14ac:dyDescent="0.25">
      <c r="A607" s="8" t="s">
        <v>74</v>
      </c>
      <c r="B607" s="246" t="s">
        <v>214</v>
      </c>
      <c r="C607" s="241">
        <f>D636</f>
        <v>78.024000000000001</v>
      </c>
      <c r="D607" s="244">
        <f>'Enviro Compliance Costs Inputs'!D66</f>
        <v>0.64038671191581231</v>
      </c>
      <c r="E607" s="253">
        <f t="shared" ref="E607:E615" si="210">C607+D607</f>
        <v>78.66438671191581</v>
      </c>
      <c r="F607" s="13">
        <v>377.38750000000005</v>
      </c>
      <c r="G607" s="241">
        <f t="shared" si="208"/>
        <v>-3.8610000000000042</v>
      </c>
      <c r="H607" s="13">
        <f t="shared" si="209"/>
        <v>351.46749999999997</v>
      </c>
      <c r="I607" s="55">
        <f>(G607*1000)/H607</f>
        <v>-10.985368490685495</v>
      </c>
      <c r="J607" s="61">
        <v>20.893750000000001</v>
      </c>
      <c r="K607" s="14">
        <v>16</v>
      </c>
      <c r="AA607" s="33" t="s">
        <v>216</v>
      </c>
    </row>
    <row r="608" spans="1:27" x14ac:dyDescent="0.25">
      <c r="A608" s="8" t="s">
        <v>75</v>
      </c>
      <c r="B608" s="246" t="s">
        <v>233</v>
      </c>
      <c r="C608" s="241">
        <f>E636</f>
        <v>116.60299999999999</v>
      </c>
      <c r="D608" s="244">
        <f>'Enviro Compliance Costs Inputs'!D67</f>
        <v>0.16524324435926507</v>
      </c>
      <c r="E608" s="253">
        <f t="shared" si="210"/>
        <v>116.76824324435925</v>
      </c>
      <c r="F608" s="13">
        <v>527.54124999999999</v>
      </c>
      <c r="G608" s="241">
        <f t="shared" si="208"/>
        <v>34.24285653244344</v>
      </c>
      <c r="H608" s="13">
        <f t="shared" si="209"/>
        <v>201.31375000000003</v>
      </c>
      <c r="I608" s="55">
        <f>(G608*1000)/H608</f>
        <v>170.0969582675969</v>
      </c>
      <c r="J608" s="61">
        <v>15.797499999999999</v>
      </c>
      <c r="K608" s="14">
        <v>13</v>
      </c>
      <c r="AA608" s="33" t="s">
        <v>221</v>
      </c>
    </row>
    <row r="609" spans="1:27" x14ac:dyDescent="0.25">
      <c r="A609" s="8" t="s">
        <v>84</v>
      </c>
      <c r="B609" s="246" t="s">
        <v>238</v>
      </c>
      <c r="C609" s="241">
        <f>F636</f>
        <v>97.736999999999995</v>
      </c>
      <c r="D609" s="244">
        <f>'Enviro Compliance Costs Inputs'!D68</f>
        <v>0.16524324435926507</v>
      </c>
      <c r="E609" s="253">
        <f t="shared" si="210"/>
        <v>97.902243244359255</v>
      </c>
      <c r="F609" s="13">
        <v>532.08624999999984</v>
      </c>
      <c r="G609" s="241">
        <f t="shared" si="208"/>
        <v>15.376856532443441</v>
      </c>
      <c r="H609" s="13">
        <f t="shared" si="209"/>
        <v>196.76875000000018</v>
      </c>
      <c r="I609" s="55">
        <f>(G609*1000)/H609</f>
        <v>78.146842587775879</v>
      </c>
      <c r="J609" s="61">
        <v>15.64</v>
      </c>
      <c r="K609" s="14">
        <v>12</v>
      </c>
      <c r="AA609" s="33" t="s">
        <v>48</v>
      </c>
    </row>
    <row r="610" spans="1:27" x14ac:dyDescent="0.25">
      <c r="A610" s="8" t="s">
        <v>86</v>
      </c>
      <c r="B610" s="246" t="s">
        <v>237</v>
      </c>
      <c r="C610" s="241">
        <f>G636</f>
        <v>91.213999999999999</v>
      </c>
      <c r="D610" s="244">
        <f>'Enviro Compliance Costs Inputs'!D69</f>
        <v>0.16524324435926507</v>
      </c>
      <c r="E610" s="253">
        <f t="shared" si="210"/>
        <v>91.379243244359259</v>
      </c>
      <c r="F610" s="13">
        <v>352.05874999999992</v>
      </c>
      <c r="G610" s="241">
        <f t="shared" si="208"/>
        <v>8.8538565324434444</v>
      </c>
      <c r="H610" s="13">
        <f t="shared" si="209"/>
        <v>376.7962500000001</v>
      </c>
      <c r="I610" s="55">
        <f>(G610*1000)/H610</f>
        <v>23.497729960007408</v>
      </c>
      <c r="J610" s="61">
        <v>17.873750000000001</v>
      </c>
      <c r="K610" s="14">
        <v>15</v>
      </c>
      <c r="AA610" s="33" t="s">
        <v>89</v>
      </c>
    </row>
    <row r="611" spans="1:27" x14ac:dyDescent="0.25">
      <c r="A611" s="8" t="s">
        <v>92</v>
      </c>
      <c r="B611" s="246" t="s">
        <v>239</v>
      </c>
      <c r="C611" s="241">
        <f>H636</f>
        <v>125.53</v>
      </c>
      <c r="D611" s="244">
        <f>'Enviro Compliance Costs Inputs'!D70</f>
        <v>0.16524324435926507</v>
      </c>
      <c r="E611" s="253">
        <f t="shared" si="210"/>
        <v>125.69524324435926</v>
      </c>
      <c r="F611" s="13">
        <v>298.70250000000004</v>
      </c>
      <c r="G611" s="241">
        <f t="shared" si="208"/>
        <v>43.169856532443447</v>
      </c>
      <c r="H611" s="13">
        <f t="shared" si="209"/>
        <v>430.15249999999997</v>
      </c>
      <c r="I611" s="55">
        <f>(G611*1000)/H611</f>
        <v>100.3594226058048</v>
      </c>
      <c r="J611" s="61">
        <v>9.7349999999999994</v>
      </c>
      <c r="K611" s="14">
        <v>7</v>
      </c>
      <c r="AA611" s="33" t="s">
        <v>90</v>
      </c>
    </row>
    <row r="612" spans="1:27" x14ac:dyDescent="0.25">
      <c r="A612" s="8" t="s">
        <v>76</v>
      </c>
      <c r="B612" s="246" t="s">
        <v>77</v>
      </c>
      <c r="C612" s="241">
        <f>I636</f>
        <v>76.480999999999995</v>
      </c>
      <c r="D612" s="244">
        <f>'Enviro Compliance Costs Inputs'!D71</f>
        <v>0.64038671191581231</v>
      </c>
      <c r="E612" s="253">
        <f t="shared" si="210"/>
        <v>77.121386711915804</v>
      </c>
      <c r="F612" s="13">
        <v>739.26749999999993</v>
      </c>
      <c r="G612" s="241">
        <f t="shared" si="208"/>
        <v>-5.4040000000000106</v>
      </c>
      <c r="H612" s="13">
        <f t="shared" si="209"/>
        <v>-10.412499999999909</v>
      </c>
      <c r="I612" s="55" t="s">
        <v>230</v>
      </c>
      <c r="J612" s="61">
        <v>37.153750000000002</v>
      </c>
      <c r="K612" s="14">
        <v>37</v>
      </c>
      <c r="AA612" s="33" t="s">
        <v>94</v>
      </c>
    </row>
    <row r="613" spans="1:27" x14ac:dyDescent="0.25">
      <c r="A613" s="8" t="s">
        <v>78</v>
      </c>
      <c r="B613" s="246" t="s">
        <v>82</v>
      </c>
      <c r="C613" s="241">
        <f>J636</f>
        <v>86.26</v>
      </c>
      <c r="D613" s="244">
        <f>'Enviro Compliance Costs Inputs'!D72</f>
        <v>0.64038671191581231</v>
      </c>
      <c r="E613" s="253">
        <f t="shared" si="210"/>
        <v>86.900386711915814</v>
      </c>
      <c r="F613" s="13">
        <v>728.58249999999987</v>
      </c>
      <c r="G613" s="241">
        <f t="shared" si="208"/>
        <v>4.375</v>
      </c>
      <c r="H613" s="13">
        <f t="shared" si="209"/>
        <v>0.27250000000015007</v>
      </c>
      <c r="I613" s="55">
        <f>(G613*1000)/H613</f>
        <v>16055.045871550792</v>
      </c>
      <c r="J613" s="61">
        <v>36.582500000000003</v>
      </c>
      <c r="K613" s="14">
        <v>36</v>
      </c>
      <c r="AA613" s="33" t="s">
        <v>224</v>
      </c>
    </row>
    <row r="614" spans="1:27" x14ac:dyDescent="0.25">
      <c r="A614" s="8" t="s">
        <v>79</v>
      </c>
      <c r="B614" s="246" t="s">
        <v>146</v>
      </c>
      <c r="C614" s="241">
        <f>K636</f>
        <v>127.904</v>
      </c>
      <c r="D614" s="244">
        <f>'Enviro Compliance Costs Inputs'!D73</f>
        <v>0.64038671191581231</v>
      </c>
      <c r="E614" s="253">
        <f t="shared" si="210"/>
        <v>128.54438671191582</v>
      </c>
      <c r="F614" s="13">
        <v>596.99875000000009</v>
      </c>
      <c r="G614" s="241">
        <f t="shared" si="208"/>
        <v>46.019000000000005</v>
      </c>
      <c r="H614" s="13">
        <f t="shared" si="209"/>
        <v>131.85624999999993</v>
      </c>
      <c r="I614" s="55">
        <f t="shared" ref="I614" si="211">(G614*1000)/H614</f>
        <v>349.00886381950062</v>
      </c>
      <c r="J614" s="61">
        <v>26.34</v>
      </c>
      <c r="K614" s="14">
        <v>22</v>
      </c>
      <c r="AA614" s="33" t="s">
        <v>145</v>
      </c>
    </row>
    <row r="615" spans="1:27" ht="13.8" thickBot="1" x14ac:dyDescent="0.3">
      <c r="A615" s="8" t="s">
        <v>80</v>
      </c>
      <c r="B615" s="246" t="s">
        <v>83</v>
      </c>
      <c r="C615" s="242">
        <f>L636</f>
        <v>97.480999999999995</v>
      </c>
      <c r="D615" s="245">
        <f>'Enviro Compliance Costs Inputs'!D74</f>
        <v>0.64038671191581231</v>
      </c>
      <c r="E615" s="254">
        <f t="shared" si="210"/>
        <v>98.121386711915804</v>
      </c>
      <c r="F615" s="63">
        <v>780.77874999999995</v>
      </c>
      <c r="G615" s="242">
        <f t="shared" si="208"/>
        <v>15.595999999999989</v>
      </c>
      <c r="H615" s="63">
        <f t="shared" si="209"/>
        <v>-51.923749999999927</v>
      </c>
      <c r="I615" s="250" t="s">
        <v>230</v>
      </c>
      <c r="J615" s="64">
        <v>40.645000000000003</v>
      </c>
      <c r="K615" s="14">
        <v>39</v>
      </c>
      <c r="AA615" s="37" t="s">
        <v>126</v>
      </c>
    </row>
    <row r="617" spans="1:27" ht="66" x14ac:dyDescent="0.25">
      <c r="B617" s="8"/>
      <c r="C617" s="16" t="s">
        <v>229</v>
      </c>
      <c r="D617" s="265" t="s">
        <v>340</v>
      </c>
      <c r="E617" s="265" t="s">
        <v>339</v>
      </c>
      <c r="F617" s="265" t="s">
        <v>341</v>
      </c>
      <c r="G617" s="265" t="s">
        <v>342</v>
      </c>
      <c r="H617" s="265" t="s">
        <v>343</v>
      </c>
    </row>
    <row r="618" spans="1:27" x14ac:dyDescent="0.25">
      <c r="B618" s="246" t="s">
        <v>38</v>
      </c>
      <c r="C618" s="124">
        <f t="shared" ref="C618:C627" si="212">E606</f>
        <v>82.525386711915814</v>
      </c>
      <c r="D618" s="13">
        <f>VLOOKUP($B618,$B$606:$K$615,9,0)</f>
        <v>36.202500000000001</v>
      </c>
      <c r="E618" s="266">
        <f>C618-C$618</f>
        <v>0</v>
      </c>
      <c r="F618" s="9">
        <f t="shared" ref="F618:F626" si="213">E618/C$618</f>
        <v>0</v>
      </c>
      <c r="G618" s="13">
        <f>D$618-D618</f>
        <v>0</v>
      </c>
      <c r="H618" s="9">
        <f>-G618/D$618</f>
        <v>0</v>
      </c>
    </row>
    <row r="619" spans="1:27" x14ac:dyDescent="0.25">
      <c r="B619" s="246" t="s">
        <v>214</v>
      </c>
      <c r="C619" s="124">
        <f t="shared" si="212"/>
        <v>78.66438671191581</v>
      </c>
      <c r="D619" s="13">
        <f t="shared" ref="D619:D627" si="214">VLOOKUP($B619,$B$606:$K$615,9,0)</f>
        <v>20.893750000000001</v>
      </c>
      <c r="E619" s="266">
        <f t="shared" ref="E619:E627" si="215">C619-C$618</f>
        <v>-3.8610000000000042</v>
      </c>
      <c r="F619" s="9">
        <f t="shared" si="213"/>
        <v>-4.6785603240832987E-2</v>
      </c>
      <c r="G619" s="13">
        <f t="shared" ref="G619:G627" si="216">D$618-D619</f>
        <v>15.30875</v>
      </c>
      <c r="H619" s="9">
        <f t="shared" ref="H619:H627" si="217">-G619/D$618</f>
        <v>-0.42286444306332432</v>
      </c>
    </row>
    <row r="620" spans="1:27" x14ac:dyDescent="0.25">
      <c r="B620" s="246" t="s">
        <v>233</v>
      </c>
      <c r="C620" s="124">
        <f t="shared" si="212"/>
        <v>116.76824324435925</v>
      </c>
      <c r="D620" s="13">
        <f t="shared" si="214"/>
        <v>15.797499999999999</v>
      </c>
      <c r="E620" s="266">
        <f t="shared" si="215"/>
        <v>34.24285653244344</v>
      </c>
      <c r="F620" s="9">
        <f t="shared" si="213"/>
        <v>0.41493724412319688</v>
      </c>
      <c r="G620" s="13">
        <f t="shared" si="216"/>
        <v>20.405000000000001</v>
      </c>
      <c r="H620" s="9">
        <f t="shared" si="217"/>
        <v>-0.56363510807264694</v>
      </c>
    </row>
    <row r="621" spans="1:27" x14ac:dyDescent="0.25">
      <c r="B621" s="246" t="s">
        <v>238</v>
      </c>
      <c r="C621" s="124">
        <f t="shared" si="212"/>
        <v>97.902243244359255</v>
      </c>
      <c r="D621" s="13">
        <f t="shared" si="214"/>
        <v>15.64</v>
      </c>
      <c r="E621" s="266">
        <f t="shared" si="215"/>
        <v>15.376856532443441</v>
      </c>
      <c r="F621" s="9">
        <f t="shared" si="213"/>
        <v>0.18632880311269334</v>
      </c>
      <c r="G621" s="13">
        <f t="shared" si="216"/>
        <v>20.5625</v>
      </c>
      <c r="H621" s="9">
        <f t="shared" si="217"/>
        <v>-0.56798563635108068</v>
      </c>
    </row>
    <row r="622" spans="1:27" x14ac:dyDescent="0.25">
      <c r="B622" s="246" t="s">
        <v>237</v>
      </c>
      <c r="C622" s="124">
        <f t="shared" si="212"/>
        <v>91.379243244359259</v>
      </c>
      <c r="D622" s="13">
        <f t="shared" si="214"/>
        <v>17.873750000000001</v>
      </c>
      <c r="E622" s="266">
        <f t="shared" si="215"/>
        <v>8.8538565324434444</v>
      </c>
      <c r="F622" s="9">
        <f t="shared" si="213"/>
        <v>0.10728645917590156</v>
      </c>
      <c r="G622" s="13">
        <f t="shared" si="216"/>
        <v>18.328749999999999</v>
      </c>
      <c r="H622" s="9">
        <f t="shared" si="217"/>
        <v>-0.50628409640218219</v>
      </c>
    </row>
    <row r="623" spans="1:27" x14ac:dyDescent="0.25">
      <c r="B623" s="246" t="s">
        <v>239</v>
      </c>
      <c r="C623" s="124">
        <f t="shared" si="212"/>
        <v>125.69524324435926</v>
      </c>
      <c r="D623" s="13">
        <f t="shared" si="214"/>
        <v>9.7349999999999994</v>
      </c>
      <c r="E623" s="266">
        <f t="shared" si="215"/>
        <v>43.169856532443447</v>
      </c>
      <c r="F623" s="9">
        <f t="shared" si="213"/>
        <v>0.523110018049878</v>
      </c>
      <c r="G623" s="13">
        <f t="shared" si="216"/>
        <v>26.467500000000001</v>
      </c>
      <c r="H623" s="9">
        <f t="shared" si="217"/>
        <v>-0.7310959187901388</v>
      </c>
    </row>
    <row r="624" spans="1:27" x14ac:dyDescent="0.25">
      <c r="B624" s="246" t="s">
        <v>77</v>
      </c>
      <c r="C624" s="124">
        <f t="shared" si="212"/>
        <v>77.121386711915804</v>
      </c>
      <c r="D624" s="13">
        <f t="shared" si="214"/>
        <v>37.153750000000002</v>
      </c>
      <c r="E624" s="266">
        <f t="shared" si="215"/>
        <v>-5.4040000000000106</v>
      </c>
      <c r="F624" s="9">
        <f t="shared" si="213"/>
        <v>-6.5482880060466639E-2</v>
      </c>
      <c r="G624" s="13">
        <f t="shared" si="216"/>
        <v>-0.95125000000000171</v>
      </c>
      <c r="H624" s="9">
        <f t="shared" si="217"/>
        <v>2.6275809681651868E-2</v>
      </c>
    </row>
    <row r="625" spans="2:22" x14ac:dyDescent="0.25">
      <c r="B625" s="246" t="s">
        <v>82</v>
      </c>
      <c r="C625" s="124">
        <f t="shared" si="212"/>
        <v>86.900386711915814</v>
      </c>
      <c r="D625" s="13">
        <f t="shared" si="214"/>
        <v>36.582500000000003</v>
      </c>
      <c r="E625" s="266">
        <f t="shared" si="215"/>
        <v>4.375</v>
      </c>
      <c r="F625" s="9">
        <f t="shared" si="213"/>
        <v>5.3013989686258506E-2</v>
      </c>
      <c r="G625" s="13">
        <f t="shared" si="216"/>
        <v>-0.38000000000000256</v>
      </c>
      <c r="H625" s="9">
        <f t="shared" si="217"/>
        <v>1.0496512671776882E-2</v>
      </c>
    </row>
    <row r="626" spans="2:22" x14ac:dyDescent="0.25">
      <c r="B626" s="246" t="s">
        <v>146</v>
      </c>
      <c r="C626" s="124">
        <f t="shared" si="212"/>
        <v>128.54438671191582</v>
      </c>
      <c r="D626" s="13">
        <f t="shared" si="214"/>
        <v>26.34</v>
      </c>
      <c r="E626" s="266">
        <f t="shared" si="215"/>
        <v>46.019000000000005</v>
      </c>
      <c r="F626" s="9">
        <f t="shared" si="213"/>
        <v>0.55763446659929838</v>
      </c>
      <c r="G626" s="13">
        <f t="shared" si="216"/>
        <v>9.8625000000000007</v>
      </c>
      <c r="H626" s="9">
        <f t="shared" si="217"/>
        <v>-0.27242593743526</v>
      </c>
    </row>
    <row r="627" spans="2:22" x14ac:dyDescent="0.25">
      <c r="B627" s="246" t="s">
        <v>83</v>
      </c>
      <c r="C627" s="124">
        <f t="shared" si="212"/>
        <v>98.121386711915804</v>
      </c>
      <c r="D627" s="13">
        <f t="shared" si="214"/>
        <v>40.645000000000003</v>
      </c>
      <c r="E627" s="266">
        <f t="shared" si="215"/>
        <v>15.595999999999989</v>
      </c>
      <c r="F627" s="9">
        <f>E627/C$618</f>
        <v>0.18898427043357421</v>
      </c>
      <c r="G627" s="13">
        <f t="shared" si="216"/>
        <v>-4.4425000000000026</v>
      </c>
      <c r="H627" s="9">
        <f t="shared" si="217"/>
        <v>0.12271251985360133</v>
      </c>
    </row>
    <row r="631" spans="2:22" ht="13.8" thickBot="1" x14ac:dyDescent="0.3"/>
    <row r="632" spans="2:22" ht="52.8" x14ac:dyDescent="0.25">
      <c r="B632" s="258" t="s">
        <v>43</v>
      </c>
      <c r="C632" s="260" t="s">
        <v>38</v>
      </c>
      <c r="D632" s="260" t="s">
        <v>214</v>
      </c>
      <c r="E632" s="260" t="s">
        <v>233</v>
      </c>
      <c r="F632" s="260" t="s">
        <v>238</v>
      </c>
      <c r="G632" s="260" t="s">
        <v>237</v>
      </c>
      <c r="H632" s="260" t="s">
        <v>239</v>
      </c>
      <c r="I632" s="260" t="s">
        <v>77</v>
      </c>
      <c r="J632" s="260" t="s">
        <v>82</v>
      </c>
      <c r="K632" s="260" t="s">
        <v>146</v>
      </c>
      <c r="L632" s="261" t="s">
        <v>83</v>
      </c>
    </row>
    <row r="633" spans="2:22" x14ac:dyDescent="0.25">
      <c r="B633" s="8" t="s">
        <v>242</v>
      </c>
      <c r="C633" s="55">
        <f>'Final Scenario Average Values'!B2</f>
        <v>0</v>
      </c>
      <c r="D633" s="55">
        <f>'Final Scenario Average Values'!B46</f>
        <v>38684</v>
      </c>
      <c r="E633" s="55">
        <f>'Final Scenario Average Values'!B90</f>
        <v>0</v>
      </c>
      <c r="F633" s="55">
        <f>'Final Scenario Average Values'!B134</f>
        <v>0</v>
      </c>
      <c r="G633" s="55">
        <f>'Final Scenario Average Values'!B178</f>
        <v>34440</v>
      </c>
      <c r="H633" s="55">
        <f>'Final Scenario Average Values'!B222</f>
        <v>25287</v>
      </c>
      <c r="I633" s="55">
        <f>'Final Scenario Average Values'!B266</f>
        <v>0</v>
      </c>
      <c r="J633" s="55">
        <f>'Final Scenario Average Values'!B310</f>
        <v>0</v>
      </c>
      <c r="K633" s="55">
        <f>'Final Scenario Average Values'!B354</f>
        <v>0</v>
      </c>
      <c r="L633" s="55">
        <f>'Final Scenario Average Values'!B398</f>
        <v>0</v>
      </c>
    </row>
    <row r="634" spans="2:22" x14ac:dyDescent="0.25">
      <c r="B634" s="8" t="s">
        <v>275</v>
      </c>
      <c r="C634" s="55">
        <f>'Final Scenario Average Values'!B3</f>
        <v>81885</v>
      </c>
      <c r="D634" s="55">
        <f>'Final Scenario Average Values'!B47</f>
        <v>116708</v>
      </c>
      <c r="E634" s="55">
        <f>'Final Scenario Average Values'!B91</f>
        <v>116603</v>
      </c>
      <c r="F634" s="55">
        <f>'Final Scenario Average Values'!B135</f>
        <v>97737</v>
      </c>
      <c r="G634" s="55">
        <f>'Final Scenario Average Values'!B179</f>
        <v>125654</v>
      </c>
      <c r="H634" s="55">
        <f>'Final Scenario Average Values'!B223</f>
        <v>150817</v>
      </c>
      <c r="I634" s="55">
        <f>'Final Scenario Average Values'!B267</f>
        <v>76481</v>
      </c>
      <c r="J634" s="55">
        <f>'Final Scenario Average Values'!B311</f>
        <v>86260</v>
      </c>
      <c r="K634" s="55">
        <f>'Final Scenario Average Values'!B355</f>
        <v>127904</v>
      </c>
      <c r="L634" s="55">
        <f>'Final Scenario Average Values'!B399</f>
        <v>97481</v>
      </c>
    </row>
    <row r="635" spans="2:22" x14ac:dyDescent="0.25">
      <c r="B635" s="288" t="s">
        <v>274</v>
      </c>
      <c r="C635" s="124">
        <f>C634-C633</f>
        <v>81885</v>
      </c>
      <c r="D635" s="124">
        <f t="shared" ref="D635:L635" si="218">D634-D633</f>
        <v>78024</v>
      </c>
      <c r="E635" s="124">
        <f t="shared" si="218"/>
        <v>116603</v>
      </c>
      <c r="F635" s="124">
        <f t="shared" si="218"/>
        <v>97737</v>
      </c>
      <c r="G635" s="124">
        <f t="shared" si="218"/>
        <v>91214</v>
      </c>
      <c r="H635" s="124">
        <f t="shared" si="218"/>
        <v>125530</v>
      </c>
      <c r="I635" s="124">
        <f t="shared" si="218"/>
        <v>76481</v>
      </c>
      <c r="J635" s="124">
        <f t="shared" si="218"/>
        <v>86260</v>
      </c>
      <c r="K635" s="124">
        <f t="shared" si="218"/>
        <v>127904</v>
      </c>
      <c r="L635" s="124">
        <f t="shared" si="218"/>
        <v>97481</v>
      </c>
    </row>
    <row r="636" spans="2:22" x14ac:dyDescent="0.25">
      <c r="B636" s="288" t="s">
        <v>276</v>
      </c>
      <c r="C636" s="234">
        <f>C635/1000</f>
        <v>81.885000000000005</v>
      </c>
      <c r="D636" s="234">
        <f t="shared" ref="D636:L636" si="219">D635/1000</f>
        <v>78.024000000000001</v>
      </c>
      <c r="E636" s="234">
        <f t="shared" si="219"/>
        <v>116.60299999999999</v>
      </c>
      <c r="F636" s="234">
        <f t="shared" si="219"/>
        <v>97.736999999999995</v>
      </c>
      <c r="G636" s="234">
        <f t="shared" si="219"/>
        <v>91.213999999999999</v>
      </c>
      <c r="H636" s="234">
        <f t="shared" si="219"/>
        <v>125.53</v>
      </c>
      <c r="I636" s="234">
        <f t="shared" si="219"/>
        <v>76.480999999999995</v>
      </c>
      <c r="J636" s="234">
        <f t="shared" si="219"/>
        <v>86.26</v>
      </c>
      <c r="K636" s="234">
        <f t="shared" si="219"/>
        <v>127.904</v>
      </c>
      <c r="L636" s="234">
        <f t="shared" si="219"/>
        <v>97.480999999999995</v>
      </c>
    </row>
    <row r="638" spans="2:22" x14ac:dyDescent="0.25">
      <c r="B638" s="15" t="s">
        <v>248</v>
      </c>
      <c r="C638" s="15">
        <v>2016</v>
      </c>
      <c r="D638" s="15">
        <v>2017</v>
      </c>
      <c r="E638" s="15">
        <v>2018</v>
      </c>
      <c r="F638" s="15">
        <v>2019</v>
      </c>
      <c r="G638" s="15">
        <v>2020</v>
      </c>
      <c r="H638" s="15">
        <v>2021</v>
      </c>
      <c r="I638" s="15">
        <v>2022</v>
      </c>
      <c r="J638" s="15">
        <v>2023</v>
      </c>
      <c r="K638" s="15">
        <v>2024</v>
      </c>
      <c r="L638" s="15">
        <v>2025</v>
      </c>
      <c r="M638" s="15">
        <v>2026</v>
      </c>
      <c r="N638" s="15">
        <v>2027</v>
      </c>
      <c r="O638" s="15">
        <v>2028</v>
      </c>
      <c r="P638" s="15">
        <v>2029</v>
      </c>
      <c r="Q638" s="15">
        <v>2030</v>
      </c>
      <c r="R638" s="15">
        <v>2031</v>
      </c>
      <c r="S638" s="15">
        <v>2032</v>
      </c>
      <c r="T638" s="15">
        <v>2033</v>
      </c>
      <c r="U638" s="15">
        <v>2034</v>
      </c>
      <c r="V638" s="15">
        <v>2035</v>
      </c>
    </row>
    <row r="639" spans="2:22" x14ac:dyDescent="0.25">
      <c r="B639" s="246" t="s">
        <v>38</v>
      </c>
      <c r="C639" s="55">
        <f>'Final Scenario Average Values'!B9</f>
        <v>2243</v>
      </c>
      <c r="D639" s="55">
        <f>'Final Scenario Average Values'!C9</f>
        <v>2307</v>
      </c>
      <c r="E639" s="55">
        <f>'Final Scenario Average Values'!D9</f>
        <v>2416</v>
      </c>
      <c r="F639" s="55">
        <f>'Final Scenario Average Values'!E9</f>
        <v>2451</v>
      </c>
      <c r="G639" s="55">
        <f>'Final Scenario Average Values'!F9</f>
        <v>2485</v>
      </c>
      <c r="H639" s="55">
        <f>'Final Scenario Average Values'!G9</f>
        <v>2496</v>
      </c>
      <c r="I639" s="55">
        <f>'Final Scenario Average Values'!H9</f>
        <v>2510</v>
      </c>
      <c r="J639" s="55">
        <f>'Final Scenario Average Values'!I9</f>
        <v>2526</v>
      </c>
      <c r="K639" s="55">
        <f>'Final Scenario Average Values'!J9</f>
        <v>2536</v>
      </c>
      <c r="L639" s="55">
        <f>'Final Scenario Average Values'!K9</f>
        <v>2545</v>
      </c>
      <c r="M639" s="55">
        <f>'Final Scenario Average Values'!L9</f>
        <v>2541</v>
      </c>
      <c r="N639" s="55">
        <f>'Final Scenario Average Values'!M9</f>
        <v>2606</v>
      </c>
      <c r="O639" s="55">
        <f>'Final Scenario Average Values'!N9</f>
        <v>2640</v>
      </c>
      <c r="P639" s="55">
        <f>'Final Scenario Average Values'!O9</f>
        <v>2732</v>
      </c>
      <c r="Q639" s="55">
        <f>'Final Scenario Average Values'!P9</f>
        <v>2818</v>
      </c>
      <c r="R639" s="55">
        <f>'Final Scenario Average Values'!Q9</f>
        <v>3001</v>
      </c>
      <c r="S639" s="55">
        <f>'Final Scenario Average Values'!R9</f>
        <v>3131</v>
      </c>
      <c r="T639" s="55">
        <f>'Final Scenario Average Values'!S9</f>
        <v>3292</v>
      </c>
      <c r="U639" s="55">
        <f>'Final Scenario Average Values'!T9</f>
        <v>3420</v>
      </c>
      <c r="V639" s="55">
        <f>'Final Scenario Average Values'!U9</f>
        <v>3607</v>
      </c>
    </row>
    <row r="640" spans="2:22" x14ac:dyDescent="0.25">
      <c r="B640" s="246" t="s">
        <v>214</v>
      </c>
      <c r="C640" s="55">
        <f>'Final Scenario Average Values'!B53</f>
        <v>3168</v>
      </c>
      <c r="D640" s="55">
        <f>'Final Scenario Average Values'!C53</f>
        <v>3254</v>
      </c>
      <c r="E640" s="55">
        <f>'Final Scenario Average Values'!D53</f>
        <v>3452</v>
      </c>
      <c r="F640" s="55">
        <f>'Final Scenario Average Values'!E53</f>
        <v>3540</v>
      </c>
      <c r="G640" s="55">
        <f>'Final Scenario Average Values'!F53</f>
        <v>3600</v>
      </c>
      <c r="H640" s="55">
        <f>'Final Scenario Average Values'!G53</f>
        <v>3576</v>
      </c>
      <c r="I640" s="55">
        <f>'Final Scenario Average Values'!H53</f>
        <v>3576</v>
      </c>
      <c r="J640" s="55">
        <f>'Final Scenario Average Values'!I53</f>
        <v>3604</v>
      </c>
      <c r="K640" s="55">
        <f>'Final Scenario Average Values'!J53</f>
        <v>3612</v>
      </c>
      <c r="L640" s="55">
        <f>'Final Scenario Average Values'!K53</f>
        <v>3609</v>
      </c>
      <c r="M640" s="55">
        <f>'Final Scenario Average Values'!L53</f>
        <v>3588</v>
      </c>
      <c r="N640" s="55">
        <f>'Final Scenario Average Values'!M53</f>
        <v>3699</v>
      </c>
      <c r="O640" s="55">
        <f>'Final Scenario Average Values'!N53</f>
        <v>3743</v>
      </c>
      <c r="P640" s="55">
        <f>'Final Scenario Average Values'!O53</f>
        <v>3923</v>
      </c>
      <c r="Q640" s="55">
        <f>'Final Scenario Average Values'!P53</f>
        <v>4063</v>
      </c>
      <c r="R640" s="55">
        <f>'Final Scenario Average Values'!Q53</f>
        <v>4300</v>
      </c>
      <c r="S640" s="55">
        <f>'Final Scenario Average Values'!R53</f>
        <v>4461</v>
      </c>
      <c r="T640" s="55">
        <f>'Final Scenario Average Values'!S53</f>
        <v>4686</v>
      </c>
      <c r="U640" s="55">
        <f>'Final Scenario Average Values'!T53</f>
        <v>4857</v>
      </c>
      <c r="V640" s="55">
        <f>'Final Scenario Average Values'!U53</f>
        <v>5147</v>
      </c>
    </row>
    <row r="641" spans="2:22" x14ac:dyDescent="0.25">
      <c r="B641" s="246" t="s">
        <v>233</v>
      </c>
      <c r="C641" s="55">
        <f>'Final Scenario Average Values'!B97</f>
        <v>2277</v>
      </c>
      <c r="D641" s="55">
        <f>'Final Scenario Average Values'!C97</f>
        <v>2397</v>
      </c>
      <c r="E641" s="55">
        <f>'Final Scenario Average Values'!D97</f>
        <v>2555</v>
      </c>
      <c r="F641" s="55">
        <f>'Final Scenario Average Values'!E97</f>
        <v>2647</v>
      </c>
      <c r="G641" s="55">
        <f>'Final Scenario Average Values'!F97</f>
        <v>2731</v>
      </c>
      <c r="H641" s="55">
        <f>'Final Scenario Average Values'!G97</f>
        <v>2792</v>
      </c>
      <c r="I641" s="55">
        <f>'Final Scenario Average Values'!H97</f>
        <v>2856</v>
      </c>
      <c r="J641" s="55">
        <f>'Final Scenario Average Values'!I97</f>
        <v>3099</v>
      </c>
      <c r="K641" s="55">
        <f>'Final Scenario Average Values'!J97</f>
        <v>3216</v>
      </c>
      <c r="L641" s="55">
        <f>'Final Scenario Average Values'!K97</f>
        <v>3365</v>
      </c>
      <c r="M641" s="55">
        <f>'Final Scenario Average Values'!L97</f>
        <v>3452</v>
      </c>
      <c r="N641" s="55">
        <f>'Final Scenario Average Values'!M97</f>
        <v>3634</v>
      </c>
      <c r="O641" s="55">
        <f>'Final Scenario Average Values'!N97</f>
        <v>3725</v>
      </c>
      <c r="P641" s="55">
        <f>'Final Scenario Average Values'!O97</f>
        <v>4085</v>
      </c>
      <c r="Q641" s="55">
        <f>'Final Scenario Average Values'!P97</f>
        <v>4289</v>
      </c>
      <c r="R641" s="55">
        <f>'Final Scenario Average Values'!Q97</f>
        <v>4427</v>
      </c>
      <c r="S641" s="55">
        <f>'Final Scenario Average Values'!R97</f>
        <v>4550</v>
      </c>
      <c r="T641" s="55">
        <f>'Final Scenario Average Values'!S97</f>
        <v>5018</v>
      </c>
      <c r="U641" s="55">
        <f>'Final Scenario Average Values'!T97</f>
        <v>5287</v>
      </c>
      <c r="V641" s="55">
        <f>'Final Scenario Average Values'!U97</f>
        <v>5717</v>
      </c>
    </row>
    <row r="642" spans="2:22" x14ac:dyDescent="0.25">
      <c r="B642" s="246" t="s">
        <v>238</v>
      </c>
      <c r="C642" s="55">
        <f>'Final Scenario Average Values'!B141</f>
        <v>2247</v>
      </c>
      <c r="D642" s="55">
        <f>'Final Scenario Average Values'!C141</f>
        <v>2315</v>
      </c>
      <c r="E642" s="55">
        <f>'Final Scenario Average Values'!D141</f>
        <v>2426</v>
      </c>
      <c r="F642" s="55">
        <f>'Final Scenario Average Values'!E141</f>
        <v>2475</v>
      </c>
      <c r="G642" s="55">
        <f>'Final Scenario Average Values'!F141</f>
        <v>2535</v>
      </c>
      <c r="H642" s="55">
        <f>'Final Scenario Average Values'!G141</f>
        <v>2547</v>
      </c>
      <c r="I642" s="55">
        <f>'Final Scenario Average Values'!H141</f>
        <v>2556</v>
      </c>
      <c r="J642" s="55">
        <f>'Final Scenario Average Values'!I141</f>
        <v>2775</v>
      </c>
      <c r="K642" s="55">
        <f>'Final Scenario Average Values'!J141</f>
        <v>2849</v>
      </c>
      <c r="L642" s="55">
        <f>'Final Scenario Average Values'!K141</f>
        <v>2922</v>
      </c>
      <c r="M642" s="55">
        <f>'Final Scenario Average Values'!L141</f>
        <v>2950</v>
      </c>
      <c r="N642" s="55">
        <f>'Final Scenario Average Values'!M141</f>
        <v>3077</v>
      </c>
      <c r="O642" s="55">
        <f>'Final Scenario Average Values'!N141</f>
        <v>3116</v>
      </c>
      <c r="P642" s="55">
        <f>'Final Scenario Average Values'!O141</f>
        <v>3254</v>
      </c>
      <c r="Q642" s="55">
        <f>'Final Scenario Average Values'!P141</f>
        <v>3363</v>
      </c>
      <c r="R642" s="55">
        <f>'Final Scenario Average Values'!Q141</f>
        <v>3524</v>
      </c>
      <c r="S642" s="55">
        <f>'Final Scenario Average Values'!R141</f>
        <v>3655</v>
      </c>
      <c r="T642" s="55">
        <f>'Final Scenario Average Values'!S141</f>
        <v>4171</v>
      </c>
      <c r="U642" s="55">
        <f>'Final Scenario Average Values'!T141</f>
        <v>4401</v>
      </c>
      <c r="V642" s="55">
        <f>'Final Scenario Average Values'!U141</f>
        <v>4542</v>
      </c>
    </row>
    <row r="643" spans="2:22" x14ac:dyDescent="0.25">
      <c r="B643" s="246" t="s">
        <v>237</v>
      </c>
      <c r="C643" s="55">
        <f>'Final Scenario Average Values'!B185</f>
        <v>3170</v>
      </c>
      <c r="D643" s="55">
        <f>'Final Scenario Average Values'!C185</f>
        <v>3255</v>
      </c>
      <c r="E643" s="55">
        <f>'Final Scenario Average Values'!D185</f>
        <v>3466</v>
      </c>
      <c r="F643" s="55">
        <f>'Final Scenario Average Values'!E185</f>
        <v>3574</v>
      </c>
      <c r="G643" s="55">
        <f>'Final Scenario Average Values'!F185</f>
        <v>3665</v>
      </c>
      <c r="H643" s="55">
        <f>'Final Scenario Average Values'!G185</f>
        <v>3653</v>
      </c>
      <c r="I643" s="55">
        <f>'Final Scenario Average Values'!H185</f>
        <v>3640</v>
      </c>
      <c r="J643" s="55">
        <f>'Final Scenario Average Values'!I185</f>
        <v>3897</v>
      </c>
      <c r="K643" s="55">
        <f>'Final Scenario Average Values'!J185</f>
        <v>3965</v>
      </c>
      <c r="L643" s="55">
        <f>'Final Scenario Average Values'!K185</f>
        <v>3968</v>
      </c>
      <c r="M643" s="55">
        <f>'Final Scenario Average Values'!L185</f>
        <v>3768</v>
      </c>
      <c r="N643" s="55">
        <f>'Final Scenario Average Values'!M185</f>
        <v>3868</v>
      </c>
      <c r="O643" s="55">
        <f>'Final Scenario Average Values'!N185</f>
        <v>3911</v>
      </c>
      <c r="P643" s="55">
        <f>'Final Scenario Average Values'!O185</f>
        <v>4079</v>
      </c>
      <c r="Q643" s="55">
        <f>'Final Scenario Average Values'!P185</f>
        <v>4209</v>
      </c>
      <c r="R643" s="55">
        <f>'Final Scenario Average Values'!Q185</f>
        <v>4403</v>
      </c>
      <c r="S643" s="55">
        <f>'Final Scenario Average Values'!R185</f>
        <v>4563</v>
      </c>
      <c r="T643" s="55">
        <f>'Final Scenario Average Values'!S185</f>
        <v>5188</v>
      </c>
      <c r="U643" s="55">
        <f>'Final Scenario Average Values'!T185</f>
        <v>5465</v>
      </c>
      <c r="V643" s="55">
        <f>'Final Scenario Average Values'!U185</f>
        <v>5631</v>
      </c>
    </row>
    <row r="644" spans="2:22" x14ac:dyDescent="0.25">
      <c r="B644" s="246" t="s">
        <v>239</v>
      </c>
      <c r="C644" s="55">
        <f>'Final Scenario Average Values'!B229</f>
        <v>3173</v>
      </c>
      <c r="D644" s="55">
        <f>'Final Scenario Average Values'!C229</f>
        <v>3266</v>
      </c>
      <c r="E644" s="55">
        <f>'Final Scenario Average Values'!D229</f>
        <v>3471</v>
      </c>
      <c r="F644" s="55">
        <f>'Final Scenario Average Values'!E229</f>
        <v>3570</v>
      </c>
      <c r="G644" s="55">
        <f>'Final Scenario Average Values'!F229</f>
        <v>3655</v>
      </c>
      <c r="H644" s="55">
        <f>'Final Scenario Average Values'!G229</f>
        <v>3642</v>
      </c>
      <c r="I644" s="55">
        <f>'Final Scenario Average Values'!H229</f>
        <v>3643</v>
      </c>
      <c r="J644" s="55">
        <f>'Final Scenario Average Values'!I229</f>
        <v>3954</v>
      </c>
      <c r="K644" s="55">
        <f>'Final Scenario Average Values'!J229</f>
        <v>4019</v>
      </c>
      <c r="L644" s="55">
        <f>'Final Scenario Average Values'!K229</f>
        <v>4634</v>
      </c>
      <c r="M644" s="55">
        <f>'Final Scenario Average Values'!L229</f>
        <v>4543</v>
      </c>
      <c r="N644" s="55">
        <f>'Final Scenario Average Values'!M229</f>
        <v>4608</v>
      </c>
      <c r="O644" s="55">
        <f>'Final Scenario Average Values'!N229</f>
        <v>4686</v>
      </c>
      <c r="P644" s="55">
        <f>'Final Scenario Average Values'!O229</f>
        <v>4844</v>
      </c>
      <c r="Q644" s="55">
        <f>'Final Scenario Average Values'!P229</f>
        <v>4973</v>
      </c>
      <c r="R644" s="55">
        <f>'Final Scenario Average Values'!Q229</f>
        <v>5259</v>
      </c>
      <c r="S644" s="55">
        <f>'Final Scenario Average Values'!R229</f>
        <v>5482</v>
      </c>
      <c r="T644" s="55">
        <f>'Final Scenario Average Values'!S229</f>
        <v>6746</v>
      </c>
      <c r="U644" s="55">
        <f>'Final Scenario Average Values'!T229</f>
        <v>7144</v>
      </c>
      <c r="V644" s="55">
        <f>'Final Scenario Average Values'!U229</f>
        <v>7099</v>
      </c>
    </row>
    <row r="645" spans="2:22" x14ac:dyDescent="0.25">
      <c r="B645" s="246" t="s">
        <v>77</v>
      </c>
      <c r="C645" s="55">
        <f>'Final Scenario Average Values'!B273</f>
        <v>2224</v>
      </c>
      <c r="D645" s="55">
        <f>'Final Scenario Average Values'!C273</f>
        <v>2241</v>
      </c>
      <c r="E645" s="55">
        <f>'Final Scenario Average Values'!D273</f>
        <v>2314</v>
      </c>
      <c r="F645" s="55">
        <f>'Final Scenario Average Values'!E273</f>
        <v>2332</v>
      </c>
      <c r="G645" s="55">
        <f>'Final Scenario Average Values'!F273</f>
        <v>2354</v>
      </c>
      <c r="H645" s="55">
        <f>'Final Scenario Average Values'!G273</f>
        <v>2356</v>
      </c>
      <c r="I645" s="55">
        <f>'Final Scenario Average Values'!H273</f>
        <v>2361</v>
      </c>
      <c r="J645" s="55">
        <f>'Final Scenario Average Values'!I273</f>
        <v>2369</v>
      </c>
      <c r="K645" s="55">
        <f>'Final Scenario Average Values'!J273</f>
        <v>2369</v>
      </c>
      <c r="L645" s="55">
        <f>'Final Scenario Average Values'!K273</f>
        <v>2364</v>
      </c>
      <c r="M645" s="55">
        <f>'Final Scenario Average Values'!L273</f>
        <v>2350</v>
      </c>
      <c r="N645" s="55">
        <f>'Final Scenario Average Values'!M273</f>
        <v>2414</v>
      </c>
      <c r="O645" s="55">
        <f>'Final Scenario Average Values'!N273</f>
        <v>2441</v>
      </c>
      <c r="P645" s="55">
        <f>'Final Scenario Average Values'!O273</f>
        <v>2526</v>
      </c>
      <c r="Q645" s="55">
        <f>'Final Scenario Average Values'!P273</f>
        <v>2607</v>
      </c>
      <c r="R645" s="55">
        <f>'Final Scenario Average Values'!Q273</f>
        <v>2784</v>
      </c>
      <c r="S645" s="55">
        <f>'Final Scenario Average Values'!R273</f>
        <v>2915</v>
      </c>
      <c r="T645" s="55">
        <f>'Final Scenario Average Values'!S273</f>
        <v>3052</v>
      </c>
      <c r="U645" s="55">
        <f>'Final Scenario Average Values'!T273</f>
        <v>3167</v>
      </c>
      <c r="V645" s="55">
        <f>'Final Scenario Average Values'!U273</f>
        <v>3350</v>
      </c>
    </row>
    <row r="646" spans="2:22" x14ac:dyDescent="0.25">
      <c r="B646" s="246" t="s">
        <v>82</v>
      </c>
      <c r="C646" s="55">
        <f>'Final Scenario Average Values'!B317</f>
        <v>2209</v>
      </c>
      <c r="D646" s="55">
        <f>'Final Scenario Average Values'!C317</f>
        <v>2250</v>
      </c>
      <c r="E646" s="55">
        <f>'Final Scenario Average Values'!D317</f>
        <v>2430</v>
      </c>
      <c r="F646" s="55">
        <f>'Final Scenario Average Values'!E317</f>
        <v>2509</v>
      </c>
      <c r="G646" s="55">
        <f>'Final Scenario Average Values'!F317</f>
        <v>2582</v>
      </c>
      <c r="H646" s="55">
        <f>'Final Scenario Average Values'!G317</f>
        <v>2611</v>
      </c>
      <c r="I646" s="55">
        <f>'Final Scenario Average Values'!H317</f>
        <v>2632</v>
      </c>
      <c r="J646" s="55">
        <f>'Final Scenario Average Values'!I317</f>
        <v>2661</v>
      </c>
      <c r="K646" s="55">
        <f>'Final Scenario Average Values'!J317</f>
        <v>2681</v>
      </c>
      <c r="L646" s="55">
        <f>'Final Scenario Average Values'!K317</f>
        <v>2704</v>
      </c>
      <c r="M646" s="55">
        <f>'Final Scenario Average Values'!L317</f>
        <v>2703</v>
      </c>
      <c r="N646" s="55">
        <f>'Final Scenario Average Values'!M317</f>
        <v>2778</v>
      </c>
      <c r="O646" s="55">
        <f>'Final Scenario Average Values'!N317</f>
        <v>2818</v>
      </c>
      <c r="P646" s="55">
        <f>'Final Scenario Average Values'!O317</f>
        <v>2947</v>
      </c>
      <c r="Q646" s="55">
        <f>'Final Scenario Average Values'!P317</f>
        <v>3035</v>
      </c>
      <c r="R646" s="55">
        <f>'Final Scenario Average Values'!Q317</f>
        <v>3162</v>
      </c>
      <c r="S646" s="55">
        <f>'Final Scenario Average Values'!R317</f>
        <v>3257</v>
      </c>
      <c r="T646" s="55">
        <f>'Final Scenario Average Values'!S317</f>
        <v>3530</v>
      </c>
      <c r="U646" s="55">
        <f>'Final Scenario Average Values'!T317</f>
        <v>3676</v>
      </c>
      <c r="V646" s="55">
        <f>'Final Scenario Average Values'!U317</f>
        <v>3791</v>
      </c>
    </row>
    <row r="647" spans="2:22" x14ac:dyDescent="0.25">
      <c r="B647" s="246" t="s">
        <v>146</v>
      </c>
      <c r="C647" s="55">
        <f>'Final Scenario Average Values'!B361</f>
        <v>2242</v>
      </c>
      <c r="D647" s="55">
        <f>'Final Scenario Average Values'!C361</f>
        <v>2308</v>
      </c>
      <c r="E647" s="55">
        <f>'Final Scenario Average Values'!D361</f>
        <v>2429</v>
      </c>
      <c r="F647" s="55">
        <f>'Final Scenario Average Values'!E361</f>
        <v>2477</v>
      </c>
      <c r="G647" s="55">
        <f>'Final Scenario Average Values'!F361</f>
        <v>2540</v>
      </c>
      <c r="H647" s="55">
        <f>'Final Scenario Average Values'!G361</f>
        <v>3157</v>
      </c>
      <c r="I647" s="55">
        <f>'Final Scenario Average Values'!H361</f>
        <v>3489</v>
      </c>
      <c r="J647" s="55">
        <f>'Final Scenario Average Values'!I361</f>
        <v>3742</v>
      </c>
      <c r="K647" s="55">
        <f>'Final Scenario Average Values'!J361</f>
        <v>4005</v>
      </c>
      <c r="L647" s="55">
        <f>'Final Scenario Average Values'!K361</f>
        <v>4272</v>
      </c>
      <c r="M647" s="55">
        <f>'Final Scenario Average Values'!L361</f>
        <v>4650</v>
      </c>
      <c r="N647" s="55">
        <f>'Final Scenario Average Values'!M361</f>
        <v>5214</v>
      </c>
      <c r="O647" s="55">
        <f>'Final Scenario Average Values'!N361</f>
        <v>5352</v>
      </c>
      <c r="P647" s="55">
        <f>'Final Scenario Average Values'!O361</f>
        <v>5382</v>
      </c>
      <c r="Q647" s="55">
        <f>'Final Scenario Average Values'!P361</f>
        <v>5400</v>
      </c>
      <c r="R647" s="55">
        <f>'Final Scenario Average Values'!Q361</f>
        <v>5472</v>
      </c>
      <c r="S647" s="55">
        <f>'Final Scenario Average Values'!R361</f>
        <v>5523</v>
      </c>
      <c r="T647" s="55">
        <f>'Final Scenario Average Values'!S361</f>
        <v>5612</v>
      </c>
      <c r="U647" s="55">
        <f>'Final Scenario Average Values'!T361</f>
        <v>5676</v>
      </c>
      <c r="V647" s="55">
        <f>'Final Scenario Average Values'!U361</f>
        <v>5772</v>
      </c>
    </row>
    <row r="648" spans="2:22" x14ac:dyDescent="0.25">
      <c r="B648" s="246" t="s">
        <v>83</v>
      </c>
      <c r="C648" s="55">
        <f>'Final Scenario Average Values'!B405</f>
        <v>2236</v>
      </c>
      <c r="D648" s="55">
        <f>'Final Scenario Average Values'!C405</f>
        <v>2293</v>
      </c>
      <c r="E648" s="55">
        <f>'Final Scenario Average Values'!D405</f>
        <v>2415</v>
      </c>
      <c r="F648" s="55">
        <f>'Final Scenario Average Values'!E405</f>
        <v>2480</v>
      </c>
      <c r="G648" s="55">
        <f>'Final Scenario Average Values'!F405</f>
        <v>2543</v>
      </c>
      <c r="H648" s="55">
        <f>'Final Scenario Average Values'!G405</f>
        <v>2553</v>
      </c>
      <c r="I648" s="55">
        <f>'Final Scenario Average Values'!H405</f>
        <v>2549</v>
      </c>
      <c r="J648" s="55">
        <f>'Final Scenario Average Values'!I405</f>
        <v>2615</v>
      </c>
      <c r="K648" s="55">
        <f>'Final Scenario Average Values'!J405</f>
        <v>2626</v>
      </c>
      <c r="L648" s="55">
        <f>'Final Scenario Average Values'!K405</f>
        <v>2670</v>
      </c>
      <c r="M648" s="55">
        <f>'Final Scenario Average Values'!L405</f>
        <v>2669</v>
      </c>
      <c r="N648" s="55">
        <f>'Final Scenario Average Values'!M405</f>
        <v>2795</v>
      </c>
      <c r="O648" s="55">
        <f>'Final Scenario Average Values'!N405</f>
        <v>2842</v>
      </c>
      <c r="P648" s="55">
        <f>'Final Scenario Average Values'!O405</f>
        <v>3013</v>
      </c>
      <c r="Q648" s="55">
        <f>'Final Scenario Average Values'!P405</f>
        <v>3126</v>
      </c>
      <c r="R648" s="55">
        <f>'Final Scenario Average Values'!Q405</f>
        <v>3380</v>
      </c>
      <c r="S648" s="55">
        <f>'Final Scenario Average Values'!R405</f>
        <v>3534</v>
      </c>
      <c r="T648" s="55">
        <f>'Final Scenario Average Values'!S405</f>
        <v>4227</v>
      </c>
      <c r="U648" s="55">
        <f>'Final Scenario Average Values'!T405</f>
        <v>4527</v>
      </c>
      <c r="V648" s="55">
        <f>'Final Scenario Average Values'!U405</f>
        <v>4623</v>
      </c>
    </row>
    <row r="652" spans="2:22" x14ac:dyDescent="0.25">
      <c r="B652" s="15" t="s">
        <v>280</v>
      </c>
      <c r="C652" s="15">
        <v>2016</v>
      </c>
      <c r="D652" s="15">
        <v>2017</v>
      </c>
      <c r="E652" s="15">
        <v>2018</v>
      </c>
      <c r="F652" s="15">
        <v>2019</v>
      </c>
      <c r="G652" s="15">
        <v>2020</v>
      </c>
      <c r="H652" s="15">
        <v>2021</v>
      </c>
      <c r="I652" s="15">
        <v>2022</v>
      </c>
      <c r="J652" s="15">
        <v>2023</v>
      </c>
      <c r="K652" s="15">
        <v>2024</v>
      </c>
      <c r="L652" s="15">
        <v>2025</v>
      </c>
      <c r="M652" s="15">
        <v>2026</v>
      </c>
      <c r="N652" s="15">
        <v>2027</v>
      </c>
      <c r="O652" s="15">
        <v>2028</v>
      </c>
      <c r="P652" s="15">
        <v>2029</v>
      </c>
      <c r="Q652" s="15">
        <v>2030</v>
      </c>
      <c r="R652" s="15">
        <v>2031</v>
      </c>
      <c r="S652" s="15">
        <v>2032</v>
      </c>
      <c r="T652" s="15">
        <v>2033</v>
      </c>
      <c r="U652" s="15">
        <v>2034</v>
      </c>
      <c r="V652" s="15">
        <v>2035</v>
      </c>
    </row>
    <row r="653" spans="2:22" x14ac:dyDescent="0.25">
      <c r="B653" s="246" t="s">
        <v>38</v>
      </c>
      <c r="C653" s="14">
        <v>42</v>
      </c>
      <c r="D653" s="14">
        <v>44</v>
      </c>
      <c r="E653" s="14">
        <v>46</v>
      </c>
      <c r="F653" s="14">
        <v>47</v>
      </c>
      <c r="G653" s="14">
        <v>48</v>
      </c>
      <c r="H653" s="14">
        <v>45</v>
      </c>
      <c r="I653" s="14">
        <v>43</v>
      </c>
      <c r="J653" s="14">
        <v>43</v>
      </c>
      <c r="K653" s="14">
        <v>42</v>
      </c>
      <c r="L653" s="14">
        <v>42</v>
      </c>
      <c r="M653" s="14">
        <v>39</v>
      </c>
      <c r="N653" s="14">
        <v>37</v>
      </c>
      <c r="O653" s="14">
        <v>37</v>
      </c>
      <c r="P653" s="14">
        <v>37</v>
      </c>
      <c r="Q653" s="14">
        <v>38</v>
      </c>
      <c r="R653" s="14">
        <v>37</v>
      </c>
      <c r="S653" s="14">
        <v>38</v>
      </c>
      <c r="T653" s="14">
        <v>39</v>
      </c>
      <c r="U653" s="14">
        <v>39</v>
      </c>
      <c r="V653" s="14">
        <v>36</v>
      </c>
    </row>
    <row r="654" spans="2:22" x14ac:dyDescent="0.25">
      <c r="B654" s="246" t="s">
        <v>214</v>
      </c>
      <c r="C654" s="14">
        <v>17</v>
      </c>
      <c r="D654" s="14">
        <v>18</v>
      </c>
      <c r="E654" s="14">
        <v>18</v>
      </c>
      <c r="F654" s="14">
        <v>19</v>
      </c>
      <c r="G654" s="14">
        <v>19</v>
      </c>
      <c r="H654" s="14">
        <v>19</v>
      </c>
      <c r="I654" s="14">
        <v>18</v>
      </c>
      <c r="J654" s="14">
        <v>18</v>
      </c>
      <c r="K654" s="14">
        <v>18</v>
      </c>
      <c r="L654" s="14">
        <v>18</v>
      </c>
      <c r="M654" s="14">
        <v>17</v>
      </c>
      <c r="N654" s="14">
        <v>17</v>
      </c>
      <c r="O654" s="14">
        <v>17</v>
      </c>
      <c r="P654" s="14">
        <v>17</v>
      </c>
      <c r="Q654" s="14">
        <v>17</v>
      </c>
      <c r="R654" s="14">
        <v>17</v>
      </c>
      <c r="S654" s="14">
        <v>18</v>
      </c>
      <c r="T654" s="14">
        <v>18</v>
      </c>
      <c r="U654" s="14">
        <v>19</v>
      </c>
      <c r="V654" s="14">
        <v>16</v>
      </c>
    </row>
    <row r="655" spans="2:22" x14ac:dyDescent="0.25">
      <c r="B655" s="246" t="s">
        <v>233</v>
      </c>
      <c r="C655" s="14">
        <v>42</v>
      </c>
      <c r="D655" s="14">
        <v>44</v>
      </c>
      <c r="E655" s="14">
        <v>46</v>
      </c>
      <c r="F655" s="14">
        <v>47</v>
      </c>
      <c r="G655" s="14">
        <v>48</v>
      </c>
      <c r="H655" s="14">
        <v>44</v>
      </c>
      <c r="I655" s="14">
        <v>43</v>
      </c>
      <c r="J655" s="14">
        <v>42</v>
      </c>
      <c r="K655" s="14">
        <v>42</v>
      </c>
      <c r="L655" s="14">
        <v>42</v>
      </c>
      <c r="M655" s="14">
        <v>22</v>
      </c>
      <c r="N655" s="14">
        <v>14</v>
      </c>
      <c r="O655" s="14">
        <v>13</v>
      </c>
      <c r="P655" s="14">
        <v>13</v>
      </c>
      <c r="Q655" s="14">
        <v>13</v>
      </c>
      <c r="R655" s="14">
        <v>14</v>
      </c>
      <c r="S655" s="14">
        <v>15</v>
      </c>
      <c r="T655" s="14">
        <v>15</v>
      </c>
      <c r="U655" s="14">
        <v>15</v>
      </c>
      <c r="V655" s="14">
        <v>13</v>
      </c>
    </row>
    <row r="656" spans="2:22" x14ac:dyDescent="0.25">
      <c r="B656" s="246" t="s">
        <v>238</v>
      </c>
      <c r="C656" s="14">
        <v>42</v>
      </c>
      <c r="D656" s="14">
        <v>44</v>
      </c>
      <c r="E656" s="14">
        <v>46</v>
      </c>
      <c r="F656" s="14">
        <v>47</v>
      </c>
      <c r="G656" s="14">
        <v>48</v>
      </c>
      <c r="H656" s="14">
        <v>45</v>
      </c>
      <c r="I656" s="14">
        <v>43</v>
      </c>
      <c r="J656" s="14">
        <v>43</v>
      </c>
      <c r="K656" s="14">
        <v>42</v>
      </c>
      <c r="L656" s="14">
        <v>42</v>
      </c>
      <c r="M656" s="14">
        <v>22</v>
      </c>
      <c r="N656" s="14">
        <v>14</v>
      </c>
      <c r="O656" s="14">
        <v>14</v>
      </c>
      <c r="P656" s="14">
        <v>14</v>
      </c>
      <c r="Q656" s="14">
        <v>14</v>
      </c>
      <c r="R656" s="14">
        <v>13</v>
      </c>
      <c r="S656" s="14">
        <v>13</v>
      </c>
      <c r="T656" s="14">
        <v>14</v>
      </c>
      <c r="U656" s="14">
        <v>14</v>
      </c>
      <c r="V656" s="14">
        <v>12</v>
      </c>
    </row>
    <row r="657" spans="1:25" x14ac:dyDescent="0.25">
      <c r="B657" s="246" t="s">
        <v>237</v>
      </c>
      <c r="C657" s="14">
        <v>17</v>
      </c>
      <c r="D657" s="14">
        <v>18</v>
      </c>
      <c r="E657" s="14">
        <v>18</v>
      </c>
      <c r="F657" s="14">
        <v>19</v>
      </c>
      <c r="G657" s="14">
        <v>19</v>
      </c>
      <c r="H657" s="14">
        <v>19</v>
      </c>
      <c r="I657" s="14">
        <v>19</v>
      </c>
      <c r="J657" s="14">
        <v>18</v>
      </c>
      <c r="K657" s="14">
        <v>18</v>
      </c>
      <c r="L657" s="14">
        <v>19</v>
      </c>
      <c r="M657" s="14">
        <v>17</v>
      </c>
      <c r="N657" s="14">
        <v>16</v>
      </c>
      <c r="O657" s="14">
        <v>16</v>
      </c>
      <c r="P657" s="14">
        <v>16</v>
      </c>
      <c r="Q657" s="14">
        <v>15</v>
      </c>
      <c r="R657" s="14">
        <v>16</v>
      </c>
      <c r="S657" s="14">
        <v>16</v>
      </c>
      <c r="T657" s="14">
        <v>16</v>
      </c>
      <c r="U657" s="14">
        <v>16</v>
      </c>
      <c r="V657" s="14">
        <v>15</v>
      </c>
    </row>
    <row r="658" spans="1:25" x14ac:dyDescent="0.25">
      <c r="B658" s="246" t="s">
        <v>239</v>
      </c>
      <c r="C658" s="14">
        <v>17</v>
      </c>
      <c r="D658" s="14">
        <v>18</v>
      </c>
      <c r="E658" s="14">
        <v>18</v>
      </c>
      <c r="F658" s="14">
        <v>19</v>
      </c>
      <c r="G658" s="14">
        <v>19</v>
      </c>
      <c r="H658" s="14">
        <v>19</v>
      </c>
      <c r="I658" s="14">
        <v>18</v>
      </c>
      <c r="J658" s="14">
        <v>18</v>
      </c>
      <c r="K658" s="14">
        <v>18</v>
      </c>
      <c r="L658" s="14">
        <v>17</v>
      </c>
      <c r="M658" s="14">
        <v>13</v>
      </c>
      <c r="N658" s="14">
        <v>11</v>
      </c>
      <c r="O658" s="14">
        <v>11</v>
      </c>
      <c r="P658" s="14">
        <v>11</v>
      </c>
      <c r="Q658" s="14">
        <v>11</v>
      </c>
      <c r="R658" s="14">
        <v>11</v>
      </c>
      <c r="S658" s="14">
        <v>11</v>
      </c>
      <c r="T658" s="14">
        <v>11</v>
      </c>
      <c r="U658" s="14">
        <v>11</v>
      </c>
      <c r="V658" s="14">
        <v>7</v>
      </c>
    </row>
    <row r="659" spans="1:25" x14ac:dyDescent="0.25">
      <c r="B659" s="246" t="s">
        <v>77</v>
      </c>
      <c r="C659" s="14">
        <v>42</v>
      </c>
      <c r="D659" s="14">
        <v>44</v>
      </c>
      <c r="E659" s="14">
        <v>46</v>
      </c>
      <c r="F659" s="14">
        <v>47</v>
      </c>
      <c r="G659" s="14">
        <v>49</v>
      </c>
      <c r="H659" s="14">
        <v>45</v>
      </c>
      <c r="I659" s="14">
        <v>43</v>
      </c>
      <c r="J659" s="14">
        <v>43</v>
      </c>
      <c r="K659" s="14">
        <v>43</v>
      </c>
      <c r="L659" s="14">
        <v>43</v>
      </c>
      <c r="M659" s="14">
        <v>39</v>
      </c>
      <c r="N659" s="14">
        <v>38</v>
      </c>
      <c r="O659" s="14">
        <v>38</v>
      </c>
      <c r="P659" s="14">
        <v>38</v>
      </c>
      <c r="Q659" s="14">
        <v>38</v>
      </c>
      <c r="R659" s="14">
        <v>38</v>
      </c>
      <c r="S659" s="14">
        <v>39</v>
      </c>
      <c r="T659" s="14">
        <v>39</v>
      </c>
      <c r="U659" s="14">
        <v>40</v>
      </c>
      <c r="V659" s="14">
        <v>37</v>
      </c>
    </row>
    <row r="660" spans="1:25" x14ac:dyDescent="0.25">
      <c r="B660" s="246" t="s">
        <v>82</v>
      </c>
      <c r="C660" s="14">
        <v>42</v>
      </c>
      <c r="D660" s="14">
        <v>44</v>
      </c>
      <c r="E660" s="14">
        <v>46</v>
      </c>
      <c r="F660" s="14">
        <v>47</v>
      </c>
      <c r="G660" s="14">
        <v>47</v>
      </c>
      <c r="H660" s="14">
        <v>44</v>
      </c>
      <c r="I660" s="14">
        <v>43</v>
      </c>
      <c r="J660" s="14">
        <v>42</v>
      </c>
      <c r="K660" s="14">
        <v>42</v>
      </c>
      <c r="L660" s="14">
        <v>42</v>
      </c>
      <c r="M660" s="14">
        <v>39</v>
      </c>
      <c r="N660" s="14">
        <v>37</v>
      </c>
      <c r="O660" s="14">
        <v>36</v>
      </c>
      <c r="P660" s="14">
        <v>36</v>
      </c>
      <c r="Q660" s="14">
        <v>36</v>
      </c>
      <c r="R660" s="14">
        <v>37</v>
      </c>
      <c r="S660" s="14">
        <v>38</v>
      </c>
      <c r="T660" s="14">
        <v>39</v>
      </c>
      <c r="U660" s="14">
        <v>39</v>
      </c>
      <c r="V660" s="14">
        <v>36</v>
      </c>
    </row>
    <row r="661" spans="1:25" x14ac:dyDescent="0.25">
      <c r="B661" s="246" t="s">
        <v>146</v>
      </c>
      <c r="C661" s="14">
        <v>42</v>
      </c>
      <c r="D661" s="14">
        <v>44</v>
      </c>
      <c r="E661" s="14">
        <v>46</v>
      </c>
      <c r="F661" s="14">
        <v>47</v>
      </c>
      <c r="G661" s="14">
        <v>48</v>
      </c>
      <c r="H661" s="14">
        <v>42</v>
      </c>
      <c r="I661" s="14">
        <v>38</v>
      </c>
      <c r="J661" s="14">
        <v>36</v>
      </c>
      <c r="K661" s="14">
        <v>35</v>
      </c>
      <c r="L661" s="14">
        <v>32</v>
      </c>
      <c r="M661" s="14">
        <v>27</v>
      </c>
      <c r="N661" s="14">
        <v>23</v>
      </c>
      <c r="O661" s="14">
        <v>20</v>
      </c>
      <c r="P661" s="14">
        <v>20</v>
      </c>
      <c r="Q661" s="14">
        <v>21</v>
      </c>
      <c r="R661" s="14">
        <v>22</v>
      </c>
      <c r="S661" s="14">
        <v>22</v>
      </c>
      <c r="T661" s="14">
        <v>23</v>
      </c>
      <c r="U661" s="14">
        <v>24</v>
      </c>
      <c r="V661" s="14">
        <v>22</v>
      </c>
    </row>
    <row r="662" spans="1:25" x14ac:dyDescent="0.25">
      <c r="B662" s="246" t="s">
        <v>83</v>
      </c>
      <c r="C662" s="14">
        <v>42</v>
      </c>
      <c r="D662" s="14">
        <v>44</v>
      </c>
      <c r="E662" s="14">
        <v>47</v>
      </c>
      <c r="F662" s="14">
        <v>48</v>
      </c>
      <c r="G662" s="14">
        <v>49</v>
      </c>
      <c r="H662" s="14">
        <v>47</v>
      </c>
      <c r="I662" s="14">
        <v>45</v>
      </c>
      <c r="J662" s="14">
        <v>46</v>
      </c>
      <c r="K662" s="14">
        <v>45</v>
      </c>
      <c r="L662" s="14">
        <v>46</v>
      </c>
      <c r="M662" s="14">
        <v>42</v>
      </c>
      <c r="N662" s="14">
        <v>41</v>
      </c>
      <c r="O662" s="14">
        <v>41</v>
      </c>
      <c r="P662" s="14">
        <v>41</v>
      </c>
      <c r="Q662" s="14">
        <v>42</v>
      </c>
      <c r="R662" s="14">
        <v>42</v>
      </c>
      <c r="S662" s="14">
        <v>42</v>
      </c>
      <c r="T662" s="14">
        <v>42</v>
      </c>
      <c r="U662" s="14">
        <v>42</v>
      </c>
      <c r="V662" s="14">
        <v>39</v>
      </c>
    </row>
    <row r="665" spans="1:25" x14ac:dyDescent="0.25">
      <c r="B665" s="262" t="s">
        <v>281</v>
      </c>
    </row>
    <row r="666" spans="1:25" x14ac:dyDescent="0.25">
      <c r="A666" t="s">
        <v>43</v>
      </c>
      <c r="B666" t="s">
        <v>282</v>
      </c>
      <c r="C666" s="15">
        <v>2016</v>
      </c>
      <c r="D666" s="15">
        <v>2017</v>
      </c>
      <c r="E666" s="15">
        <v>2018</v>
      </c>
      <c r="F666" s="15">
        <v>2019</v>
      </c>
      <c r="G666" s="15">
        <v>2020</v>
      </c>
      <c r="H666" s="15">
        <v>2021</v>
      </c>
      <c r="I666" s="15">
        <v>2022</v>
      </c>
      <c r="J666" s="15">
        <v>2023</v>
      </c>
      <c r="K666" s="15">
        <v>2024</v>
      </c>
      <c r="L666" s="15">
        <v>2025</v>
      </c>
      <c r="M666" s="15">
        <v>2026</v>
      </c>
      <c r="N666" s="15">
        <v>2027</v>
      </c>
      <c r="O666" s="15">
        <v>2028</v>
      </c>
      <c r="P666" s="15">
        <v>2029</v>
      </c>
      <c r="Q666" s="15">
        <v>2030</v>
      </c>
      <c r="R666" s="15">
        <v>2031</v>
      </c>
      <c r="S666" s="15">
        <v>2032</v>
      </c>
      <c r="T666" s="15">
        <v>2033</v>
      </c>
      <c r="U666" s="15">
        <v>2034</v>
      </c>
      <c r="V666" s="15">
        <v>2035</v>
      </c>
      <c r="X666" s="15" t="s">
        <v>338</v>
      </c>
      <c r="Y666" s="15" t="s">
        <v>337</v>
      </c>
    </row>
    <row r="667" spans="1:25" x14ac:dyDescent="0.25">
      <c r="A667" s="246" t="s">
        <v>38</v>
      </c>
      <c r="B667" s="8" t="s">
        <v>250</v>
      </c>
      <c r="C667" s="55">
        <f>'Final Scenario Average Values'!B11</f>
        <v>82</v>
      </c>
      <c r="D667" s="55">
        <f>'Final Scenario Average Values'!C11</f>
        <v>83</v>
      </c>
      <c r="E667" s="55">
        <f>'Final Scenario Average Values'!D11</f>
        <v>83</v>
      </c>
      <c r="F667" s="55">
        <f>'Final Scenario Average Values'!E11</f>
        <v>84</v>
      </c>
      <c r="G667" s="55">
        <f>'Final Scenario Average Values'!F11</f>
        <v>85</v>
      </c>
      <c r="H667" s="55">
        <f>'Final Scenario Average Values'!G11</f>
        <v>86</v>
      </c>
      <c r="I667" s="55">
        <f>'Final Scenario Average Values'!H11</f>
        <v>87</v>
      </c>
      <c r="J667" s="55">
        <f>'Final Scenario Average Values'!I11</f>
        <v>87</v>
      </c>
      <c r="K667" s="55">
        <f>'Final Scenario Average Values'!J11</f>
        <v>88</v>
      </c>
      <c r="L667" s="55">
        <f>'Final Scenario Average Values'!K11</f>
        <v>89</v>
      </c>
      <c r="M667" s="55">
        <f>'Final Scenario Average Values'!L11</f>
        <v>89</v>
      </c>
      <c r="N667" s="55">
        <f>'Final Scenario Average Values'!M11</f>
        <v>89</v>
      </c>
      <c r="O667" s="55">
        <f>'Final Scenario Average Values'!N11</f>
        <v>90</v>
      </c>
      <c r="P667" s="55">
        <f>'Final Scenario Average Values'!O11</f>
        <v>88</v>
      </c>
      <c r="Q667" s="55">
        <f>'Final Scenario Average Values'!P11</f>
        <v>86</v>
      </c>
      <c r="R667" s="55">
        <f>'Final Scenario Average Values'!Q11</f>
        <v>85</v>
      </c>
      <c r="S667" s="55">
        <f>'Final Scenario Average Values'!R11</f>
        <v>85</v>
      </c>
      <c r="T667" s="55">
        <f>'Final Scenario Average Values'!S11</f>
        <v>85</v>
      </c>
      <c r="U667" s="55">
        <f>'Final Scenario Average Values'!T11</f>
        <v>84</v>
      </c>
      <c r="V667" s="55">
        <f>'Final Scenario Average Values'!U11</f>
        <v>84</v>
      </c>
      <c r="X667" s="55">
        <f>NPV(4%,C667:V667)</f>
        <v>1165.8490047835833</v>
      </c>
      <c r="Y667" s="294">
        <f>PMT(4%,20,-X667)</f>
        <v>85.785210390866084</v>
      </c>
    </row>
    <row r="668" spans="1:25" x14ac:dyDescent="0.25">
      <c r="A668" s="246" t="s">
        <v>38</v>
      </c>
      <c r="B668" s="8" t="s">
        <v>251</v>
      </c>
      <c r="C668" s="55">
        <f>'Final Scenario Average Values'!B12</f>
        <v>74</v>
      </c>
      <c r="D668" s="55">
        <f>'Final Scenario Average Values'!C12</f>
        <v>73</v>
      </c>
      <c r="E668" s="55">
        <f>'Final Scenario Average Values'!D12</f>
        <v>73</v>
      </c>
      <c r="F668" s="55">
        <f>'Final Scenario Average Values'!E12</f>
        <v>72</v>
      </c>
      <c r="G668" s="55">
        <f>'Final Scenario Average Values'!F12</f>
        <v>72</v>
      </c>
      <c r="H668" s="55">
        <f>'Final Scenario Average Values'!G12</f>
        <v>72</v>
      </c>
      <c r="I668" s="55">
        <f>'Final Scenario Average Values'!H12</f>
        <v>71</v>
      </c>
      <c r="J668" s="55">
        <f>'Final Scenario Average Values'!I12</f>
        <v>70</v>
      </c>
      <c r="K668" s="55">
        <f>'Final Scenario Average Values'!J12</f>
        <v>70</v>
      </c>
      <c r="L668" s="55">
        <f>'Final Scenario Average Values'!K12</f>
        <v>69</v>
      </c>
      <c r="M668" s="55">
        <f>'Final Scenario Average Values'!L12</f>
        <v>68</v>
      </c>
      <c r="N668" s="55">
        <f>'Final Scenario Average Values'!M12</f>
        <v>67</v>
      </c>
      <c r="O668" s="55">
        <f>'Final Scenario Average Values'!N12</f>
        <v>66</v>
      </c>
      <c r="P668" s="55">
        <f>'Final Scenario Average Values'!O12</f>
        <v>64</v>
      </c>
      <c r="Q668" s="55">
        <f>'Final Scenario Average Values'!P12</f>
        <v>63</v>
      </c>
      <c r="R668" s="55">
        <f>'Final Scenario Average Values'!Q12</f>
        <v>62</v>
      </c>
      <c r="S668" s="55">
        <f>'Final Scenario Average Values'!R12</f>
        <v>61</v>
      </c>
      <c r="T668" s="55">
        <f>'Final Scenario Average Values'!S12</f>
        <v>61</v>
      </c>
      <c r="U668" s="55">
        <f>'Final Scenario Average Values'!T12</f>
        <v>61</v>
      </c>
      <c r="V668" s="55">
        <f>'Final Scenario Average Values'!U12</f>
        <v>61</v>
      </c>
      <c r="X668" s="55">
        <f t="shared" ref="X668:X686" si="220">NPV(4%,C668:V668)</f>
        <v>930.98760758853291</v>
      </c>
      <c r="Y668" s="294">
        <f t="shared" ref="Y668:Y686" si="221">PMT(4%,20,-X668)</f>
        <v>68.503697700626958</v>
      </c>
    </row>
    <row r="669" spans="1:25" x14ac:dyDescent="0.25">
      <c r="A669" s="246" t="s">
        <v>214</v>
      </c>
      <c r="B669" s="8" t="s">
        <v>250</v>
      </c>
      <c r="C669" s="55">
        <f>'Final Scenario Average Values'!B55</f>
        <v>81</v>
      </c>
      <c r="D669" s="55">
        <f>'Final Scenario Average Values'!C55</f>
        <v>82</v>
      </c>
      <c r="E669" s="55">
        <f>'Final Scenario Average Values'!D55</f>
        <v>83</v>
      </c>
      <c r="F669" s="55">
        <f>'Final Scenario Average Values'!E55</f>
        <v>83</v>
      </c>
      <c r="G669" s="55">
        <f>'Final Scenario Average Values'!F55</f>
        <v>84</v>
      </c>
      <c r="H669" s="55">
        <f>'Final Scenario Average Values'!G55</f>
        <v>85</v>
      </c>
      <c r="I669" s="55">
        <f>'Final Scenario Average Values'!H55</f>
        <v>86</v>
      </c>
      <c r="J669" s="55">
        <f>'Final Scenario Average Values'!I55</f>
        <v>87</v>
      </c>
      <c r="K669" s="55">
        <f>'Final Scenario Average Values'!J55</f>
        <v>87</v>
      </c>
      <c r="L669" s="55">
        <f>'Final Scenario Average Values'!K55</f>
        <v>88</v>
      </c>
      <c r="M669" s="55">
        <f>'Final Scenario Average Values'!L55</f>
        <v>88</v>
      </c>
      <c r="N669" s="55">
        <f>'Final Scenario Average Values'!M55</f>
        <v>88</v>
      </c>
      <c r="O669" s="55">
        <f>'Final Scenario Average Values'!N55</f>
        <v>89</v>
      </c>
      <c r="P669" s="55">
        <f>'Final Scenario Average Values'!O55</f>
        <v>87</v>
      </c>
      <c r="Q669" s="55">
        <f>'Final Scenario Average Values'!P55</f>
        <v>85</v>
      </c>
      <c r="R669" s="55">
        <f>'Final Scenario Average Values'!Q55</f>
        <v>84</v>
      </c>
      <c r="S669" s="55">
        <f>'Final Scenario Average Values'!R55</f>
        <v>84</v>
      </c>
      <c r="T669" s="55">
        <f>'Final Scenario Average Values'!S55</f>
        <v>84</v>
      </c>
      <c r="U669" s="55">
        <f>'Final Scenario Average Values'!T55</f>
        <v>83</v>
      </c>
      <c r="V669" s="55">
        <f>'Final Scenario Average Values'!U55</f>
        <v>83</v>
      </c>
      <c r="X669" s="55">
        <f t="shared" si="220"/>
        <v>1153.8783650022883</v>
      </c>
      <c r="Y669" s="291">
        <f t="shared" si="221"/>
        <v>84.90438976320489</v>
      </c>
    </row>
    <row r="670" spans="1:25" x14ac:dyDescent="0.25">
      <c r="A670" s="246" t="s">
        <v>214</v>
      </c>
      <c r="B670" s="8" t="s">
        <v>251</v>
      </c>
      <c r="C670" s="55">
        <f>'Final Scenario Average Values'!B56</f>
        <v>74</v>
      </c>
      <c r="D670" s="55">
        <f>'Final Scenario Average Values'!C56</f>
        <v>73</v>
      </c>
      <c r="E670" s="55">
        <f>'Final Scenario Average Values'!D56</f>
        <v>72</v>
      </c>
      <c r="F670" s="55">
        <f>'Final Scenario Average Values'!E56</f>
        <v>72</v>
      </c>
      <c r="G670" s="55">
        <f>'Final Scenario Average Values'!F56</f>
        <v>71</v>
      </c>
      <c r="H670" s="55">
        <f>'Final Scenario Average Values'!G56</f>
        <v>71</v>
      </c>
      <c r="I670" s="55">
        <f>'Final Scenario Average Values'!H56</f>
        <v>70</v>
      </c>
      <c r="J670" s="55">
        <f>'Final Scenario Average Values'!I56</f>
        <v>69</v>
      </c>
      <c r="K670" s="55">
        <f>'Final Scenario Average Values'!J56</f>
        <v>68</v>
      </c>
      <c r="L670" s="55">
        <f>'Final Scenario Average Values'!K56</f>
        <v>68</v>
      </c>
      <c r="M670" s="55">
        <f>'Final Scenario Average Values'!L56</f>
        <v>67</v>
      </c>
      <c r="N670" s="55">
        <f>'Final Scenario Average Values'!M56</f>
        <v>66</v>
      </c>
      <c r="O670" s="55">
        <f>'Final Scenario Average Values'!N56</f>
        <v>65</v>
      </c>
      <c r="P670" s="55">
        <f>'Final Scenario Average Values'!O56</f>
        <v>63</v>
      </c>
      <c r="Q670" s="55">
        <f>'Final Scenario Average Values'!P56</f>
        <v>61</v>
      </c>
      <c r="R670" s="55">
        <f>'Final Scenario Average Values'!Q56</f>
        <v>61</v>
      </c>
      <c r="S670" s="55">
        <f>'Final Scenario Average Values'!R56</f>
        <v>60</v>
      </c>
      <c r="T670" s="55">
        <f>'Final Scenario Average Values'!S56</f>
        <v>60</v>
      </c>
      <c r="U670" s="55">
        <f>'Final Scenario Average Values'!T56</f>
        <v>60</v>
      </c>
      <c r="V670" s="55">
        <f>'Final Scenario Average Values'!U56</f>
        <v>60</v>
      </c>
      <c r="X670" s="55">
        <f t="shared" si="220"/>
        <v>918.8803288708591</v>
      </c>
      <c r="Y670" s="291">
        <f t="shared" si="221"/>
        <v>67.612822940863964</v>
      </c>
    </row>
    <row r="671" spans="1:25" x14ac:dyDescent="0.25">
      <c r="A671" s="246" t="s">
        <v>233</v>
      </c>
      <c r="B671" s="8" t="s">
        <v>250</v>
      </c>
      <c r="C671" s="55">
        <f>'Final Scenario Average Values'!B99</f>
        <v>82</v>
      </c>
      <c r="D671" s="55">
        <f>'Final Scenario Average Values'!C99</f>
        <v>83</v>
      </c>
      <c r="E671" s="55">
        <f>'Final Scenario Average Values'!D99</f>
        <v>84</v>
      </c>
      <c r="F671" s="55">
        <f>'Final Scenario Average Values'!E99</f>
        <v>85</v>
      </c>
      <c r="G671" s="55">
        <f>'Final Scenario Average Values'!F99</f>
        <v>87</v>
      </c>
      <c r="H671" s="55">
        <f>'Final Scenario Average Values'!G99</f>
        <v>88</v>
      </c>
      <c r="I671" s="55">
        <f>'Final Scenario Average Values'!H99</f>
        <v>89</v>
      </c>
      <c r="J671" s="55">
        <f>'Final Scenario Average Values'!I99</f>
        <v>91</v>
      </c>
      <c r="K671" s="55">
        <f>'Final Scenario Average Values'!J99</f>
        <v>93</v>
      </c>
      <c r="L671" s="55">
        <f>'Final Scenario Average Values'!K99</f>
        <v>94</v>
      </c>
      <c r="M671" s="55">
        <f>'Final Scenario Average Values'!L99</f>
        <v>95</v>
      </c>
      <c r="N671" s="55">
        <f>'Final Scenario Average Values'!M99</f>
        <v>96</v>
      </c>
      <c r="O671" s="55">
        <f>'Final Scenario Average Values'!N99</f>
        <v>97</v>
      </c>
      <c r="P671" s="55">
        <f>'Final Scenario Average Values'!O99</f>
        <v>96</v>
      </c>
      <c r="Q671" s="55">
        <f>'Final Scenario Average Values'!P99</f>
        <v>95</v>
      </c>
      <c r="R671" s="55">
        <f>'Final Scenario Average Values'!Q99</f>
        <v>94</v>
      </c>
      <c r="S671" s="55">
        <f>'Final Scenario Average Values'!R99</f>
        <v>94</v>
      </c>
      <c r="T671" s="55">
        <f>'Final Scenario Average Values'!S99</f>
        <v>95</v>
      </c>
      <c r="U671" s="55">
        <f>'Final Scenario Average Values'!T99</f>
        <v>96</v>
      </c>
      <c r="V671" s="55">
        <f>'Final Scenario Average Values'!U99</f>
        <v>97</v>
      </c>
      <c r="X671" s="55">
        <f t="shared" si="220"/>
        <v>1230.2320576862355</v>
      </c>
      <c r="Y671" s="291">
        <f t="shared" si="221"/>
        <v>90.52262811494397</v>
      </c>
    </row>
    <row r="672" spans="1:25" x14ac:dyDescent="0.25">
      <c r="A672" s="246" t="s">
        <v>233</v>
      </c>
      <c r="B672" s="8" t="s">
        <v>251</v>
      </c>
      <c r="C672" s="55">
        <f>'Final Scenario Average Values'!B100</f>
        <v>75</v>
      </c>
      <c r="D672" s="55">
        <f>'Final Scenario Average Values'!C100</f>
        <v>74</v>
      </c>
      <c r="E672" s="55">
        <f>'Final Scenario Average Values'!D100</f>
        <v>74</v>
      </c>
      <c r="F672" s="55">
        <f>'Final Scenario Average Values'!E100</f>
        <v>73</v>
      </c>
      <c r="G672" s="55">
        <f>'Final Scenario Average Values'!F100</f>
        <v>73</v>
      </c>
      <c r="H672" s="55">
        <f>'Final Scenario Average Values'!G100</f>
        <v>73</v>
      </c>
      <c r="I672" s="55">
        <f>'Final Scenario Average Values'!H100</f>
        <v>73</v>
      </c>
      <c r="J672" s="55">
        <f>'Final Scenario Average Values'!I100</f>
        <v>73</v>
      </c>
      <c r="K672" s="55">
        <f>'Final Scenario Average Values'!J100</f>
        <v>73</v>
      </c>
      <c r="L672" s="55">
        <f>'Final Scenario Average Values'!K100</f>
        <v>72</v>
      </c>
      <c r="M672" s="55">
        <f>'Final Scenario Average Values'!L100</f>
        <v>72</v>
      </c>
      <c r="N672" s="55">
        <f>'Final Scenario Average Values'!M100</f>
        <v>72</v>
      </c>
      <c r="O672" s="55">
        <f>'Final Scenario Average Values'!N100</f>
        <v>71</v>
      </c>
      <c r="P672" s="55">
        <f>'Final Scenario Average Values'!O100</f>
        <v>70</v>
      </c>
      <c r="Q672" s="55">
        <f>'Final Scenario Average Values'!P100</f>
        <v>69</v>
      </c>
      <c r="R672" s="55">
        <f>'Final Scenario Average Values'!Q100</f>
        <v>68</v>
      </c>
      <c r="S672" s="55">
        <f>'Final Scenario Average Values'!R100</f>
        <v>67</v>
      </c>
      <c r="T672" s="55">
        <f>'Final Scenario Average Values'!S100</f>
        <v>68</v>
      </c>
      <c r="U672" s="55">
        <f>'Final Scenario Average Values'!T100</f>
        <v>69</v>
      </c>
      <c r="V672" s="55">
        <f>'Final Scenario Average Values'!U100</f>
        <v>70</v>
      </c>
      <c r="X672" s="55">
        <f t="shared" si="220"/>
        <v>977.24042760245163</v>
      </c>
      <c r="Y672" s="291">
        <f t="shared" si="221"/>
        <v>71.907061154886136</v>
      </c>
    </row>
    <row r="673" spans="1:25" x14ac:dyDescent="0.25">
      <c r="A673" s="246" t="s">
        <v>238</v>
      </c>
      <c r="B673" s="8" t="s">
        <v>250</v>
      </c>
      <c r="C673" s="55">
        <f>'Final Scenario Average Values'!B143</f>
        <v>81</v>
      </c>
      <c r="D673" s="55">
        <f>'Final Scenario Average Values'!C143</f>
        <v>83</v>
      </c>
      <c r="E673" s="55">
        <f>'Final Scenario Average Values'!D143</f>
        <v>83</v>
      </c>
      <c r="F673" s="55">
        <f>'Final Scenario Average Values'!E143</f>
        <v>84</v>
      </c>
      <c r="G673" s="55">
        <f>'Final Scenario Average Values'!F143</f>
        <v>85</v>
      </c>
      <c r="H673" s="55">
        <f>'Final Scenario Average Values'!G143</f>
        <v>86</v>
      </c>
      <c r="I673" s="55">
        <f>'Final Scenario Average Values'!H143</f>
        <v>87</v>
      </c>
      <c r="J673" s="55">
        <f>'Final Scenario Average Values'!I143</f>
        <v>89</v>
      </c>
      <c r="K673" s="55">
        <f>'Final Scenario Average Values'!J143</f>
        <v>90</v>
      </c>
      <c r="L673" s="55">
        <f>'Final Scenario Average Values'!K143</f>
        <v>91</v>
      </c>
      <c r="M673" s="55">
        <f>'Final Scenario Average Values'!L143</f>
        <v>91</v>
      </c>
      <c r="N673" s="55">
        <f>'Final Scenario Average Values'!M143</f>
        <v>92</v>
      </c>
      <c r="O673" s="55">
        <f>'Final Scenario Average Values'!N143</f>
        <v>92</v>
      </c>
      <c r="P673" s="55">
        <f>'Final Scenario Average Values'!O143</f>
        <v>91</v>
      </c>
      <c r="Q673" s="55">
        <f>'Final Scenario Average Values'!P143</f>
        <v>89</v>
      </c>
      <c r="R673" s="55">
        <f>'Final Scenario Average Values'!Q143</f>
        <v>88</v>
      </c>
      <c r="S673" s="55">
        <f>'Final Scenario Average Values'!R143</f>
        <v>88</v>
      </c>
      <c r="T673" s="55">
        <f>'Final Scenario Average Values'!S143</f>
        <v>90</v>
      </c>
      <c r="U673" s="55">
        <f>'Final Scenario Average Values'!T143</f>
        <v>90</v>
      </c>
      <c r="V673" s="55">
        <f>'Final Scenario Average Values'!U143</f>
        <v>89</v>
      </c>
      <c r="X673" s="55">
        <f t="shared" si="220"/>
        <v>1187.6172426265709</v>
      </c>
      <c r="Y673" s="291">
        <f t="shared" si="221"/>
        <v>87.386955432923031</v>
      </c>
    </row>
    <row r="674" spans="1:25" x14ac:dyDescent="0.25">
      <c r="A674" s="246" t="s">
        <v>238</v>
      </c>
      <c r="B674" s="8" t="s">
        <v>251</v>
      </c>
      <c r="C674" s="55">
        <f>'Final Scenario Average Values'!B144</f>
        <v>74</v>
      </c>
      <c r="D674" s="55">
        <f>'Final Scenario Average Values'!C144</f>
        <v>73</v>
      </c>
      <c r="E674" s="55">
        <f>'Final Scenario Average Values'!D144</f>
        <v>73</v>
      </c>
      <c r="F674" s="55">
        <f>'Final Scenario Average Values'!E144</f>
        <v>72</v>
      </c>
      <c r="G674" s="55">
        <f>'Final Scenario Average Values'!F144</f>
        <v>72</v>
      </c>
      <c r="H674" s="55">
        <f>'Final Scenario Average Values'!G144</f>
        <v>72</v>
      </c>
      <c r="I674" s="55">
        <f>'Final Scenario Average Values'!H144</f>
        <v>71</v>
      </c>
      <c r="J674" s="55">
        <f>'Final Scenario Average Values'!I144</f>
        <v>72</v>
      </c>
      <c r="K674" s="55">
        <f>'Final Scenario Average Values'!J144</f>
        <v>71</v>
      </c>
      <c r="L674" s="55">
        <f>'Final Scenario Average Values'!K144</f>
        <v>71</v>
      </c>
      <c r="M674" s="55">
        <f>'Final Scenario Average Values'!L144</f>
        <v>70</v>
      </c>
      <c r="N674" s="55">
        <f>'Final Scenario Average Values'!M144</f>
        <v>70</v>
      </c>
      <c r="O674" s="55">
        <f>'Final Scenario Average Values'!N144</f>
        <v>69</v>
      </c>
      <c r="P674" s="55">
        <f>'Final Scenario Average Values'!O144</f>
        <v>67</v>
      </c>
      <c r="Q674" s="55">
        <f>'Final Scenario Average Values'!P144</f>
        <v>65</v>
      </c>
      <c r="R674" s="55">
        <f>'Final Scenario Average Values'!Q144</f>
        <v>64</v>
      </c>
      <c r="S674" s="55">
        <f>'Final Scenario Average Values'!R144</f>
        <v>64</v>
      </c>
      <c r="T674" s="55">
        <f>'Final Scenario Average Values'!S144</f>
        <v>66</v>
      </c>
      <c r="U674" s="55">
        <f>'Final Scenario Average Values'!T144</f>
        <v>66</v>
      </c>
      <c r="V674" s="55">
        <f>'Final Scenario Average Values'!U144</f>
        <v>66</v>
      </c>
      <c r="X674" s="55">
        <f t="shared" si="220"/>
        <v>952.05155614116677</v>
      </c>
      <c r="Y674" s="291">
        <f t="shared" si="221"/>
        <v>70.053619903961945</v>
      </c>
    </row>
    <row r="675" spans="1:25" x14ac:dyDescent="0.25">
      <c r="A675" s="246" t="s">
        <v>237</v>
      </c>
      <c r="B675" s="8" t="s">
        <v>250</v>
      </c>
      <c r="C675" s="55">
        <f>'Final Scenario Average Values'!B187</f>
        <v>81</v>
      </c>
      <c r="D675" s="55">
        <f>'Final Scenario Average Values'!C187</f>
        <v>82</v>
      </c>
      <c r="E675" s="55">
        <f>'Final Scenario Average Values'!D187</f>
        <v>82</v>
      </c>
      <c r="F675" s="55">
        <f>'Final Scenario Average Values'!E187</f>
        <v>83</v>
      </c>
      <c r="G675" s="55">
        <f>'Final Scenario Average Values'!F187</f>
        <v>84</v>
      </c>
      <c r="H675" s="55">
        <f>'Final Scenario Average Values'!G187</f>
        <v>86</v>
      </c>
      <c r="I675" s="55">
        <f>'Final Scenario Average Values'!H187</f>
        <v>86</v>
      </c>
      <c r="J675" s="55">
        <f>'Final Scenario Average Values'!I187</f>
        <v>88</v>
      </c>
      <c r="K675" s="55">
        <f>'Final Scenario Average Values'!J187</f>
        <v>89</v>
      </c>
      <c r="L675" s="55">
        <f>'Final Scenario Average Values'!K187</f>
        <v>90</v>
      </c>
      <c r="M675" s="55">
        <f>'Final Scenario Average Values'!L187</f>
        <v>90</v>
      </c>
      <c r="N675" s="55">
        <f>'Final Scenario Average Values'!M187</f>
        <v>91</v>
      </c>
      <c r="O675" s="55">
        <f>'Final Scenario Average Values'!N187</f>
        <v>91</v>
      </c>
      <c r="P675" s="55">
        <f>'Final Scenario Average Values'!O187</f>
        <v>89</v>
      </c>
      <c r="Q675" s="55">
        <f>'Final Scenario Average Values'!P187</f>
        <v>88</v>
      </c>
      <c r="R675" s="55">
        <f>'Final Scenario Average Values'!Q187</f>
        <v>87</v>
      </c>
      <c r="S675" s="55">
        <f>'Final Scenario Average Values'!R187</f>
        <v>86</v>
      </c>
      <c r="T675" s="55">
        <f>'Final Scenario Average Values'!S187</f>
        <v>89</v>
      </c>
      <c r="U675" s="55">
        <f>'Final Scenario Average Values'!T187</f>
        <v>89</v>
      </c>
      <c r="V675" s="55">
        <f>'Final Scenario Average Values'!U187</f>
        <v>88</v>
      </c>
      <c r="X675" s="55">
        <f t="shared" si="220"/>
        <v>1174.6879209401989</v>
      </c>
      <c r="Y675" s="291">
        <f t="shared" si="221"/>
        <v>86.435593312677867</v>
      </c>
    </row>
    <row r="676" spans="1:25" x14ac:dyDescent="0.25">
      <c r="A676" s="246" t="s">
        <v>237</v>
      </c>
      <c r="B676" s="8" t="s">
        <v>251</v>
      </c>
      <c r="C676" s="55">
        <f>'Final Scenario Average Values'!B188</f>
        <v>74</v>
      </c>
      <c r="D676" s="55">
        <f>'Final Scenario Average Values'!C188</f>
        <v>73</v>
      </c>
      <c r="E676" s="55">
        <f>'Final Scenario Average Values'!D188</f>
        <v>72</v>
      </c>
      <c r="F676" s="55">
        <f>'Final Scenario Average Values'!E188</f>
        <v>72</v>
      </c>
      <c r="G676" s="55">
        <f>'Final Scenario Average Values'!F188</f>
        <v>72</v>
      </c>
      <c r="H676" s="55">
        <f>'Final Scenario Average Values'!G188</f>
        <v>71</v>
      </c>
      <c r="I676" s="55">
        <f>'Final Scenario Average Values'!H188</f>
        <v>71</v>
      </c>
      <c r="J676" s="55">
        <f>'Final Scenario Average Values'!I188</f>
        <v>71</v>
      </c>
      <c r="K676" s="55">
        <f>'Final Scenario Average Values'!J188</f>
        <v>70</v>
      </c>
      <c r="L676" s="55">
        <f>'Final Scenario Average Values'!K188</f>
        <v>69</v>
      </c>
      <c r="M676" s="55">
        <f>'Final Scenario Average Values'!L188</f>
        <v>68</v>
      </c>
      <c r="N676" s="55">
        <f>'Final Scenario Average Values'!M188</f>
        <v>68</v>
      </c>
      <c r="O676" s="55">
        <f>'Final Scenario Average Values'!N188</f>
        <v>67</v>
      </c>
      <c r="P676" s="55">
        <f>'Final Scenario Average Values'!O188</f>
        <v>65</v>
      </c>
      <c r="Q676" s="55">
        <f>'Final Scenario Average Values'!P188</f>
        <v>63</v>
      </c>
      <c r="R676" s="55">
        <f>'Final Scenario Average Values'!Q188</f>
        <v>63</v>
      </c>
      <c r="S676" s="55">
        <f>'Final Scenario Average Values'!R188</f>
        <v>62</v>
      </c>
      <c r="T676" s="55">
        <f>'Final Scenario Average Values'!S188</f>
        <v>64</v>
      </c>
      <c r="U676" s="55">
        <f>'Final Scenario Average Values'!T188</f>
        <v>64</v>
      </c>
      <c r="V676" s="55">
        <f>'Final Scenario Average Values'!U188</f>
        <v>63</v>
      </c>
      <c r="X676" s="55">
        <f t="shared" si="220"/>
        <v>936.70650007679251</v>
      </c>
      <c r="Y676" s="291">
        <f t="shared" si="221"/>
        <v>68.924503819854351</v>
      </c>
    </row>
    <row r="677" spans="1:25" x14ac:dyDescent="0.25">
      <c r="A677" s="246" t="s">
        <v>239</v>
      </c>
      <c r="B677" s="8" t="s">
        <v>250</v>
      </c>
      <c r="C677" s="55">
        <f>'Final Scenario Average Values'!B231</f>
        <v>81</v>
      </c>
      <c r="D677" s="55">
        <f>'Final Scenario Average Values'!C231</f>
        <v>82</v>
      </c>
      <c r="E677" s="55">
        <f>'Final Scenario Average Values'!D231</f>
        <v>83</v>
      </c>
      <c r="F677" s="55">
        <f>'Final Scenario Average Values'!E231</f>
        <v>84</v>
      </c>
      <c r="G677" s="55">
        <f>'Final Scenario Average Values'!F231</f>
        <v>85</v>
      </c>
      <c r="H677" s="55">
        <f>'Final Scenario Average Values'!G231</f>
        <v>86</v>
      </c>
      <c r="I677" s="55">
        <f>'Final Scenario Average Values'!H231</f>
        <v>87</v>
      </c>
      <c r="J677" s="55">
        <f>'Final Scenario Average Values'!I231</f>
        <v>89</v>
      </c>
      <c r="K677" s="55">
        <f>'Final Scenario Average Values'!J231</f>
        <v>90</v>
      </c>
      <c r="L677" s="55">
        <f>'Final Scenario Average Values'!K231</f>
        <v>95</v>
      </c>
      <c r="M677" s="55">
        <f>'Final Scenario Average Values'!L231</f>
        <v>96</v>
      </c>
      <c r="N677" s="55">
        <f>'Final Scenario Average Values'!M231</f>
        <v>97</v>
      </c>
      <c r="O677" s="55">
        <f>'Final Scenario Average Values'!N231</f>
        <v>98</v>
      </c>
      <c r="P677" s="55">
        <f>'Final Scenario Average Values'!O231</f>
        <v>96</v>
      </c>
      <c r="Q677" s="55">
        <f>'Final Scenario Average Values'!P231</f>
        <v>95</v>
      </c>
      <c r="R677" s="55">
        <f>'Final Scenario Average Values'!Q231</f>
        <v>94</v>
      </c>
      <c r="S677" s="55">
        <f>'Final Scenario Average Values'!R231</f>
        <v>94</v>
      </c>
      <c r="T677" s="55">
        <f>'Final Scenario Average Values'!S231</f>
        <v>101</v>
      </c>
      <c r="U677" s="55">
        <f>'Final Scenario Average Values'!T231</f>
        <v>102</v>
      </c>
      <c r="V677" s="55">
        <f>'Final Scenario Average Values'!U231</f>
        <v>101</v>
      </c>
      <c r="X677" s="55">
        <f t="shared" si="220"/>
        <v>1228.4741902451278</v>
      </c>
      <c r="Y677" s="291">
        <f t="shared" si="221"/>
        <v>90.393281151781537</v>
      </c>
    </row>
    <row r="678" spans="1:25" x14ac:dyDescent="0.25">
      <c r="A678" s="246" t="s">
        <v>239</v>
      </c>
      <c r="B678" s="8" t="s">
        <v>251</v>
      </c>
      <c r="C678" s="55">
        <f>'Final Scenario Average Values'!B232</f>
        <v>74</v>
      </c>
      <c r="D678" s="55">
        <f>'Final Scenario Average Values'!C232</f>
        <v>73</v>
      </c>
      <c r="E678" s="55">
        <f>'Final Scenario Average Values'!D232</f>
        <v>73</v>
      </c>
      <c r="F678" s="55">
        <f>'Final Scenario Average Values'!E232</f>
        <v>72</v>
      </c>
      <c r="G678" s="55">
        <f>'Final Scenario Average Values'!F232</f>
        <v>72</v>
      </c>
      <c r="H678" s="55">
        <f>'Final Scenario Average Values'!G232</f>
        <v>71</v>
      </c>
      <c r="I678" s="55">
        <f>'Final Scenario Average Values'!H232</f>
        <v>70</v>
      </c>
      <c r="J678" s="55">
        <f>'Final Scenario Average Values'!I232</f>
        <v>71</v>
      </c>
      <c r="K678" s="55">
        <f>'Final Scenario Average Values'!J232</f>
        <v>70</v>
      </c>
      <c r="L678" s="55">
        <f>'Final Scenario Average Values'!K232</f>
        <v>73</v>
      </c>
      <c r="M678" s="55">
        <f>'Final Scenario Average Values'!L232</f>
        <v>72</v>
      </c>
      <c r="N678" s="55">
        <f>'Final Scenario Average Values'!M232</f>
        <v>72</v>
      </c>
      <c r="O678" s="55">
        <f>'Final Scenario Average Values'!N232</f>
        <v>71</v>
      </c>
      <c r="P678" s="55">
        <f>'Final Scenario Average Values'!O232</f>
        <v>69</v>
      </c>
      <c r="Q678" s="55">
        <f>'Final Scenario Average Values'!P232</f>
        <v>67</v>
      </c>
      <c r="R678" s="55">
        <f>'Final Scenario Average Values'!Q232</f>
        <v>67</v>
      </c>
      <c r="S678" s="55">
        <f>'Final Scenario Average Values'!R232</f>
        <v>67</v>
      </c>
      <c r="T678" s="55">
        <f>'Final Scenario Average Values'!S232</f>
        <v>72</v>
      </c>
      <c r="U678" s="55">
        <f>'Final Scenario Average Values'!T232</f>
        <v>72</v>
      </c>
      <c r="V678" s="55">
        <f>'Final Scenario Average Values'!U232</f>
        <v>71</v>
      </c>
      <c r="X678" s="55">
        <f t="shared" si="220"/>
        <v>967.66756077091475</v>
      </c>
      <c r="Y678" s="291">
        <f t="shared" si="221"/>
        <v>71.20267285775877</v>
      </c>
    </row>
    <row r="679" spans="1:25" x14ac:dyDescent="0.25">
      <c r="A679" s="246" t="s">
        <v>77</v>
      </c>
      <c r="B679" s="8" t="s">
        <v>250</v>
      </c>
      <c r="C679" s="55">
        <f>'Final Scenario Average Values'!B275</f>
        <v>81</v>
      </c>
      <c r="D679" s="55">
        <f>'Final Scenario Average Values'!C275</f>
        <v>82</v>
      </c>
      <c r="E679" s="55">
        <f>'Final Scenario Average Values'!D275</f>
        <v>82</v>
      </c>
      <c r="F679" s="55">
        <f>'Final Scenario Average Values'!E275</f>
        <v>83</v>
      </c>
      <c r="G679" s="55">
        <f>'Final Scenario Average Values'!F275</f>
        <v>84</v>
      </c>
      <c r="H679" s="55">
        <f>'Final Scenario Average Values'!G275</f>
        <v>84</v>
      </c>
      <c r="I679" s="55">
        <f>'Final Scenario Average Values'!H275</f>
        <v>85</v>
      </c>
      <c r="J679" s="55">
        <f>'Final Scenario Average Values'!I275</f>
        <v>86</v>
      </c>
      <c r="K679" s="55">
        <f>'Final Scenario Average Values'!J275</f>
        <v>86</v>
      </c>
      <c r="L679" s="55">
        <f>'Final Scenario Average Values'!K275</f>
        <v>87</v>
      </c>
      <c r="M679" s="55">
        <f>'Final Scenario Average Values'!L275</f>
        <v>87</v>
      </c>
      <c r="N679" s="55">
        <f>'Final Scenario Average Values'!M275</f>
        <v>87</v>
      </c>
      <c r="O679" s="55">
        <f>'Final Scenario Average Values'!N275</f>
        <v>88</v>
      </c>
      <c r="P679" s="55">
        <f>'Final Scenario Average Values'!O275</f>
        <v>86</v>
      </c>
      <c r="Q679" s="55">
        <f>'Final Scenario Average Values'!P275</f>
        <v>84</v>
      </c>
      <c r="R679" s="55">
        <f>'Final Scenario Average Values'!Q275</f>
        <v>83</v>
      </c>
      <c r="S679" s="55">
        <f>'Final Scenario Average Values'!R275</f>
        <v>83</v>
      </c>
      <c r="T679" s="55">
        <f>'Final Scenario Average Values'!S275</f>
        <v>82</v>
      </c>
      <c r="U679" s="55">
        <f>'Final Scenario Average Values'!T275</f>
        <v>82</v>
      </c>
      <c r="V679" s="55">
        <f>'Final Scenario Average Values'!U275</f>
        <v>82</v>
      </c>
      <c r="X679" s="55">
        <f t="shared" si="220"/>
        <v>1143.357236508655</v>
      </c>
      <c r="Y679" s="291">
        <f t="shared" si="221"/>
        <v>84.130226713210945</v>
      </c>
    </row>
    <row r="680" spans="1:25" x14ac:dyDescent="0.25">
      <c r="A680" s="246" t="s">
        <v>77</v>
      </c>
      <c r="B680" s="8" t="s">
        <v>251</v>
      </c>
      <c r="C680" s="55">
        <f>'Final Scenario Average Values'!B276</f>
        <v>74</v>
      </c>
      <c r="D680" s="55">
        <f>'Final Scenario Average Values'!C276</f>
        <v>73</v>
      </c>
      <c r="E680" s="55">
        <f>'Final Scenario Average Values'!D276</f>
        <v>72</v>
      </c>
      <c r="F680" s="55">
        <f>'Final Scenario Average Values'!E276</f>
        <v>72</v>
      </c>
      <c r="G680" s="55">
        <f>'Final Scenario Average Values'!F276</f>
        <v>71</v>
      </c>
      <c r="H680" s="55">
        <f>'Final Scenario Average Values'!G276</f>
        <v>71</v>
      </c>
      <c r="I680" s="55">
        <f>'Final Scenario Average Values'!H276</f>
        <v>70</v>
      </c>
      <c r="J680" s="55">
        <f>'Final Scenario Average Values'!I276</f>
        <v>70</v>
      </c>
      <c r="K680" s="55">
        <f>'Final Scenario Average Values'!J276</f>
        <v>69</v>
      </c>
      <c r="L680" s="55">
        <f>'Final Scenario Average Values'!K276</f>
        <v>68</v>
      </c>
      <c r="M680" s="55">
        <f>'Final Scenario Average Values'!L276</f>
        <v>67</v>
      </c>
      <c r="N680" s="55">
        <f>'Final Scenario Average Values'!M276</f>
        <v>67</v>
      </c>
      <c r="O680" s="55">
        <f>'Final Scenario Average Values'!N276</f>
        <v>66</v>
      </c>
      <c r="P680" s="55">
        <f>'Final Scenario Average Values'!O276</f>
        <v>64</v>
      </c>
      <c r="Q680" s="55">
        <f>'Final Scenario Average Values'!P276</f>
        <v>62</v>
      </c>
      <c r="R680" s="55">
        <f>'Final Scenario Average Values'!Q276</f>
        <v>61</v>
      </c>
      <c r="S680" s="55">
        <f>'Final Scenario Average Values'!R276</f>
        <v>61</v>
      </c>
      <c r="T680" s="55">
        <f>'Final Scenario Average Values'!S276</f>
        <v>61</v>
      </c>
      <c r="U680" s="55">
        <f>'Final Scenario Average Values'!T276</f>
        <v>61</v>
      </c>
      <c r="V680" s="55">
        <f>'Final Scenario Average Values'!U276</f>
        <v>61</v>
      </c>
      <c r="X680" s="55">
        <f t="shared" si="220"/>
        <v>924.60954726980344</v>
      </c>
      <c r="Y680" s="291">
        <f t="shared" si="221"/>
        <v>68.034388858673267</v>
      </c>
    </row>
    <row r="681" spans="1:25" x14ac:dyDescent="0.25">
      <c r="A681" s="246" t="s">
        <v>82</v>
      </c>
      <c r="B681" s="8" t="s">
        <v>250</v>
      </c>
      <c r="C681" s="55">
        <f>'Final Scenario Average Values'!B319</f>
        <v>82</v>
      </c>
      <c r="D681" s="55">
        <f>'Final Scenario Average Values'!C319</f>
        <v>82</v>
      </c>
      <c r="E681" s="55">
        <f>'Final Scenario Average Values'!D319</f>
        <v>83</v>
      </c>
      <c r="F681" s="55">
        <f>'Final Scenario Average Values'!E319</f>
        <v>84</v>
      </c>
      <c r="G681" s="55">
        <f>'Final Scenario Average Values'!F319</f>
        <v>86</v>
      </c>
      <c r="H681" s="55">
        <f>'Final Scenario Average Values'!G319</f>
        <v>87</v>
      </c>
      <c r="I681" s="55">
        <f>'Final Scenario Average Values'!H319</f>
        <v>88</v>
      </c>
      <c r="J681" s="55">
        <f>'Final Scenario Average Values'!I319</f>
        <v>88</v>
      </c>
      <c r="K681" s="55">
        <f>'Final Scenario Average Values'!J319</f>
        <v>89</v>
      </c>
      <c r="L681" s="55">
        <f>'Final Scenario Average Values'!K319</f>
        <v>90</v>
      </c>
      <c r="M681" s="55">
        <f>'Final Scenario Average Values'!L319</f>
        <v>90</v>
      </c>
      <c r="N681" s="55">
        <f>'Final Scenario Average Values'!M319</f>
        <v>90</v>
      </c>
      <c r="O681" s="55">
        <f>'Final Scenario Average Values'!N319</f>
        <v>91</v>
      </c>
      <c r="P681" s="55">
        <f>'Final Scenario Average Values'!O319</f>
        <v>89</v>
      </c>
      <c r="Q681" s="55">
        <f>'Final Scenario Average Values'!P319</f>
        <v>87</v>
      </c>
      <c r="R681" s="55">
        <f>'Final Scenario Average Values'!Q319</f>
        <v>86</v>
      </c>
      <c r="S681" s="55">
        <f>'Final Scenario Average Values'!R319</f>
        <v>85</v>
      </c>
      <c r="T681" s="55">
        <f>'Final Scenario Average Values'!S319</f>
        <v>86</v>
      </c>
      <c r="U681" s="55">
        <f>'Final Scenario Average Values'!T319</f>
        <v>85</v>
      </c>
      <c r="V681" s="55">
        <f>'Final Scenario Average Values'!U319</f>
        <v>85</v>
      </c>
      <c r="X681" s="55">
        <f t="shared" si="220"/>
        <v>1174.3715064454245</v>
      </c>
      <c r="Y681" s="291">
        <f t="shared" si="221"/>
        <v>86.412310980323014</v>
      </c>
    </row>
    <row r="682" spans="1:25" x14ac:dyDescent="0.25">
      <c r="A682" s="246" t="s">
        <v>82</v>
      </c>
      <c r="B682" s="8" t="s">
        <v>251</v>
      </c>
      <c r="C682" s="55">
        <f>'Final Scenario Average Values'!B320</f>
        <v>74</v>
      </c>
      <c r="D682" s="55">
        <f>'Final Scenario Average Values'!C320</f>
        <v>73</v>
      </c>
      <c r="E682" s="55">
        <f>'Final Scenario Average Values'!D320</f>
        <v>73</v>
      </c>
      <c r="F682" s="55">
        <f>'Final Scenario Average Values'!E320</f>
        <v>73</v>
      </c>
      <c r="G682" s="55">
        <f>'Final Scenario Average Values'!F320</f>
        <v>72</v>
      </c>
      <c r="H682" s="55">
        <f>'Final Scenario Average Values'!G320</f>
        <v>72</v>
      </c>
      <c r="I682" s="55">
        <f>'Final Scenario Average Values'!H320</f>
        <v>71</v>
      </c>
      <c r="J682" s="55">
        <f>'Final Scenario Average Values'!I320</f>
        <v>71</v>
      </c>
      <c r="K682" s="55">
        <f>'Final Scenario Average Values'!J320</f>
        <v>70</v>
      </c>
      <c r="L682" s="55">
        <f>'Final Scenario Average Values'!K320</f>
        <v>69</v>
      </c>
      <c r="M682" s="55">
        <f>'Final Scenario Average Values'!L320</f>
        <v>68</v>
      </c>
      <c r="N682" s="55">
        <f>'Final Scenario Average Values'!M320</f>
        <v>68</v>
      </c>
      <c r="O682" s="55">
        <f>'Final Scenario Average Values'!N320</f>
        <v>67</v>
      </c>
      <c r="P682" s="55">
        <f>'Final Scenario Average Values'!O320</f>
        <v>65</v>
      </c>
      <c r="Q682" s="55">
        <f>'Final Scenario Average Values'!P320</f>
        <v>63</v>
      </c>
      <c r="R682" s="55">
        <f>'Final Scenario Average Values'!Q320</f>
        <v>62</v>
      </c>
      <c r="S682" s="55">
        <f>'Final Scenario Average Values'!R320</f>
        <v>61</v>
      </c>
      <c r="T682" s="55">
        <f>'Final Scenario Average Values'!S320</f>
        <v>62</v>
      </c>
      <c r="U682" s="55">
        <f>'Final Scenario Average Values'!T320</f>
        <v>62</v>
      </c>
      <c r="V682" s="55">
        <f>'Final Scenario Average Values'!U320</f>
        <v>61</v>
      </c>
      <c r="X682" s="55">
        <f t="shared" si="220"/>
        <v>935.34401874816183</v>
      </c>
      <c r="Y682" s="291">
        <f t="shared" si="221"/>
        <v>68.82425005890363</v>
      </c>
    </row>
    <row r="683" spans="1:25" x14ac:dyDescent="0.25">
      <c r="A683" s="246" t="s">
        <v>146</v>
      </c>
      <c r="B683" s="8" t="s">
        <v>250</v>
      </c>
      <c r="C683" s="55">
        <f>'Final Scenario Average Values'!B363</f>
        <v>81</v>
      </c>
      <c r="D683" s="55">
        <f>'Final Scenario Average Values'!C363</f>
        <v>82</v>
      </c>
      <c r="E683" s="55">
        <f>'Final Scenario Average Values'!D363</f>
        <v>83</v>
      </c>
      <c r="F683" s="55">
        <f>'Final Scenario Average Values'!E363</f>
        <v>84</v>
      </c>
      <c r="G683" s="55">
        <f>'Final Scenario Average Values'!F363</f>
        <v>85</v>
      </c>
      <c r="H683" s="55">
        <f>'Final Scenario Average Values'!G363</f>
        <v>90</v>
      </c>
      <c r="I683" s="55">
        <f>'Final Scenario Average Values'!H363</f>
        <v>93</v>
      </c>
      <c r="J683" s="55">
        <f>'Final Scenario Average Values'!I363</f>
        <v>95</v>
      </c>
      <c r="K683" s="55">
        <f>'Final Scenario Average Values'!J363</f>
        <v>97</v>
      </c>
      <c r="L683" s="55">
        <f>'Final Scenario Average Values'!K363</f>
        <v>99</v>
      </c>
      <c r="M683" s="55">
        <f>'Final Scenario Average Values'!L363</f>
        <v>102</v>
      </c>
      <c r="N683" s="55">
        <f>'Final Scenario Average Values'!M363</f>
        <v>106</v>
      </c>
      <c r="O683" s="55">
        <f>'Final Scenario Average Values'!N363</f>
        <v>107</v>
      </c>
      <c r="P683" s="55">
        <f>'Final Scenario Average Values'!O363</f>
        <v>104</v>
      </c>
      <c r="Q683" s="55">
        <f>'Final Scenario Average Values'!P363</f>
        <v>102</v>
      </c>
      <c r="R683" s="55">
        <f>'Final Scenario Average Values'!Q363</f>
        <v>100</v>
      </c>
      <c r="S683" s="55">
        <f>'Final Scenario Average Values'!R363</f>
        <v>99</v>
      </c>
      <c r="T683" s="55">
        <f>'Final Scenario Average Values'!S363</f>
        <v>98</v>
      </c>
      <c r="U683" s="55">
        <f>'Final Scenario Average Values'!T363</f>
        <v>97</v>
      </c>
      <c r="V683" s="55">
        <f>'Final Scenario Average Values'!U363</f>
        <v>96</v>
      </c>
      <c r="X683" s="55">
        <f t="shared" si="220"/>
        <v>1271.2644223430941</v>
      </c>
      <c r="Y683" s="291">
        <f t="shared" si="221"/>
        <v>93.541861326518173</v>
      </c>
    </row>
    <row r="684" spans="1:25" x14ac:dyDescent="0.25">
      <c r="A684" s="246" t="s">
        <v>146</v>
      </c>
      <c r="B684" s="8" t="s">
        <v>251</v>
      </c>
      <c r="C684" s="55">
        <f>'Final Scenario Average Values'!B364</f>
        <v>74</v>
      </c>
      <c r="D684" s="55">
        <f>'Final Scenario Average Values'!C364</f>
        <v>73</v>
      </c>
      <c r="E684" s="55">
        <f>'Final Scenario Average Values'!D364</f>
        <v>73</v>
      </c>
      <c r="F684" s="55">
        <f>'Final Scenario Average Values'!E364</f>
        <v>72</v>
      </c>
      <c r="G684" s="55">
        <f>'Final Scenario Average Values'!F364</f>
        <v>72</v>
      </c>
      <c r="H684" s="55">
        <f>'Final Scenario Average Values'!G364</f>
        <v>75</v>
      </c>
      <c r="I684" s="55">
        <f>'Final Scenario Average Values'!H364</f>
        <v>76</v>
      </c>
      <c r="J684" s="55">
        <f>'Final Scenario Average Values'!I364</f>
        <v>76</v>
      </c>
      <c r="K684" s="55">
        <f>'Final Scenario Average Values'!J364</f>
        <v>77</v>
      </c>
      <c r="L684" s="55">
        <f>'Final Scenario Average Values'!K364</f>
        <v>77</v>
      </c>
      <c r="M684" s="55">
        <f>'Final Scenario Average Values'!L364</f>
        <v>78</v>
      </c>
      <c r="N684" s="55">
        <f>'Final Scenario Average Values'!M364</f>
        <v>80</v>
      </c>
      <c r="O684" s="55">
        <f>'Final Scenario Average Values'!N364</f>
        <v>80</v>
      </c>
      <c r="P684" s="55">
        <f>'Final Scenario Average Values'!O364</f>
        <v>77</v>
      </c>
      <c r="Q684" s="55">
        <f>'Final Scenario Average Values'!P364</f>
        <v>75</v>
      </c>
      <c r="R684" s="55">
        <f>'Final Scenario Average Values'!Q364</f>
        <v>74</v>
      </c>
      <c r="S684" s="55">
        <f>'Final Scenario Average Values'!R364</f>
        <v>73</v>
      </c>
      <c r="T684" s="55">
        <f>'Final Scenario Average Values'!S364</f>
        <v>72</v>
      </c>
      <c r="U684" s="55">
        <f>'Final Scenario Average Values'!T364</f>
        <v>72</v>
      </c>
      <c r="V684" s="55">
        <f>'Final Scenario Average Values'!U364</f>
        <v>72</v>
      </c>
      <c r="X684" s="55">
        <f t="shared" si="220"/>
        <v>1017.2974696990383</v>
      </c>
      <c r="Y684" s="291">
        <f t="shared" si="221"/>
        <v>74.854528425340547</v>
      </c>
    </row>
    <row r="685" spans="1:25" x14ac:dyDescent="0.25">
      <c r="A685" s="246" t="s">
        <v>83</v>
      </c>
      <c r="B685" s="8" t="s">
        <v>250</v>
      </c>
      <c r="C685" s="55">
        <f>'Final Scenario Average Values'!B407</f>
        <v>80</v>
      </c>
      <c r="D685" s="55">
        <f>'Final Scenario Average Values'!C407</f>
        <v>81</v>
      </c>
      <c r="E685" s="55">
        <f>'Final Scenario Average Values'!D407</f>
        <v>81</v>
      </c>
      <c r="F685" s="55">
        <f>'Final Scenario Average Values'!E407</f>
        <v>81</v>
      </c>
      <c r="G685" s="55">
        <f>'Final Scenario Average Values'!F407</f>
        <v>82</v>
      </c>
      <c r="H685" s="55">
        <f>'Final Scenario Average Values'!G407</f>
        <v>82</v>
      </c>
      <c r="I685" s="55">
        <f>'Final Scenario Average Values'!H407</f>
        <v>83</v>
      </c>
      <c r="J685" s="55">
        <f>'Final Scenario Average Values'!I407</f>
        <v>83</v>
      </c>
      <c r="K685" s="55">
        <f>'Final Scenario Average Values'!J407</f>
        <v>83</v>
      </c>
      <c r="L685" s="55">
        <f>'Final Scenario Average Values'!K407</f>
        <v>84</v>
      </c>
      <c r="M685" s="55">
        <f>'Final Scenario Average Values'!L407</f>
        <v>84</v>
      </c>
      <c r="N685" s="55">
        <f>'Final Scenario Average Values'!M407</f>
        <v>84</v>
      </c>
      <c r="O685" s="55">
        <f>'Final Scenario Average Values'!N407</f>
        <v>85</v>
      </c>
      <c r="P685" s="55">
        <f>'Final Scenario Average Values'!O407</f>
        <v>85</v>
      </c>
      <c r="Q685" s="55">
        <f>'Final Scenario Average Values'!P407</f>
        <v>84</v>
      </c>
      <c r="R685" s="55">
        <f>'Final Scenario Average Values'!Q407</f>
        <v>84</v>
      </c>
      <c r="S685" s="55">
        <f>'Final Scenario Average Values'!R407</f>
        <v>84</v>
      </c>
      <c r="T685" s="55">
        <f>'Final Scenario Average Values'!S407</f>
        <v>87</v>
      </c>
      <c r="U685" s="55">
        <f>'Final Scenario Average Values'!T407</f>
        <v>87</v>
      </c>
      <c r="V685" s="55">
        <f>'Final Scenario Average Values'!U407</f>
        <v>87</v>
      </c>
      <c r="X685" s="55">
        <f t="shared" si="220"/>
        <v>1129.7705324669569</v>
      </c>
      <c r="Y685" s="294">
        <f t="shared" si="221"/>
        <v>83.13049324862574</v>
      </c>
    </row>
    <row r="686" spans="1:25" x14ac:dyDescent="0.25">
      <c r="A686" s="246" t="s">
        <v>83</v>
      </c>
      <c r="B686" s="8" t="s">
        <v>251</v>
      </c>
      <c r="C686" s="55">
        <f>'Final Scenario Average Values'!B408</f>
        <v>73</v>
      </c>
      <c r="D686" s="55">
        <f>'Final Scenario Average Values'!C408</f>
        <v>72</v>
      </c>
      <c r="E686" s="55">
        <f>'Final Scenario Average Values'!D408</f>
        <v>72</v>
      </c>
      <c r="F686" s="55">
        <f>'Final Scenario Average Values'!E408</f>
        <v>71</v>
      </c>
      <c r="G686" s="55">
        <f>'Final Scenario Average Values'!F408</f>
        <v>71</v>
      </c>
      <c r="H686" s="55">
        <f>'Final Scenario Average Values'!G408</f>
        <v>70</v>
      </c>
      <c r="I686" s="55">
        <f>'Final Scenario Average Values'!H408</f>
        <v>70</v>
      </c>
      <c r="J686" s="55">
        <f>'Final Scenario Average Values'!I408</f>
        <v>70</v>
      </c>
      <c r="K686" s="55">
        <f>'Final Scenario Average Values'!J408</f>
        <v>69</v>
      </c>
      <c r="L686" s="55">
        <f>'Final Scenario Average Values'!K408</f>
        <v>69</v>
      </c>
      <c r="M686" s="55">
        <f>'Final Scenario Average Values'!L408</f>
        <v>68</v>
      </c>
      <c r="N686" s="55">
        <f>'Final Scenario Average Values'!M408</f>
        <v>68</v>
      </c>
      <c r="O686" s="55">
        <f>'Final Scenario Average Values'!N408</f>
        <v>68</v>
      </c>
      <c r="P686" s="55">
        <f>'Final Scenario Average Values'!O408</f>
        <v>68</v>
      </c>
      <c r="Q686" s="55">
        <f>'Final Scenario Average Values'!P408</f>
        <v>67</v>
      </c>
      <c r="R686" s="55">
        <f>'Final Scenario Average Values'!Q408</f>
        <v>67</v>
      </c>
      <c r="S686" s="55">
        <f>'Final Scenario Average Values'!R408</f>
        <v>66</v>
      </c>
      <c r="T686" s="55">
        <f>'Final Scenario Average Values'!S408</f>
        <v>69</v>
      </c>
      <c r="U686" s="55">
        <f>'Final Scenario Average Values'!T408</f>
        <v>69</v>
      </c>
      <c r="V686" s="55">
        <f>'Final Scenario Average Values'!U408</f>
        <v>69</v>
      </c>
      <c r="X686" s="55">
        <f t="shared" si="220"/>
        <v>946.48302225904865</v>
      </c>
      <c r="Y686" s="294">
        <f t="shared" si="221"/>
        <v>69.64387743415142</v>
      </c>
    </row>
    <row r="689" spans="2:22" x14ac:dyDescent="0.25">
      <c r="B689" s="15" t="s">
        <v>336</v>
      </c>
      <c r="C689" s="15">
        <v>2016</v>
      </c>
      <c r="D689" s="15">
        <v>2017</v>
      </c>
      <c r="E689" s="15">
        <v>2018</v>
      </c>
      <c r="F689" s="15">
        <v>2019</v>
      </c>
      <c r="G689" s="15">
        <v>2020</v>
      </c>
      <c r="H689" s="15">
        <v>2021</v>
      </c>
      <c r="I689" s="15">
        <v>2022</v>
      </c>
      <c r="J689" s="15">
        <v>2023</v>
      </c>
      <c r="K689" s="15">
        <v>2024</v>
      </c>
      <c r="L689" s="15">
        <v>2025</v>
      </c>
      <c r="M689" s="15">
        <v>2026</v>
      </c>
      <c r="N689" s="15">
        <v>2027</v>
      </c>
      <c r="O689" s="15">
        <v>2028</v>
      </c>
      <c r="P689" s="15">
        <v>2029</v>
      </c>
      <c r="Q689" s="15">
        <v>2030</v>
      </c>
      <c r="R689" s="15">
        <v>2031</v>
      </c>
      <c r="S689" s="15">
        <v>2032</v>
      </c>
      <c r="T689" s="15">
        <v>2033</v>
      </c>
      <c r="U689" s="15">
        <v>2034</v>
      </c>
      <c r="V689" s="15">
        <v>2035</v>
      </c>
    </row>
    <row r="690" spans="2:22" x14ac:dyDescent="0.25">
      <c r="B690" s="246" t="s">
        <v>38</v>
      </c>
      <c r="C690" s="290">
        <f>C639/1000</f>
        <v>2.2429999999999999</v>
      </c>
      <c r="D690" s="290">
        <f t="shared" ref="D690:V699" si="222">D639/1000</f>
        <v>2.3069999999999999</v>
      </c>
      <c r="E690" s="290">
        <f t="shared" si="222"/>
        <v>2.4159999999999999</v>
      </c>
      <c r="F690" s="290">
        <f t="shared" si="222"/>
        <v>2.4510000000000001</v>
      </c>
      <c r="G690" s="290">
        <f t="shared" si="222"/>
        <v>2.4849999999999999</v>
      </c>
      <c r="H690" s="290">
        <f t="shared" si="222"/>
        <v>2.496</v>
      </c>
      <c r="I690" s="290">
        <f t="shared" si="222"/>
        <v>2.5099999999999998</v>
      </c>
      <c r="J690" s="290">
        <f t="shared" si="222"/>
        <v>2.5259999999999998</v>
      </c>
      <c r="K690" s="290">
        <f t="shared" si="222"/>
        <v>2.536</v>
      </c>
      <c r="L690" s="290">
        <f t="shared" si="222"/>
        <v>2.5449999999999999</v>
      </c>
      <c r="M690" s="290">
        <f t="shared" si="222"/>
        <v>2.5409999999999999</v>
      </c>
      <c r="N690" s="290">
        <f t="shared" si="222"/>
        <v>2.6059999999999999</v>
      </c>
      <c r="O690" s="290">
        <f t="shared" si="222"/>
        <v>2.64</v>
      </c>
      <c r="P690" s="290">
        <f t="shared" si="222"/>
        <v>2.7320000000000002</v>
      </c>
      <c r="Q690" s="290">
        <f t="shared" si="222"/>
        <v>2.8180000000000001</v>
      </c>
      <c r="R690" s="290">
        <f t="shared" si="222"/>
        <v>3.0009999999999999</v>
      </c>
      <c r="S690" s="290">
        <f t="shared" si="222"/>
        <v>3.1309999999999998</v>
      </c>
      <c r="T690" s="290">
        <f t="shared" si="222"/>
        <v>3.2919999999999998</v>
      </c>
      <c r="U690" s="290">
        <f t="shared" si="222"/>
        <v>3.42</v>
      </c>
      <c r="V690" s="290">
        <f t="shared" si="222"/>
        <v>3.6070000000000002</v>
      </c>
    </row>
    <row r="691" spans="2:22" x14ac:dyDescent="0.25">
      <c r="B691" s="246" t="s">
        <v>214</v>
      </c>
      <c r="C691" s="290">
        <f t="shared" ref="C691:R699" si="223">C640/1000</f>
        <v>3.1680000000000001</v>
      </c>
      <c r="D691" s="290">
        <f t="shared" si="223"/>
        <v>3.254</v>
      </c>
      <c r="E691" s="290">
        <f t="shared" si="223"/>
        <v>3.452</v>
      </c>
      <c r="F691" s="290">
        <f t="shared" si="223"/>
        <v>3.54</v>
      </c>
      <c r="G691" s="290">
        <f t="shared" si="223"/>
        <v>3.6</v>
      </c>
      <c r="H691" s="290">
        <f t="shared" si="223"/>
        <v>3.5760000000000001</v>
      </c>
      <c r="I691" s="290">
        <f t="shared" si="223"/>
        <v>3.5760000000000001</v>
      </c>
      <c r="J691" s="290">
        <f t="shared" si="223"/>
        <v>3.6040000000000001</v>
      </c>
      <c r="K691" s="290">
        <f t="shared" si="223"/>
        <v>3.6120000000000001</v>
      </c>
      <c r="L691" s="290">
        <f t="shared" si="223"/>
        <v>3.609</v>
      </c>
      <c r="M691" s="290">
        <f t="shared" si="223"/>
        <v>3.5880000000000001</v>
      </c>
      <c r="N691" s="290">
        <f t="shared" si="223"/>
        <v>3.6989999999999998</v>
      </c>
      <c r="O691" s="290">
        <f t="shared" si="223"/>
        <v>3.7429999999999999</v>
      </c>
      <c r="P691" s="290">
        <f t="shared" si="223"/>
        <v>3.923</v>
      </c>
      <c r="Q691" s="290">
        <f t="shared" si="223"/>
        <v>4.0629999999999997</v>
      </c>
      <c r="R691" s="290">
        <f t="shared" si="223"/>
        <v>4.3</v>
      </c>
      <c r="S691" s="290">
        <f t="shared" si="222"/>
        <v>4.4610000000000003</v>
      </c>
      <c r="T691" s="290">
        <f t="shared" si="222"/>
        <v>4.6859999999999999</v>
      </c>
      <c r="U691" s="290">
        <f t="shared" si="222"/>
        <v>4.8570000000000002</v>
      </c>
      <c r="V691" s="290">
        <f t="shared" si="222"/>
        <v>5.1470000000000002</v>
      </c>
    </row>
    <row r="692" spans="2:22" x14ac:dyDescent="0.25">
      <c r="B692" s="246" t="s">
        <v>233</v>
      </c>
      <c r="C692" s="290">
        <f t="shared" si="223"/>
        <v>2.2770000000000001</v>
      </c>
      <c r="D692" s="290">
        <f t="shared" si="222"/>
        <v>2.3969999999999998</v>
      </c>
      <c r="E692" s="290">
        <f t="shared" si="222"/>
        <v>2.5550000000000002</v>
      </c>
      <c r="F692" s="290">
        <f t="shared" si="222"/>
        <v>2.6469999999999998</v>
      </c>
      <c r="G692" s="290">
        <f t="shared" si="222"/>
        <v>2.7309999999999999</v>
      </c>
      <c r="H692" s="290">
        <f t="shared" si="222"/>
        <v>2.7919999999999998</v>
      </c>
      <c r="I692" s="290">
        <f t="shared" si="222"/>
        <v>2.8559999999999999</v>
      </c>
      <c r="J692" s="290">
        <f t="shared" si="222"/>
        <v>3.0990000000000002</v>
      </c>
      <c r="K692" s="290">
        <f t="shared" si="222"/>
        <v>3.2160000000000002</v>
      </c>
      <c r="L692" s="290">
        <f t="shared" si="222"/>
        <v>3.3650000000000002</v>
      </c>
      <c r="M692" s="290">
        <f t="shared" si="222"/>
        <v>3.452</v>
      </c>
      <c r="N692" s="290">
        <f t="shared" si="222"/>
        <v>3.6339999999999999</v>
      </c>
      <c r="O692" s="290">
        <f t="shared" si="222"/>
        <v>3.7250000000000001</v>
      </c>
      <c r="P692" s="290">
        <f t="shared" si="222"/>
        <v>4.085</v>
      </c>
      <c r="Q692" s="290">
        <f t="shared" si="222"/>
        <v>4.2889999999999997</v>
      </c>
      <c r="R692" s="290">
        <f t="shared" si="222"/>
        <v>4.4269999999999996</v>
      </c>
      <c r="S692" s="290">
        <f t="shared" si="222"/>
        <v>4.55</v>
      </c>
      <c r="T692" s="290">
        <f t="shared" si="222"/>
        <v>5.0179999999999998</v>
      </c>
      <c r="U692" s="290">
        <f t="shared" si="222"/>
        <v>5.2869999999999999</v>
      </c>
      <c r="V692" s="290">
        <f t="shared" si="222"/>
        <v>5.7169999999999996</v>
      </c>
    </row>
    <row r="693" spans="2:22" x14ac:dyDescent="0.25">
      <c r="B693" s="246" t="s">
        <v>238</v>
      </c>
      <c r="C693" s="290">
        <f t="shared" si="223"/>
        <v>2.2469999999999999</v>
      </c>
      <c r="D693" s="290">
        <f t="shared" si="222"/>
        <v>2.3149999999999999</v>
      </c>
      <c r="E693" s="290">
        <f t="shared" si="222"/>
        <v>2.4260000000000002</v>
      </c>
      <c r="F693" s="290">
        <f t="shared" si="222"/>
        <v>2.4750000000000001</v>
      </c>
      <c r="G693" s="290">
        <f t="shared" si="222"/>
        <v>2.5350000000000001</v>
      </c>
      <c r="H693" s="290">
        <f t="shared" si="222"/>
        <v>2.5470000000000002</v>
      </c>
      <c r="I693" s="290">
        <f t="shared" si="222"/>
        <v>2.556</v>
      </c>
      <c r="J693" s="290">
        <f t="shared" si="222"/>
        <v>2.7749999999999999</v>
      </c>
      <c r="K693" s="290">
        <f t="shared" si="222"/>
        <v>2.8490000000000002</v>
      </c>
      <c r="L693" s="290">
        <f t="shared" si="222"/>
        <v>2.9220000000000002</v>
      </c>
      <c r="M693" s="290">
        <f t="shared" si="222"/>
        <v>2.95</v>
      </c>
      <c r="N693" s="290">
        <f t="shared" si="222"/>
        <v>3.077</v>
      </c>
      <c r="O693" s="290">
        <f t="shared" si="222"/>
        <v>3.1160000000000001</v>
      </c>
      <c r="P693" s="290">
        <f t="shared" si="222"/>
        <v>3.254</v>
      </c>
      <c r="Q693" s="290">
        <f t="shared" si="222"/>
        <v>3.363</v>
      </c>
      <c r="R693" s="290">
        <f t="shared" si="222"/>
        <v>3.524</v>
      </c>
      <c r="S693" s="290">
        <f t="shared" si="222"/>
        <v>3.6549999999999998</v>
      </c>
      <c r="T693" s="290">
        <f t="shared" si="222"/>
        <v>4.1710000000000003</v>
      </c>
      <c r="U693" s="290">
        <f t="shared" si="222"/>
        <v>4.4009999999999998</v>
      </c>
      <c r="V693" s="290">
        <f t="shared" si="222"/>
        <v>4.5419999999999998</v>
      </c>
    </row>
    <row r="694" spans="2:22" x14ac:dyDescent="0.25">
      <c r="B694" s="246" t="s">
        <v>237</v>
      </c>
      <c r="C694" s="290">
        <f t="shared" si="223"/>
        <v>3.17</v>
      </c>
      <c r="D694" s="290">
        <f t="shared" si="222"/>
        <v>3.2549999999999999</v>
      </c>
      <c r="E694" s="290">
        <f t="shared" si="222"/>
        <v>3.4660000000000002</v>
      </c>
      <c r="F694" s="290">
        <f t="shared" si="222"/>
        <v>3.5739999999999998</v>
      </c>
      <c r="G694" s="290">
        <f t="shared" si="222"/>
        <v>3.665</v>
      </c>
      <c r="H694" s="290">
        <f t="shared" si="222"/>
        <v>3.653</v>
      </c>
      <c r="I694" s="290">
        <f t="shared" si="222"/>
        <v>3.64</v>
      </c>
      <c r="J694" s="290">
        <f t="shared" si="222"/>
        <v>3.8969999999999998</v>
      </c>
      <c r="K694" s="290">
        <f t="shared" si="222"/>
        <v>3.9649999999999999</v>
      </c>
      <c r="L694" s="290">
        <f t="shared" si="222"/>
        <v>3.968</v>
      </c>
      <c r="M694" s="290">
        <f t="shared" si="222"/>
        <v>3.7679999999999998</v>
      </c>
      <c r="N694" s="290">
        <f t="shared" si="222"/>
        <v>3.8679999999999999</v>
      </c>
      <c r="O694" s="290">
        <f t="shared" si="222"/>
        <v>3.911</v>
      </c>
      <c r="P694" s="290">
        <f t="shared" si="222"/>
        <v>4.0789999999999997</v>
      </c>
      <c r="Q694" s="290">
        <f t="shared" si="222"/>
        <v>4.2089999999999996</v>
      </c>
      <c r="R694" s="290">
        <f t="shared" si="222"/>
        <v>4.4029999999999996</v>
      </c>
      <c r="S694" s="290">
        <f t="shared" si="222"/>
        <v>4.5629999999999997</v>
      </c>
      <c r="T694" s="290">
        <f t="shared" si="222"/>
        <v>5.1879999999999997</v>
      </c>
      <c r="U694" s="290">
        <f t="shared" si="222"/>
        <v>5.4649999999999999</v>
      </c>
      <c r="V694" s="290">
        <f t="shared" si="222"/>
        <v>5.6310000000000002</v>
      </c>
    </row>
    <row r="695" spans="2:22" x14ac:dyDescent="0.25">
      <c r="B695" s="246" t="s">
        <v>239</v>
      </c>
      <c r="C695" s="290">
        <f t="shared" si="223"/>
        <v>3.173</v>
      </c>
      <c r="D695" s="290">
        <f t="shared" si="222"/>
        <v>3.266</v>
      </c>
      <c r="E695" s="290">
        <f t="shared" si="222"/>
        <v>3.4710000000000001</v>
      </c>
      <c r="F695" s="290">
        <f t="shared" si="222"/>
        <v>3.57</v>
      </c>
      <c r="G695" s="290">
        <f t="shared" si="222"/>
        <v>3.6549999999999998</v>
      </c>
      <c r="H695" s="290">
        <f t="shared" si="222"/>
        <v>3.6419999999999999</v>
      </c>
      <c r="I695" s="290">
        <f t="shared" si="222"/>
        <v>3.6429999999999998</v>
      </c>
      <c r="J695" s="290">
        <f t="shared" si="222"/>
        <v>3.9540000000000002</v>
      </c>
      <c r="K695" s="290">
        <f t="shared" si="222"/>
        <v>4.0190000000000001</v>
      </c>
      <c r="L695" s="290">
        <f t="shared" si="222"/>
        <v>4.6340000000000003</v>
      </c>
      <c r="M695" s="290">
        <f t="shared" si="222"/>
        <v>4.5430000000000001</v>
      </c>
      <c r="N695" s="290">
        <f t="shared" si="222"/>
        <v>4.6079999999999997</v>
      </c>
      <c r="O695" s="290">
        <f t="shared" si="222"/>
        <v>4.6859999999999999</v>
      </c>
      <c r="P695" s="290">
        <f t="shared" si="222"/>
        <v>4.8440000000000003</v>
      </c>
      <c r="Q695" s="290">
        <f t="shared" si="222"/>
        <v>4.9729999999999999</v>
      </c>
      <c r="R695" s="290">
        <f t="shared" si="222"/>
        <v>5.2590000000000003</v>
      </c>
      <c r="S695" s="290">
        <f t="shared" si="222"/>
        <v>5.4820000000000002</v>
      </c>
      <c r="T695" s="290">
        <f t="shared" si="222"/>
        <v>6.7460000000000004</v>
      </c>
      <c r="U695" s="290">
        <f t="shared" si="222"/>
        <v>7.1440000000000001</v>
      </c>
      <c r="V695" s="290">
        <f t="shared" si="222"/>
        <v>7.0990000000000002</v>
      </c>
    </row>
    <row r="696" spans="2:22" x14ac:dyDescent="0.25">
      <c r="B696" s="246" t="s">
        <v>77</v>
      </c>
      <c r="C696" s="290">
        <f t="shared" si="223"/>
        <v>2.2240000000000002</v>
      </c>
      <c r="D696" s="290">
        <f t="shared" si="222"/>
        <v>2.2410000000000001</v>
      </c>
      <c r="E696" s="290">
        <f t="shared" si="222"/>
        <v>2.3140000000000001</v>
      </c>
      <c r="F696" s="290">
        <f t="shared" si="222"/>
        <v>2.3319999999999999</v>
      </c>
      <c r="G696" s="290">
        <f t="shared" si="222"/>
        <v>2.3540000000000001</v>
      </c>
      <c r="H696" s="290">
        <f t="shared" si="222"/>
        <v>2.3559999999999999</v>
      </c>
      <c r="I696" s="290">
        <f t="shared" si="222"/>
        <v>2.3610000000000002</v>
      </c>
      <c r="J696" s="290">
        <f t="shared" si="222"/>
        <v>2.3690000000000002</v>
      </c>
      <c r="K696" s="290">
        <f t="shared" si="222"/>
        <v>2.3690000000000002</v>
      </c>
      <c r="L696" s="290">
        <f t="shared" si="222"/>
        <v>2.3639999999999999</v>
      </c>
      <c r="M696" s="290">
        <f t="shared" si="222"/>
        <v>2.35</v>
      </c>
      <c r="N696" s="290">
        <f t="shared" si="222"/>
        <v>2.4140000000000001</v>
      </c>
      <c r="O696" s="290">
        <f t="shared" si="222"/>
        <v>2.4409999999999998</v>
      </c>
      <c r="P696" s="290">
        <f t="shared" si="222"/>
        <v>2.5259999999999998</v>
      </c>
      <c r="Q696" s="290">
        <f t="shared" si="222"/>
        <v>2.6070000000000002</v>
      </c>
      <c r="R696" s="290">
        <f t="shared" si="222"/>
        <v>2.7839999999999998</v>
      </c>
      <c r="S696" s="290">
        <f t="shared" si="222"/>
        <v>2.915</v>
      </c>
      <c r="T696" s="290">
        <f t="shared" si="222"/>
        <v>3.052</v>
      </c>
      <c r="U696" s="290">
        <f t="shared" si="222"/>
        <v>3.1669999999999998</v>
      </c>
      <c r="V696" s="290">
        <f t="shared" si="222"/>
        <v>3.35</v>
      </c>
    </row>
    <row r="697" spans="2:22" x14ac:dyDescent="0.25">
      <c r="B697" s="246" t="s">
        <v>82</v>
      </c>
      <c r="C697" s="290">
        <f t="shared" si="223"/>
        <v>2.2090000000000001</v>
      </c>
      <c r="D697" s="290">
        <f t="shared" si="222"/>
        <v>2.25</v>
      </c>
      <c r="E697" s="290">
        <f t="shared" si="222"/>
        <v>2.4300000000000002</v>
      </c>
      <c r="F697" s="290">
        <f t="shared" si="222"/>
        <v>2.5089999999999999</v>
      </c>
      <c r="G697" s="290">
        <f t="shared" si="222"/>
        <v>2.5819999999999999</v>
      </c>
      <c r="H697" s="290">
        <f t="shared" si="222"/>
        <v>2.6110000000000002</v>
      </c>
      <c r="I697" s="290">
        <f t="shared" si="222"/>
        <v>2.6320000000000001</v>
      </c>
      <c r="J697" s="290">
        <f t="shared" si="222"/>
        <v>2.661</v>
      </c>
      <c r="K697" s="290">
        <f t="shared" si="222"/>
        <v>2.681</v>
      </c>
      <c r="L697" s="290">
        <f t="shared" si="222"/>
        <v>2.7040000000000002</v>
      </c>
      <c r="M697" s="290">
        <f t="shared" si="222"/>
        <v>2.7029999999999998</v>
      </c>
      <c r="N697" s="290">
        <f t="shared" si="222"/>
        <v>2.778</v>
      </c>
      <c r="O697" s="290">
        <f t="shared" si="222"/>
        <v>2.8180000000000001</v>
      </c>
      <c r="P697" s="290">
        <f t="shared" si="222"/>
        <v>2.9470000000000001</v>
      </c>
      <c r="Q697" s="290">
        <f t="shared" si="222"/>
        <v>3.0350000000000001</v>
      </c>
      <c r="R697" s="290">
        <f t="shared" si="222"/>
        <v>3.1619999999999999</v>
      </c>
      <c r="S697" s="290">
        <f t="shared" si="222"/>
        <v>3.2570000000000001</v>
      </c>
      <c r="T697" s="290">
        <f t="shared" si="222"/>
        <v>3.53</v>
      </c>
      <c r="U697" s="290">
        <f t="shared" si="222"/>
        <v>3.6760000000000002</v>
      </c>
      <c r="V697" s="290">
        <f t="shared" si="222"/>
        <v>3.7909999999999999</v>
      </c>
    </row>
    <row r="698" spans="2:22" x14ac:dyDescent="0.25">
      <c r="B698" s="246" t="s">
        <v>146</v>
      </c>
      <c r="C698" s="290">
        <f t="shared" si="223"/>
        <v>2.242</v>
      </c>
      <c r="D698" s="290">
        <f t="shared" si="222"/>
        <v>2.3079999999999998</v>
      </c>
      <c r="E698" s="290">
        <f t="shared" si="222"/>
        <v>2.4289999999999998</v>
      </c>
      <c r="F698" s="290">
        <f t="shared" si="222"/>
        <v>2.4769999999999999</v>
      </c>
      <c r="G698" s="290">
        <f t="shared" si="222"/>
        <v>2.54</v>
      </c>
      <c r="H698" s="290">
        <f t="shared" si="222"/>
        <v>3.157</v>
      </c>
      <c r="I698" s="290">
        <f t="shared" si="222"/>
        <v>3.4889999999999999</v>
      </c>
      <c r="J698" s="290">
        <f t="shared" si="222"/>
        <v>3.742</v>
      </c>
      <c r="K698" s="290">
        <f t="shared" si="222"/>
        <v>4.0049999999999999</v>
      </c>
      <c r="L698" s="290">
        <f t="shared" si="222"/>
        <v>4.2720000000000002</v>
      </c>
      <c r="M698" s="290">
        <f t="shared" si="222"/>
        <v>4.6500000000000004</v>
      </c>
      <c r="N698" s="290">
        <f t="shared" si="222"/>
        <v>5.2140000000000004</v>
      </c>
      <c r="O698" s="290">
        <f t="shared" si="222"/>
        <v>5.3520000000000003</v>
      </c>
      <c r="P698" s="290">
        <f t="shared" si="222"/>
        <v>5.3819999999999997</v>
      </c>
      <c r="Q698" s="290">
        <f t="shared" si="222"/>
        <v>5.4</v>
      </c>
      <c r="R698" s="290">
        <f t="shared" si="222"/>
        <v>5.4720000000000004</v>
      </c>
      <c r="S698" s="290">
        <f t="shared" si="222"/>
        <v>5.5229999999999997</v>
      </c>
      <c r="T698" s="290">
        <f t="shared" si="222"/>
        <v>5.6120000000000001</v>
      </c>
      <c r="U698" s="290">
        <f t="shared" si="222"/>
        <v>5.6760000000000002</v>
      </c>
      <c r="V698" s="290">
        <f t="shared" si="222"/>
        <v>5.7720000000000002</v>
      </c>
    </row>
    <row r="699" spans="2:22" x14ac:dyDescent="0.25">
      <c r="B699" s="246" t="s">
        <v>83</v>
      </c>
      <c r="C699" s="290">
        <f t="shared" si="223"/>
        <v>2.2360000000000002</v>
      </c>
      <c r="D699" s="290">
        <f t="shared" si="222"/>
        <v>2.2930000000000001</v>
      </c>
      <c r="E699" s="290">
        <f t="shared" si="222"/>
        <v>2.415</v>
      </c>
      <c r="F699" s="290">
        <f t="shared" si="222"/>
        <v>2.48</v>
      </c>
      <c r="G699" s="290">
        <f t="shared" si="222"/>
        <v>2.5430000000000001</v>
      </c>
      <c r="H699" s="290">
        <f t="shared" si="222"/>
        <v>2.5529999999999999</v>
      </c>
      <c r="I699" s="290">
        <f t="shared" si="222"/>
        <v>2.5489999999999999</v>
      </c>
      <c r="J699" s="290">
        <f t="shared" si="222"/>
        <v>2.6150000000000002</v>
      </c>
      <c r="K699" s="290">
        <f t="shared" si="222"/>
        <v>2.6259999999999999</v>
      </c>
      <c r="L699" s="290">
        <f t="shared" si="222"/>
        <v>2.67</v>
      </c>
      <c r="M699" s="290">
        <f t="shared" si="222"/>
        <v>2.669</v>
      </c>
      <c r="N699" s="290">
        <f t="shared" si="222"/>
        <v>2.7949999999999999</v>
      </c>
      <c r="O699" s="290">
        <f t="shared" si="222"/>
        <v>2.8420000000000001</v>
      </c>
      <c r="P699" s="290">
        <f t="shared" si="222"/>
        <v>3.0129999999999999</v>
      </c>
      <c r="Q699" s="290">
        <f t="shared" si="222"/>
        <v>3.1259999999999999</v>
      </c>
      <c r="R699" s="290">
        <f t="shared" si="222"/>
        <v>3.38</v>
      </c>
      <c r="S699" s="290">
        <f t="shared" si="222"/>
        <v>3.5339999999999998</v>
      </c>
      <c r="T699" s="290">
        <f t="shared" si="222"/>
        <v>4.2270000000000003</v>
      </c>
      <c r="U699" s="290">
        <f t="shared" si="222"/>
        <v>4.5270000000000001</v>
      </c>
      <c r="V699" s="290">
        <f t="shared" si="222"/>
        <v>4.6230000000000002</v>
      </c>
    </row>
  </sheetData>
  <autoFilter ref="A666:Y686"/>
  <sortState ref="B707:D726">
    <sortCondition ref="C707:C72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8"/>
  <sheetViews>
    <sheetView topLeftCell="A403" zoomScale="70" zoomScaleNormal="70" workbookViewId="0">
      <selection activeCell="H136" sqref="H136"/>
    </sheetView>
  </sheetViews>
  <sheetFormatPr defaultRowHeight="13.2" x14ac:dyDescent="0.25"/>
  <cols>
    <col min="1" max="1" width="26.33203125" customWidth="1"/>
    <col min="2" max="2" width="20.33203125" customWidth="1"/>
    <col min="3" max="5" width="9.5546875" bestFit="1" customWidth="1"/>
    <col min="6" max="18" width="9.6640625" bestFit="1" customWidth="1"/>
    <col min="19" max="21" width="10.44140625" bestFit="1" customWidth="1"/>
    <col min="22" max="22" width="10.6640625" customWidth="1"/>
    <col min="23" max="25" width="9.44140625" bestFit="1" customWidth="1"/>
  </cols>
  <sheetData>
    <row r="1" spans="1:23" x14ac:dyDescent="0.25">
      <c r="A1" s="3" t="s">
        <v>43</v>
      </c>
      <c r="B1" s="3" t="s">
        <v>241</v>
      </c>
    </row>
    <row r="2" spans="1:23" x14ac:dyDescent="0.25">
      <c r="A2" s="8" t="s">
        <v>242</v>
      </c>
      <c r="B2" s="55">
        <v>0</v>
      </c>
    </row>
    <row r="3" spans="1:23" x14ac:dyDescent="0.25">
      <c r="A3" s="8" t="s">
        <v>243</v>
      </c>
      <c r="B3" s="55">
        <v>81885</v>
      </c>
    </row>
    <row r="5" spans="1:23" x14ac:dyDescent="0.25">
      <c r="A5" s="15" t="s">
        <v>244</v>
      </c>
      <c r="B5" s="15">
        <v>2016</v>
      </c>
      <c r="C5" s="15">
        <v>2017</v>
      </c>
      <c r="D5" s="15">
        <v>2018</v>
      </c>
      <c r="E5" s="15">
        <v>2019</v>
      </c>
      <c r="F5" s="15">
        <v>2020</v>
      </c>
      <c r="G5" s="15">
        <v>2021</v>
      </c>
      <c r="H5" s="15">
        <v>2022</v>
      </c>
      <c r="I5" s="15">
        <v>2023</v>
      </c>
      <c r="J5" s="15">
        <v>2024</v>
      </c>
      <c r="K5" s="15">
        <v>2025</v>
      </c>
      <c r="L5" s="15">
        <v>2026</v>
      </c>
      <c r="M5" s="15">
        <v>2027</v>
      </c>
      <c r="N5" s="15">
        <v>2028</v>
      </c>
      <c r="O5" s="15">
        <v>2029</v>
      </c>
      <c r="P5" s="15">
        <v>2030</v>
      </c>
      <c r="Q5" s="15">
        <v>2031</v>
      </c>
      <c r="R5" s="15">
        <v>2032</v>
      </c>
      <c r="S5" s="15">
        <v>2033</v>
      </c>
      <c r="T5" s="15">
        <v>2034</v>
      </c>
      <c r="U5" s="15">
        <v>2035</v>
      </c>
    </row>
    <row r="6" spans="1:23" x14ac:dyDescent="0.25">
      <c r="A6" s="8" t="s">
        <v>245</v>
      </c>
      <c r="B6" s="14">
        <v>20492</v>
      </c>
      <c r="C6" s="14">
        <v>20396</v>
      </c>
      <c r="D6" s="14">
        <v>20501</v>
      </c>
      <c r="E6" s="14">
        <v>20430</v>
      </c>
      <c r="F6" s="14">
        <v>20297</v>
      </c>
      <c r="G6" s="14">
        <v>20149</v>
      </c>
      <c r="H6" s="14">
        <v>19995</v>
      </c>
      <c r="I6" s="14">
        <v>19844</v>
      </c>
      <c r="J6" s="14">
        <v>19698</v>
      </c>
      <c r="K6" s="14">
        <v>19554</v>
      </c>
      <c r="L6" s="14">
        <v>19419</v>
      </c>
      <c r="M6" s="14">
        <v>19302</v>
      </c>
      <c r="N6" s="14">
        <v>19209</v>
      </c>
      <c r="O6" s="14">
        <v>19162</v>
      </c>
      <c r="P6" s="14">
        <v>19243</v>
      </c>
      <c r="Q6" s="14">
        <v>19381</v>
      </c>
      <c r="R6" s="14">
        <v>19570</v>
      </c>
      <c r="S6" s="14">
        <v>19788</v>
      </c>
      <c r="T6" s="14">
        <v>20019</v>
      </c>
      <c r="U6" s="14">
        <v>20246</v>
      </c>
    </row>
    <row r="7" spans="1:23" x14ac:dyDescent="0.25">
      <c r="A7" s="8" t="s">
        <v>246</v>
      </c>
      <c r="B7" s="55">
        <v>0</v>
      </c>
      <c r="C7" s="55">
        <v>0</v>
      </c>
      <c r="D7" s="55">
        <v>0</v>
      </c>
      <c r="E7" s="55">
        <v>0</v>
      </c>
      <c r="F7" s="55">
        <v>0</v>
      </c>
      <c r="G7" s="55">
        <v>0</v>
      </c>
      <c r="H7" s="55">
        <v>0</v>
      </c>
      <c r="I7" s="55">
        <v>0</v>
      </c>
      <c r="J7" s="55">
        <v>0</v>
      </c>
      <c r="K7" s="55">
        <v>0</v>
      </c>
      <c r="L7" s="55">
        <v>0</v>
      </c>
      <c r="M7" s="55">
        <v>0</v>
      </c>
      <c r="N7" s="55">
        <v>0</v>
      </c>
      <c r="O7" s="55">
        <v>0</v>
      </c>
      <c r="P7" s="55">
        <v>0</v>
      </c>
      <c r="Q7" s="55">
        <v>0</v>
      </c>
      <c r="R7" s="55">
        <v>0</v>
      </c>
      <c r="S7" s="55">
        <v>0</v>
      </c>
      <c r="T7" s="55">
        <v>0</v>
      </c>
      <c r="U7" s="55">
        <v>0</v>
      </c>
    </row>
    <row r="8" spans="1:23" x14ac:dyDescent="0.25">
      <c r="A8" s="8" t="s">
        <v>247</v>
      </c>
      <c r="B8" s="289">
        <v>37</v>
      </c>
      <c r="C8" s="289">
        <v>38</v>
      </c>
      <c r="D8" s="289">
        <v>40</v>
      </c>
      <c r="E8" s="289">
        <v>41</v>
      </c>
      <c r="F8" s="289">
        <v>42</v>
      </c>
      <c r="G8" s="289">
        <v>39</v>
      </c>
      <c r="H8" s="289">
        <v>38</v>
      </c>
      <c r="I8" s="289">
        <v>37</v>
      </c>
      <c r="J8" s="289">
        <v>38</v>
      </c>
      <c r="K8" s="289">
        <v>37</v>
      </c>
      <c r="L8" s="289">
        <v>34</v>
      </c>
      <c r="M8" s="289">
        <v>33</v>
      </c>
      <c r="N8" s="289">
        <v>33</v>
      </c>
      <c r="O8" s="289">
        <v>33</v>
      </c>
      <c r="P8" s="289">
        <v>34</v>
      </c>
      <c r="Q8" s="289">
        <v>34</v>
      </c>
      <c r="R8" s="289">
        <v>34</v>
      </c>
      <c r="S8" s="289">
        <v>35</v>
      </c>
      <c r="T8" s="289">
        <v>35</v>
      </c>
      <c r="U8" s="289">
        <v>36</v>
      </c>
    </row>
    <row r="9" spans="1:23" x14ac:dyDescent="0.25">
      <c r="A9" s="8" t="s">
        <v>248</v>
      </c>
      <c r="B9" s="55">
        <v>2243</v>
      </c>
      <c r="C9" s="55">
        <v>2307</v>
      </c>
      <c r="D9" s="55">
        <v>2416</v>
      </c>
      <c r="E9" s="55">
        <v>2451</v>
      </c>
      <c r="F9" s="55">
        <v>2485</v>
      </c>
      <c r="G9" s="55">
        <v>2496</v>
      </c>
      <c r="H9" s="55">
        <v>2510</v>
      </c>
      <c r="I9" s="55">
        <v>2526</v>
      </c>
      <c r="J9" s="55">
        <v>2536</v>
      </c>
      <c r="K9" s="55">
        <v>2545</v>
      </c>
      <c r="L9" s="55">
        <v>2541</v>
      </c>
      <c r="M9" s="55">
        <v>2606</v>
      </c>
      <c r="N9" s="55">
        <v>2640</v>
      </c>
      <c r="O9" s="55">
        <v>2732</v>
      </c>
      <c r="P9" s="55">
        <v>2818</v>
      </c>
      <c r="Q9" s="55">
        <v>3001</v>
      </c>
      <c r="R9" s="55">
        <v>3131</v>
      </c>
      <c r="S9" s="55">
        <v>3292</v>
      </c>
      <c r="T9" s="55">
        <v>3420</v>
      </c>
      <c r="U9" s="55">
        <v>3607</v>
      </c>
    </row>
    <row r="10" spans="1:23" x14ac:dyDescent="0.25">
      <c r="A10" s="8" t="s">
        <v>249</v>
      </c>
      <c r="B10" s="55">
        <v>81</v>
      </c>
      <c r="C10" s="55">
        <v>83</v>
      </c>
      <c r="D10" s="55">
        <v>82</v>
      </c>
      <c r="E10" s="55">
        <v>79</v>
      </c>
      <c r="F10" s="55">
        <v>76</v>
      </c>
      <c r="G10" s="55">
        <v>76</v>
      </c>
      <c r="H10" s="55">
        <v>77</v>
      </c>
      <c r="I10" s="55">
        <v>77</v>
      </c>
      <c r="J10" s="55">
        <v>77</v>
      </c>
      <c r="K10" s="55">
        <v>78</v>
      </c>
      <c r="L10" s="55">
        <v>79</v>
      </c>
      <c r="M10" s="55">
        <v>79</v>
      </c>
      <c r="N10" s="55">
        <v>80</v>
      </c>
      <c r="O10" s="55">
        <v>81</v>
      </c>
      <c r="P10" s="55">
        <v>81</v>
      </c>
      <c r="Q10" s="55">
        <v>81</v>
      </c>
      <c r="R10" s="55">
        <v>81</v>
      </c>
      <c r="S10" s="55">
        <v>81</v>
      </c>
      <c r="T10" s="55">
        <v>81</v>
      </c>
      <c r="U10" s="55">
        <v>82</v>
      </c>
    </row>
    <row r="11" spans="1:23" x14ac:dyDescent="0.25">
      <c r="A11" s="8" t="s">
        <v>250</v>
      </c>
      <c r="B11" s="55">
        <v>82</v>
      </c>
      <c r="C11" s="55">
        <v>83</v>
      </c>
      <c r="D11" s="55">
        <v>83</v>
      </c>
      <c r="E11" s="55">
        <v>84</v>
      </c>
      <c r="F11" s="55">
        <v>85</v>
      </c>
      <c r="G11" s="55">
        <v>86</v>
      </c>
      <c r="H11" s="55">
        <v>87</v>
      </c>
      <c r="I11" s="55">
        <v>87</v>
      </c>
      <c r="J11" s="55">
        <v>88</v>
      </c>
      <c r="K11" s="55">
        <v>89</v>
      </c>
      <c r="L11" s="55">
        <v>89</v>
      </c>
      <c r="M11" s="55">
        <v>89</v>
      </c>
      <c r="N11" s="55">
        <v>90</v>
      </c>
      <c r="O11" s="55">
        <v>88</v>
      </c>
      <c r="P11" s="55">
        <v>86</v>
      </c>
      <c r="Q11" s="55">
        <v>85</v>
      </c>
      <c r="R11" s="55">
        <v>85</v>
      </c>
      <c r="S11" s="55">
        <v>85</v>
      </c>
      <c r="T11" s="55">
        <v>84</v>
      </c>
      <c r="U11" s="55">
        <v>84</v>
      </c>
    </row>
    <row r="12" spans="1:23" x14ac:dyDescent="0.25">
      <c r="A12" s="8" t="s">
        <v>251</v>
      </c>
      <c r="B12" s="55">
        <v>74</v>
      </c>
      <c r="C12" s="55">
        <v>73</v>
      </c>
      <c r="D12" s="55">
        <v>73</v>
      </c>
      <c r="E12" s="55">
        <v>72</v>
      </c>
      <c r="F12" s="55">
        <v>72</v>
      </c>
      <c r="G12" s="55">
        <v>72</v>
      </c>
      <c r="H12" s="55">
        <v>71</v>
      </c>
      <c r="I12" s="55">
        <v>70</v>
      </c>
      <c r="J12" s="55">
        <v>70</v>
      </c>
      <c r="K12" s="55">
        <v>69</v>
      </c>
      <c r="L12" s="55">
        <v>68</v>
      </c>
      <c r="M12" s="55">
        <v>67</v>
      </c>
      <c r="N12" s="55">
        <v>66</v>
      </c>
      <c r="O12" s="55">
        <v>64</v>
      </c>
      <c r="P12" s="55">
        <v>63</v>
      </c>
      <c r="Q12" s="55">
        <v>62</v>
      </c>
      <c r="R12" s="55">
        <v>61</v>
      </c>
      <c r="S12" s="55">
        <v>61</v>
      </c>
      <c r="T12" s="55">
        <v>61</v>
      </c>
      <c r="U12" s="55">
        <v>61</v>
      </c>
    </row>
    <row r="13" spans="1:23" x14ac:dyDescent="0.25">
      <c r="A13" s="8" t="s">
        <v>252</v>
      </c>
      <c r="B13" s="55">
        <v>82</v>
      </c>
      <c r="C13" s="55">
        <v>83</v>
      </c>
      <c r="D13" s="55">
        <v>83</v>
      </c>
      <c r="E13" s="55">
        <v>84</v>
      </c>
      <c r="F13" s="55">
        <v>85</v>
      </c>
      <c r="G13" s="55">
        <v>86</v>
      </c>
      <c r="H13" s="55">
        <v>87</v>
      </c>
      <c r="I13" s="55">
        <v>87</v>
      </c>
      <c r="J13" s="55">
        <v>88</v>
      </c>
      <c r="K13" s="55">
        <v>89</v>
      </c>
      <c r="L13" s="55">
        <v>89</v>
      </c>
      <c r="M13" s="55">
        <v>89</v>
      </c>
      <c r="N13" s="55">
        <v>90</v>
      </c>
      <c r="O13" s="55">
        <v>88</v>
      </c>
      <c r="P13" s="55">
        <v>86</v>
      </c>
      <c r="Q13" s="55">
        <v>85</v>
      </c>
      <c r="R13" s="55">
        <v>85</v>
      </c>
      <c r="S13" s="55">
        <v>85</v>
      </c>
      <c r="T13" s="55">
        <v>84</v>
      </c>
      <c r="U13" s="55">
        <v>84</v>
      </c>
    </row>
    <row r="14" spans="1:23" x14ac:dyDescent="0.25">
      <c r="A14" s="8" t="s">
        <v>253</v>
      </c>
      <c r="B14" s="55">
        <v>74</v>
      </c>
      <c r="C14" s="55">
        <v>73</v>
      </c>
      <c r="D14" s="55">
        <v>73</v>
      </c>
      <c r="E14" s="55">
        <v>72</v>
      </c>
      <c r="F14" s="55">
        <v>72</v>
      </c>
      <c r="G14" s="55">
        <v>72</v>
      </c>
      <c r="H14" s="55">
        <v>71</v>
      </c>
      <c r="I14" s="55">
        <v>70</v>
      </c>
      <c r="J14" s="55">
        <v>70</v>
      </c>
      <c r="K14" s="55">
        <v>69</v>
      </c>
      <c r="L14" s="55">
        <v>68</v>
      </c>
      <c r="M14" s="55">
        <v>67</v>
      </c>
      <c r="N14" s="55">
        <v>66</v>
      </c>
      <c r="O14" s="55">
        <v>64</v>
      </c>
      <c r="P14" s="55">
        <v>63</v>
      </c>
      <c r="Q14" s="55">
        <v>62</v>
      </c>
      <c r="R14" s="55">
        <v>61</v>
      </c>
      <c r="S14" s="55">
        <v>61</v>
      </c>
      <c r="T14" s="55">
        <v>61</v>
      </c>
      <c r="U14" s="55">
        <v>61</v>
      </c>
    </row>
    <row r="15" spans="1:23" x14ac:dyDescent="0.25">
      <c r="A15" s="8"/>
      <c r="B15" s="8"/>
      <c r="C15" s="8"/>
      <c r="D15" s="8"/>
      <c r="E15" s="8"/>
      <c r="F15" s="8"/>
      <c r="G15" s="8"/>
      <c r="H15" s="8"/>
      <c r="I15" s="8"/>
      <c r="J15" s="8"/>
      <c r="K15" s="8"/>
      <c r="L15" s="8"/>
      <c r="M15" s="8"/>
      <c r="N15" s="8"/>
      <c r="O15" s="8"/>
      <c r="P15" s="8"/>
      <c r="Q15" s="8"/>
      <c r="R15" s="8"/>
      <c r="S15" s="8"/>
      <c r="T15" s="8"/>
      <c r="U15" s="8"/>
    </row>
    <row r="16" spans="1:23" x14ac:dyDescent="0.25">
      <c r="A16" s="15" t="s">
        <v>254</v>
      </c>
      <c r="B16" s="15" t="s">
        <v>255</v>
      </c>
      <c r="C16" s="15" t="s">
        <v>256</v>
      </c>
      <c r="D16" s="15">
        <v>2016</v>
      </c>
      <c r="E16" s="15">
        <v>2017</v>
      </c>
      <c r="F16" s="15">
        <v>2018</v>
      </c>
      <c r="G16" s="15">
        <v>2019</v>
      </c>
      <c r="H16" s="15">
        <v>2020</v>
      </c>
      <c r="I16" s="15">
        <v>2021</v>
      </c>
      <c r="J16" s="15">
        <v>2022</v>
      </c>
      <c r="K16" s="15">
        <v>2023</v>
      </c>
      <c r="L16" s="15">
        <v>2024</v>
      </c>
      <c r="M16" s="15">
        <v>2025</v>
      </c>
      <c r="N16" s="15">
        <v>2026</v>
      </c>
      <c r="O16" s="15">
        <v>2027</v>
      </c>
      <c r="P16" s="15">
        <v>2028</v>
      </c>
      <c r="Q16" s="15">
        <v>2029</v>
      </c>
      <c r="R16" s="15">
        <v>2030</v>
      </c>
      <c r="S16" s="15">
        <v>2031</v>
      </c>
      <c r="T16" s="15">
        <v>2032</v>
      </c>
      <c r="U16" s="15">
        <v>2033</v>
      </c>
      <c r="V16" s="15">
        <v>2034</v>
      </c>
      <c r="W16" s="15">
        <v>2035</v>
      </c>
    </row>
    <row r="17" spans="1:23" x14ac:dyDescent="0.25">
      <c r="A17" s="8" t="s">
        <v>257</v>
      </c>
      <c r="B17" s="8" t="s">
        <v>41</v>
      </c>
      <c r="C17" s="8" t="s">
        <v>258</v>
      </c>
      <c r="D17" s="14">
        <v>3.39</v>
      </c>
      <c r="E17" s="14">
        <v>6.58</v>
      </c>
      <c r="F17" s="14">
        <v>7.99</v>
      </c>
      <c r="G17" s="14">
        <v>8.27</v>
      </c>
      <c r="H17" s="14">
        <v>8.6999999999999993</v>
      </c>
      <c r="I17" s="14">
        <v>8.73</v>
      </c>
      <c r="J17" s="14">
        <v>8.73</v>
      </c>
      <c r="K17" s="14">
        <v>8.9499999999999993</v>
      </c>
      <c r="L17" s="14">
        <v>8.9499999999999993</v>
      </c>
      <c r="M17" s="14">
        <v>9.17</v>
      </c>
      <c r="N17" s="14">
        <v>9.17</v>
      </c>
      <c r="O17" s="14">
        <v>9.8800000000000008</v>
      </c>
      <c r="P17" s="14">
        <v>9.8800000000000008</v>
      </c>
      <c r="Q17" s="14">
        <v>10.48</v>
      </c>
      <c r="R17" s="14">
        <v>10.48</v>
      </c>
      <c r="S17" s="14">
        <v>11.44</v>
      </c>
      <c r="T17" s="14">
        <v>11.44</v>
      </c>
      <c r="U17" s="14">
        <v>12.85</v>
      </c>
      <c r="V17" s="14">
        <v>12.85</v>
      </c>
      <c r="W17" s="14">
        <v>15.33</v>
      </c>
    </row>
    <row r="18" spans="1:23" x14ac:dyDescent="0.25">
      <c r="A18" s="8" t="s">
        <v>257</v>
      </c>
      <c r="B18" s="8" t="s">
        <v>41</v>
      </c>
      <c r="C18" s="8" t="s">
        <v>259</v>
      </c>
      <c r="D18" s="14">
        <v>6.05</v>
      </c>
      <c r="E18" s="14">
        <v>11.71</v>
      </c>
      <c r="F18" s="14">
        <v>14.19</v>
      </c>
      <c r="G18" s="14">
        <v>14.69</v>
      </c>
      <c r="H18" s="14">
        <v>15.46</v>
      </c>
      <c r="I18" s="14">
        <v>15.53</v>
      </c>
      <c r="J18" s="14">
        <v>15.53</v>
      </c>
      <c r="K18" s="14">
        <v>15.91</v>
      </c>
      <c r="L18" s="14">
        <v>15.91</v>
      </c>
      <c r="M18" s="14">
        <v>16.37</v>
      </c>
      <c r="N18" s="14">
        <v>16.37</v>
      </c>
      <c r="O18" s="14">
        <v>17.79</v>
      </c>
      <c r="P18" s="14">
        <v>17.79</v>
      </c>
      <c r="Q18" s="14">
        <v>19.11</v>
      </c>
      <c r="R18" s="14">
        <v>19.11</v>
      </c>
      <c r="S18" s="14">
        <v>21.12</v>
      </c>
      <c r="T18" s="14">
        <v>21.12</v>
      </c>
      <c r="U18" s="14">
        <v>23.83</v>
      </c>
      <c r="V18" s="14">
        <v>23.83</v>
      </c>
      <c r="W18" s="14">
        <v>28.31</v>
      </c>
    </row>
    <row r="19" spans="1:23" x14ac:dyDescent="0.25">
      <c r="A19" s="8" t="s">
        <v>257</v>
      </c>
      <c r="B19" s="8" t="s">
        <v>39</v>
      </c>
      <c r="C19" s="8" t="s">
        <v>258</v>
      </c>
      <c r="D19" s="14">
        <v>0</v>
      </c>
      <c r="E19" s="14">
        <v>0</v>
      </c>
      <c r="F19" s="14">
        <v>0</v>
      </c>
      <c r="G19" s="14">
        <v>0</v>
      </c>
      <c r="H19" s="14">
        <v>9.34</v>
      </c>
      <c r="I19" s="14">
        <v>9.34</v>
      </c>
      <c r="J19" s="14">
        <v>9.34</v>
      </c>
      <c r="K19" s="14">
        <v>24.79</v>
      </c>
      <c r="L19" s="14">
        <v>24.79</v>
      </c>
      <c r="M19" s="14">
        <v>34.15</v>
      </c>
      <c r="N19" s="14">
        <v>34.15</v>
      </c>
      <c r="O19" s="14">
        <v>85.88</v>
      </c>
      <c r="P19" s="14">
        <v>85.88</v>
      </c>
      <c r="Q19" s="14">
        <v>298.58999999999997</v>
      </c>
      <c r="R19" s="14">
        <v>298.58999999999997</v>
      </c>
      <c r="S19" s="14">
        <v>720.94</v>
      </c>
      <c r="T19" s="14">
        <v>720.94</v>
      </c>
      <c r="U19" s="14">
        <v>720.94</v>
      </c>
      <c r="V19" s="14">
        <v>720.94</v>
      </c>
      <c r="W19" s="14">
        <v>720.94</v>
      </c>
    </row>
    <row r="20" spans="1:23" x14ac:dyDescent="0.25">
      <c r="A20" s="8" t="s">
        <v>257</v>
      </c>
      <c r="B20" s="8" t="s">
        <v>39</v>
      </c>
      <c r="C20" s="8" t="s">
        <v>259</v>
      </c>
      <c r="D20" s="14">
        <v>0</v>
      </c>
      <c r="E20" s="14">
        <v>0</v>
      </c>
      <c r="F20" s="14">
        <v>0</v>
      </c>
      <c r="G20" s="14">
        <v>0</v>
      </c>
      <c r="H20" s="14">
        <v>9.34</v>
      </c>
      <c r="I20" s="14">
        <v>9.34</v>
      </c>
      <c r="J20" s="14">
        <v>9.34</v>
      </c>
      <c r="K20" s="14">
        <v>24.79</v>
      </c>
      <c r="L20" s="14">
        <v>24.79</v>
      </c>
      <c r="M20" s="14">
        <v>34.15</v>
      </c>
      <c r="N20" s="14">
        <v>34.15</v>
      </c>
      <c r="O20" s="14">
        <v>85.88</v>
      </c>
      <c r="P20" s="14">
        <v>85.88</v>
      </c>
      <c r="Q20" s="14">
        <v>298.58999999999997</v>
      </c>
      <c r="R20" s="14">
        <v>298.58999999999997</v>
      </c>
      <c r="S20" s="14">
        <v>720.94</v>
      </c>
      <c r="T20" s="14">
        <v>720.94</v>
      </c>
      <c r="U20" s="14">
        <v>720.94</v>
      </c>
      <c r="V20" s="14">
        <v>720.94</v>
      </c>
      <c r="W20" s="14">
        <v>720.94</v>
      </c>
    </row>
    <row r="21" spans="1:23" x14ac:dyDescent="0.25">
      <c r="A21" s="8" t="s">
        <v>257</v>
      </c>
      <c r="B21" s="8" t="s">
        <v>46</v>
      </c>
      <c r="C21" s="8" t="s">
        <v>258</v>
      </c>
      <c r="D21" s="14">
        <v>0</v>
      </c>
      <c r="E21" s="14">
        <v>4.8</v>
      </c>
      <c r="F21" s="14">
        <v>5.0199999999999996</v>
      </c>
      <c r="G21" s="14">
        <v>5.0199999999999996</v>
      </c>
      <c r="H21" s="14">
        <v>5.0199999999999996</v>
      </c>
      <c r="I21" s="14">
        <v>5.0199999999999996</v>
      </c>
      <c r="J21" s="14">
        <v>5.07</v>
      </c>
      <c r="K21" s="14">
        <v>5.09</v>
      </c>
      <c r="L21" s="14">
        <v>5.13</v>
      </c>
      <c r="M21" s="14">
        <v>5.17</v>
      </c>
      <c r="N21" s="14">
        <v>5.2</v>
      </c>
      <c r="O21" s="14">
        <v>5.66</v>
      </c>
      <c r="P21" s="14">
        <v>7.69</v>
      </c>
      <c r="Q21" s="14">
        <v>10.95</v>
      </c>
      <c r="R21" s="14">
        <v>16.72</v>
      </c>
      <c r="S21" s="14">
        <v>24.43</v>
      </c>
      <c r="T21" s="14">
        <v>31.95</v>
      </c>
      <c r="U21" s="14">
        <v>74.900000000000006</v>
      </c>
      <c r="V21" s="14">
        <v>86.35</v>
      </c>
      <c r="W21" s="14">
        <v>129.49</v>
      </c>
    </row>
    <row r="22" spans="1:23" x14ac:dyDescent="0.25">
      <c r="A22" s="8" t="s">
        <v>257</v>
      </c>
      <c r="B22" s="8" t="s">
        <v>46</v>
      </c>
      <c r="C22" s="8" t="s">
        <v>259</v>
      </c>
      <c r="D22" s="14">
        <v>0</v>
      </c>
      <c r="E22" s="14">
        <v>2.86</v>
      </c>
      <c r="F22" s="14">
        <v>3.24</v>
      </c>
      <c r="G22" s="14">
        <v>3.24</v>
      </c>
      <c r="H22" s="14">
        <v>3.24</v>
      </c>
      <c r="I22" s="14">
        <v>3.24</v>
      </c>
      <c r="J22" s="14">
        <v>3.34</v>
      </c>
      <c r="K22" s="14">
        <v>3.38</v>
      </c>
      <c r="L22" s="14">
        <v>3.45</v>
      </c>
      <c r="M22" s="14">
        <v>3.52</v>
      </c>
      <c r="N22" s="14">
        <v>3.56</v>
      </c>
      <c r="O22" s="14">
        <v>5.0599999999999996</v>
      </c>
      <c r="P22" s="14">
        <v>9.31</v>
      </c>
      <c r="Q22" s="14">
        <v>15.36</v>
      </c>
      <c r="R22" s="14">
        <v>26.19</v>
      </c>
      <c r="S22" s="14">
        <v>38.51</v>
      </c>
      <c r="T22" s="14">
        <v>52.67</v>
      </c>
      <c r="U22" s="14">
        <v>102.78</v>
      </c>
      <c r="V22" s="14">
        <v>123.6</v>
      </c>
      <c r="W22" s="14">
        <v>180.41</v>
      </c>
    </row>
    <row r="23" spans="1:23" x14ac:dyDescent="0.25">
      <c r="A23" s="8" t="s">
        <v>257</v>
      </c>
      <c r="B23" s="8" t="s">
        <v>45</v>
      </c>
      <c r="C23" s="8" t="s">
        <v>258</v>
      </c>
      <c r="D23" s="14">
        <v>86.72</v>
      </c>
      <c r="E23" s="14">
        <v>267</v>
      </c>
      <c r="F23" s="14">
        <v>474.49</v>
      </c>
      <c r="G23" s="14">
        <v>709.01</v>
      </c>
      <c r="H23" s="14">
        <v>973.14</v>
      </c>
      <c r="I23" s="14">
        <v>1267.67</v>
      </c>
      <c r="J23" s="14">
        <v>1585.97</v>
      </c>
      <c r="K23" s="14">
        <v>1921.03</v>
      </c>
      <c r="L23" s="14">
        <v>2271</v>
      </c>
      <c r="M23" s="14">
        <v>2633.06</v>
      </c>
      <c r="N23" s="14">
        <v>2997.47</v>
      </c>
      <c r="O23" s="14">
        <v>3359.56</v>
      </c>
      <c r="P23" s="14">
        <v>3715.41</v>
      </c>
      <c r="Q23" s="14">
        <v>4020.15</v>
      </c>
      <c r="R23" s="14">
        <v>4206.71</v>
      </c>
      <c r="S23" s="14">
        <v>4279.2700000000004</v>
      </c>
      <c r="T23" s="14">
        <v>4345.54</v>
      </c>
      <c r="U23" s="14">
        <v>4401.24</v>
      </c>
      <c r="V23" s="14">
        <v>4455.93</v>
      </c>
      <c r="W23" s="14">
        <v>4510.0600000000004</v>
      </c>
    </row>
    <row r="24" spans="1:23" x14ac:dyDescent="0.25">
      <c r="A24" s="8" t="s">
        <v>257</v>
      </c>
      <c r="B24" s="8" t="s">
        <v>45</v>
      </c>
      <c r="C24" s="8" t="s">
        <v>259</v>
      </c>
      <c r="D24" s="14">
        <v>135.38</v>
      </c>
      <c r="E24" s="14">
        <v>286.92</v>
      </c>
      <c r="F24" s="14">
        <v>459.21</v>
      </c>
      <c r="G24" s="14">
        <v>653.58000000000004</v>
      </c>
      <c r="H24" s="14">
        <v>872.4</v>
      </c>
      <c r="I24" s="14">
        <v>1112.43</v>
      </c>
      <c r="J24" s="14">
        <v>1367.7</v>
      </c>
      <c r="K24" s="14">
        <v>1635.13</v>
      </c>
      <c r="L24" s="14">
        <v>1914.16</v>
      </c>
      <c r="M24" s="14">
        <v>2198.44</v>
      </c>
      <c r="N24" s="14">
        <v>2488.37</v>
      </c>
      <c r="O24" s="14">
        <v>2779.04</v>
      </c>
      <c r="P24" s="14">
        <v>3064.19</v>
      </c>
      <c r="Q24" s="14">
        <v>3278.68</v>
      </c>
      <c r="R24" s="14">
        <v>3404.52</v>
      </c>
      <c r="S24" s="14">
        <v>3462.06</v>
      </c>
      <c r="T24" s="14">
        <v>3512.73</v>
      </c>
      <c r="U24" s="14">
        <v>3557.37</v>
      </c>
      <c r="V24" s="14">
        <v>3601.31</v>
      </c>
      <c r="W24" s="14">
        <v>3644.89</v>
      </c>
    </row>
    <row r="25" spans="1:23" x14ac:dyDescent="0.25">
      <c r="A25" s="8" t="s">
        <v>260</v>
      </c>
      <c r="B25" s="8" t="s">
        <v>41</v>
      </c>
      <c r="C25" s="8" t="s">
        <v>258</v>
      </c>
      <c r="D25" s="14">
        <v>500.86</v>
      </c>
      <c r="E25" s="14">
        <v>973.6</v>
      </c>
      <c r="F25" s="14">
        <v>1186.57</v>
      </c>
      <c r="G25" s="14">
        <v>1229.58</v>
      </c>
      <c r="H25" s="14">
        <v>1298.01</v>
      </c>
      <c r="I25" s="14">
        <v>1302.53</v>
      </c>
      <c r="J25" s="14">
        <v>1302.53</v>
      </c>
      <c r="K25" s="14">
        <v>1338.52</v>
      </c>
      <c r="L25" s="14">
        <v>1338.52</v>
      </c>
      <c r="M25" s="14">
        <v>1373.72</v>
      </c>
      <c r="N25" s="14">
        <v>1373.72</v>
      </c>
      <c r="O25" s="14">
        <v>1484.91</v>
      </c>
      <c r="P25" s="14">
        <v>1484.91</v>
      </c>
      <c r="Q25" s="14">
        <v>1569.39</v>
      </c>
      <c r="R25" s="14">
        <v>1569.39</v>
      </c>
      <c r="S25" s="14">
        <v>1733.38</v>
      </c>
      <c r="T25" s="14">
        <v>1733.38</v>
      </c>
      <c r="U25" s="14">
        <v>1977.56</v>
      </c>
      <c r="V25" s="14">
        <v>1977.56</v>
      </c>
      <c r="W25" s="14">
        <v>2357.7399999999998</v>
      </c>
    </row>
    <row r="26" spans="1:23" x14ac:dyDescent="0.25">
      <c r="A26" s="8" t="s">
        <v>260</v>
      </c>
      <c r="B26" s="8" t="s">
        <v>41</v>
      </c>
      <c r="C26" s="8" t="s">
        <v>259</v>
      </c>
      <c r="D26" s="14">
        <v>468.19</v>
      </c>
      <c r="E26" s="14">
        <v>908.93</v>
      </c>
      <c r="F26" s="14">
        <v>1108.04</v>
      </c>
      <c r="G26" s="14">
        <v>1148.5999999999999</v>
      </c>
      <c r="H26" s="14">
        <v>1213.33</v>
      </c>
      <c r="I26" s="14">
        <v>1218.04</v>
      </c>
      <c r="J26" s="14">
        <v>1218.04</v>
      </c>
      <c r="K26" s="14">
        <v>1252.06</v>
      </c>
      <c r="L26" s="14">
        <v>1252.06</v>
      </c>
      <c r="M26" s="14">
        <v>1287.58</v>
      </c>
      <c r="N26" s="14">
        <v>1287.58</v>
      </c>
      <c r="O26" s="14">
        <v>1398.18</v>
      </c>
      <c r="P26" s="14">
        <v>1398.18</v>
      </c>
      <c r="Q26" s="14">
        <v>1487.02</v>
      </c>
      <c r="R26" s="14">
        <v>1487.02</v>
      </c>
      <c r="S26" s="14">
        <v>1654.1</v>
      </c>
      <c r="T26" s="14">
        <v>1654.1</v>
      </c>
      <c r="U26" s="14">
        <v>1891.53</v>
      </c>
      <c r="V26" s="14">
        <v>1891.53</v>
      </c>
      <c r="W26" s="14">
        <v>2250.69</v>
      </c>
    </row>
    <row r="27" spans="1:23" x14ac:dyDescent="0.25">
      <c r="A27" s="8" t="s">
        <v>260</v>
      </c>
      <c r="B27" s="8" t="s">
        <v>39</v>
      </c>
      <c r="C27" s="8" t="s">
        <v>258</v>
      </c>
      <c r="D27" s="14">
        <v>0</v>
      </c>
      <c r="E27" s="14">
        <v>0</v>
      </c>
      <c r="F27" s="14">
        <v>0</v>
      </c>
      <c r="G27" s="14">
        <v>0</v>
      </c>
      <c r="H27" s="14">
        <v>13.58</v>
      </c>
      <c r="I27" s="14">
        <v>13.58</v>
      </c>
      <c r="J27" s="14">
        <v>13.58</v>
      </c>
      <c r="K27" s="14">
        <v>36.04</v>
      </c>
      <c r="L27" s="14">
        <v>36.04</v>
      </c>
      <c r="M27" s="14">
        <v>49.19</v>
      </c>
      <c r="N27" s="14">
        <v>49.19</v>
      </c>
      <c r="O27" s="14">
        <v>123.08</v>
      </c>
      <c r="P27" s="14">
        <v>123.08</v>
      </c>
      <c r="Q27" s="14">
        <v>426.8</v>
      </c>
      <c r="R27" s="14">
        <v>426.8</v>
      </c>
      <c r="S27" s="14">
        <v>1035.8599999999999</v>
      </c>
      <c r="T27" s="14">
        <v>1035.8599999999999</v>
      </c>
      <c r="U27" s="14">
        <v>1035.8599999999999</v>
      </c>
      <c r="V27" s="14">
        <v>1035.8599999999999</v>
      </c>
      <c r="W27" s="14">
        <v>1035.8599999999999</v>
      </c>
    </row>
    <row r="28" spans="1:23" x14ac:dyDescent="0.25">
      <c r="A28" s="8" t="s">
        <v>260</v>
      </c>
      <c r="B28" s="8" t="s">
        <v>39</v>
      </c>
      <c r="C28" s="8" t="s">
        <v>259</v>
      </c>
      <c r="D28" s="14">
        <v>0</v>
      </c>
      <c r="E28" s="14">
        <v>0</v>
      </c>
      <c r="F28" s="14">
        <v>0</v>
      </c>
      <c r="G28" s="14">
        <v>0</v>
      </c>
      <c r="H28" s="14">
        <v>10.82</v>
      </c>
      <c r="I28" s="14">
        <v>10.82</v>
      </c>
      <c r="J28" s="14">
        <v>10.82</v>
      </c>
      <c r="K28" s="14">
        <v>28.72</v>
      </c>
      <c r="L28" s="14">
        <v>28.72</v>
      </c>
      <c r="M28" s="14">
        <v>39.21</v>
      </c>
      <c r="N28" s="14">
        <v>39.21</v>
      </c>
      <c r="O28" s="14">
        <v>98.1</v>
      </c>
      <c r="P28" s="14">
        <v>98.1</v>
      </c>
      <c r="Q28" s="14">
        <v>340.2</v>
      </c>
      <c r="R28" s="14">
        <v>340.2</v>
      </c>
      <c r="S28" s="14">
        <v>825.68</v>
      </c>
      <c r="T28" s="14">
        <v>825.68</v>
      </c>
      <c r="U28" s="14">
        <v>825.68</v>
      </c>
      <c r="V28" s="14">
        <v>825.68</v>
      </c>
      <c r="W28" s="14">
        <v>825.68</v>
      </c>
    </row>
    <row r="29" spans="1:23" x14ac:dyDescent="0.25">
      <c r="A29" s="8" t="s">
        <v>260</v>
      </c>
      <c r="B29" s="8" t="s">
        <v>46</v>
      </c>
      <c r="C29" s="8" t="s">
        <v>258</v>
      </c>
      <c r="D29" s="14">
        <v>0</v>
      </c>
      <c r="E29" s="14">
        <v>0.27</v>
      </c>
      <c r="F29" s="14">
        <v>0.48</v>
      </c>
      <c r="G29" s="14">
        <v>0.48</v>
      </c>
      <c r="H29" s="14">
        <v>0.48</v>
      </c>
      <c r="I29" s="14">
        <v>0.48</v>
      </c>
      <c r="J29" s="14">
        <v>0.52</v>
      </c>
      <c r="K29" s="14">
        <v>0.54</v>
      </c>
      <c r="L29" s="14">
        <v>0.56999999999999995</v>
      </c>
      <c r="M29" s="14">
        <v>0.6</v>
      </c>
      <c r="N29" s="14">
        <v>0.62</v>
      </c>
      <c r="O29" s="14">
        <v>1</v>
      </c>
      <c r="P29" s="14">
        <v>2.72</v>
      </c>
      <c r="Q29" s="14">
        <v>5.72</v>
      </c>
      <c r="R29" s="14">
        <v>10.79</v>
      </c>
      <c r="S29" s="14">
        <v>18.18</v>
      </c>
      <c r="T29" s="14">
        <v>24.91</v>
      </c>
      <c r="U29" s="14">
        <v>81</v>
      </c>
      <c r="V29" s="14">
        <v>91.13</v>
      </c>
      <c r="W29" s="14">
        <v>143.75</v>
      </c>
    </row>
    <row r="30" spans="1:23" x14ac:dyDescent="0.25">
      <c r="A30" s="8" t="s">
        <v>260</v>
      </c>
      <c r="B30" s="8" t="s">
        <v>46</v>
      </c>
      <c r="C30" s="8" t="s">
        <v>259</v>
      </c>
      <c r="D30" s="14">
        <v>0</v>
      </c>
      <c r="E30" s="14">
        <v>1.17</v>
      </c>
      <c r="F30" s="14">
        <v>1.82</v>
      </c>
      <c r="G30" s="14">
        <v>1.82</v>
      </c>
      <c r="H30" s="14">
        <v>1.82</v>
      </c>
      <c r="I30" s="14">
        <v>1.82</v>
      </c>
      <c r="J30" s="14">
        <v>1.96</v>
      </c>
      <c r="K30" s="14">
        <v>2.0099999999999998</v>
      </c>
      <c r="L30" s="14">
        <v>2.11</v>
      </c>
      <c r="M30" s="14">
        <v>2.2000000000000002</v>
      </c>
      <c r="N30" s="14">
        <v>2.2599999999999998</v>
      </c>
      <c r="O30" s="14">
        <v>4.37</v>
      </c>
      <c r="P30" s="14">
        <v>10.43</v>
      </c>
      <c r="Q30" s="14">
        <v>18.96</v>
      </c>
      <c r="R30" s="14">
        <v>33.909999999999997</v>
      </c>
      <c r="S30" s="14">
        <v>51.09</v>
      </c>
      <c r="T30" s="14">
        <v>71.150000000000006</v>
      </c>
      <c r="U30" s="14">
        <v>133.33000000000001</v>
      </c>
      <c r="V30" s="14">
        <v>163.6</v>
      </c>
      <c r="W30" s="14">
        <v>243.43</v>
      </c>
    </row>
    <row r="31" spans="1:23" x14ac:dyDescent="0.25">
      <c r="A31" s="8" t="s">
        <v>260</v>
      </c>
      <c r="B31" s="8" t="s">
        <v>45</v>
      </c>
      <c r="C31" s="8" t="s">
        <v>258</v>
      </c>
      <c r="D31" s="14">
        <v>158.78</v>
      </c>
      <c r="E31" s="14">
        <v>490.45</v>
      </c>
      <c r="F31" s="14">
        <v>877.92</v>
      </c>
      <c r="G31" s="14">
        <v>1319.5</v>
      </c>
      <c r="H31" s="14">
        <v>1819.31</v>
      </c>
      <c r="I31" s="14">
        <v>2378.67</v>
      </c>
      <c r="J31" s="14">
        <v>2985.47</v>
      </c>
      <c r="K31" s="14">
        <v>3627.32</v>
      </c>
      <c r="L31" s="14">
        <v>4301.1899999999996</v>
      </c>
      <c r="M31" s="14">
        <v>5002.79</v>
      </c>
      <c r="N31" s="14">
        <v>5713.63</v>
      </c>
      <c r="O31" s="14">
        <v>6425.21</v>
      </c>
      <c r="P31" s="14">
        <v>7129.99</v>
      </c>
      <c r="Q31" s="14">
        <v>7735.48</v>
      </c>
      <c r="R31" s="14">
        <v>8104.96</v>
      </c>
      <c r="S31" s="14">
        <v>8247.8799999999992</v>
      </c>
      <c r="T31" s="14">
        <v>8381.34</v>
      </c>
      <c r="U31" s="14">
        <v>8497.24</v>
      </c>
      <c r="V31" s="14">
        <v>8611.73</v>
      </c>
      <c r="W31" s="14">
        <v>8725.43</v>
      </c>
    </row>
    <row r="32" spans="1:23" x14ac:dyDescent="0.25">
      <c r="A32" s="8" t="s">
        <v>260</v>
      </c>
      <c r="B32" s="8" t="s">
        <v>45</v>
      </c>
      <c r="C32" s="8" t="s">
        <v>259</v>
      </c>
      <c r="D32" s="14">
        <v>245.17</v>
      </c>
      <c r="E32" s="14">
        <v>509.08</v>
      </c>
      <c r="F32" s="14">
        <v>799.54</v>
      </c>
      <c r="G32" s="14">
        <v>1121.24</v>
      </c>
      <c r="H32" s="14">
        <v>1479.52</v>
      </c>
      <c r="I32" s="14">
        <v>1867.98</v>
      </c>
      <c r="J32" s="14">
        <v>2274.79</v>
      </c>
      <c r="K32" s="14">
        <v>2694.52</v>
      </c>
      <c r="L32" s="14">
        <v>3124.84</v>
      </c>
      <c r="M32" s="14">
        <v>3555.81</v>
      </c>
      <c r="N32" s="14">
        <v>3978.36</v>
      </c>
      <c r="O32" s="14">
        <v>4388.4799999999996</v>
      </c>
      <c r="P32" s="14">
        <v>4781.2700000000004</v>
      </c>
      <c r="Q32" s="14">
        <v>5026.29</v>
      </c>
      <c r="R32" s="14">
        <v>5163.87</v>
      </c>
      <c r="S32" s="14">
        <v>5248.02</v>
      </c>
      <c r="T32" s="14">
        <v>5316.72</v>
      </c>
      <c r="U32" s="14">
        <v>5379.37</v>
      </c>
      <c r="V32" s="14">
        <v>5440.87</v>
      </c>
      <c r="W32" s="14">
        <v>5501.9</v>
      </c>
    </row>
    <row r="33" spans="1:27" x14ac:dyDescent="0.25">
      <c r="A33" s="8"/>
      <c r="B33" s="8"/>
      <c r="C33" s="8"/>
      <c r="D33" s="8"/>
      <c r="E33" s="8"/>
      <c r="F33" s="8"/>
      <c r="G33" s="8"/>
      <c r="H33" s="8"/>
      <c r="I33" s="8"/>
      <c r="J33" s="8"/>
      <c r="K33" s="8"/>
      <c r="L33" s="8"/>
      <c r="M33" s="8"/>
      <c r="N33" s="8"/>
      <c r="O33" s="8"/>
      <c r="P33" s="8"/>
      <c r="Q33" s="8"/>
      <c r="R33" s="8"/>
      <c r="S33" s="8"/>
      <c r="T33" s="8"/>
      <c r="U33" s="8"/>
    </row>
    <row r="34" spans="1:27" x14ac:dyDescent="0.25">
      <c r="A34" s="15" t="s">
        <v>261</v>
      </c>
      <c r="B34" s="15">
        <v>2016</v>
      </c>
      <c r="C34" s="15">
        <v>2017</v>
      </c>
      <c r="D34" s="15">
        <v>2018</v>
      </c>
      <c r="E34" s="15">
        <v>2019</v>
      </c>
      <c r="F34" s="15">
        <v>2020</v>
      </c>
      <c r="G34" s="15">
        <v>2021</v>
      </c>
      <c r="H34" s="15">
        <v>2022</v>
      </c>
      <c r="I34" s="15">
        <v>2023</v>
      </c>
      <c r="J34" s="15">
        <v>2024</v>
      </c>
      <c r="K34" s="15">
        <v>2025</v>
      </c>
      <c r="L34" s="15">
        <v>2026</v>
      </c>
      <c r="M34" s="15">
        <v>2027</v>
      </c>
      <c r="N34" s="15">
        <v>2028</v>
      </c>
      <c r="O34" s="15">
        <v>2029</v>
      </c>
      <c r="P34" s="15">
        <v>2030</v>
      </c>
      <c r="Q34" s="15">
        <v>2031</v>
      </c>
      <c r="R34" s="15">
        <v>2032</v>
      </c>
      <c r="S34" s="15">
        <v>2033</v>
      </c>
      <c r="T34" s="15">
        <v>2034</v>
      </c>
      <c r="U34" s="15">
        <v>2035</v>
      </c>
    </row>
    <row r="35" spans="1:27" x14ac:dyDescent="0.25">
      <c r="A35" s="8" t="s">
        <v>41</v>
      </c>
      <c r="B35" s="14">
        <v>0</v>
      </c>
      <c r="C35" s="14">
        <v>0</v>
      </c>
      <c r="D35" s="14">
        <v>0</v>
      </c>
      <c r="E35" s="14">
        <v>0</v>
      </c>
      <c r="F35" s="14">
        <v>0</v>
      </c>
      <c r="G35" s="14">
        <v>0</v>
      </c>
      <c r="H35" s="14">
        <v>0</v>
      </c>
      <c r="I35" s="14">
        <v>0</v>
      </c>
      <c r="J35" s="14">
        <v>0.01</v>
      </c>
      <c r="K35" s="14">
        <v>0</v>
      </c>
      <c r="L35" s="14">
        <v>0.02</v>
      </c>
      <c r="M35" s="14">
        <v>0.01</v>
      </c>
      <c r="N35" s="14">
        <v>0.03</v>
      </c>
      <c r="O35" s="14">
        <v>0.02</v>
      </c>
      <c r="P35" s="14">
        <v>0.06</v>
      </c>
      <c r="Q35" s="14">
        <v>7.0000000000000007E-2</v>
      </c>
      <c r="R35" s="14">
        <v>0.06</v>
      </c>
      <c r="S35" s="14">
        <v>7.0000000000000007E-2</v>
      </c>
      <c r="T35" s="14">
        <v>0.06</v>
      </c>
      <c r="U35" s="14">
        <v>0.16</v>
      </c>
    </row>
    <row r="36" spans="1:27" x14ac:dyDescent="0.25">
      <c r="A36" s="8" t="s">
        <v>53</v>
      </c>
      <c r="B36" s="14">
        <v>0</v>
      </c>
      <c r="C36" s="14">
        <v>0</v>
      </c>
      <c r="D36" s="14">
        <v>0</v>
      </c>
      <c r="E36" s="14">
        <v>0</v>
      </c>
      <c r="F36" s="14">
        <v>0</v>
      </c>
      <c r="G36" s="14">
        <v>0</v>
      </c>
      <c r="H36" s="14">
        <v>1.89</v>
      </c>
      <c r="I36" s="14">
        <v>6.55</v>
      </c>
      <c r="J36" s="14">
        <v>7.45</v>
      </c>
      <c r="K36" s="14">
        <v>9.7100000000000009</v>
      </c>
      <c r="L36" s="14">
        <v>19.47</v>
      </c>
      <c r="M36" s="14">
        <v>21.8</v>
      </c>
      <c r="N36" s="14">
        <v>25.9</v>
      </c>
      <c r="O36" s="14">
        <v>37.380000000000003</v>
      </c>
      <c r="P36" s="14">
        <v>69.400000000000006</v>
      </c>
      <c r="Q36" s="14">
        <v>115.45</v>
      </c>
      <c r="R36" s="14">
        <v>183.36</v>
      </c>
      <c r="S36" s="14">
        <v>272.04000000000002</v>
      </c>
      <c r="T36" s="14">
        <v>414.16</v>
      </c>
      <c r="U36" s="14">
        <v>420.14</v>
      </c>
    </row>
    <row r="37" spans="1:27" x14ac:dyDescent="0.25">
      <c r="A37" s="8" t="s">
        <v>54</v>
      </c>
      <c r="B37" s="14">
        <v>3225.02</v>
      </c>
      <c r="C37" s="14">
        <v>3054.72</v>
      </c>
      <c r="D37" s="14">
        <v>2918.91</v>
      </c>
      <c r="E37" s="14">
        <v>2734.59</v>
      </c>
      <c r="F37" s="14">
        <v>2581.2600000000002</v>
      </c>
      <c r="G37" s="14">
        <v>2684.41</v>
      </c>
      <c r="H37" s="14">
        <v>2713.24</v>
      </c>
      <c r="I37" s="14">
        <v>2635.24</v>
      </c>
      <c r="J37" s="14">
        <v>2558.1799999999998</v>
      </c>
      <c r="K37" s="14">
        <v>2422.54</v>
      </c>
      <c r="L37" s="14">
        <v>2572.9699999999998</v>
      </c>
      <c r="M37" s="14">
        <v>2689.06</v>
      </c>
      <c r="N37" s="14">
        <v>2560.96</v>
      </c>
      <c r="O37" s="14">
        <v>2539.64</v>
      </c>
      <c r="P37" s="14">
        <v>2536.3000000000002</v>
      </c>
      <c r="Q37" s="14">
        <v>2492.2199999999998</v>
      </c>
      <c r="R37" s="14">
        <v>2501.84</v>
      </c>
      <c r="S37" s="14">
        <v>2518.0100000000002</v>
      </c>
      <c r="T37" s="14">
        <v>2483.15</v>
      </c>
      <c r="U37" s="14">
        <v>2592.46</v>
      </c>
    </row>
    <row r="38" spans="1:27" x14ac:dyDescent="0.25">
      <c r="A38" s="8" t="s">
        <v>55</v>
      </c>
      <c r="B38" s="14">
        <v>3243.15</v>
      </c>
      <c r="C38" s="14">
        <v>3485.14</v>
      </c>
      <c r="D38" s="14">
        <v>3741.44</v>
      </c>
      <c r="E38" s="14">
        <v>3942.27</v>
      </c>
      <c r="F38" s="14">
        <v>4120.88</v>
      </c>
      <c r="G38" s="14">
        <v>3678.12</v>
      </c>
      <c r="H38" s="14">
        <v>3548.89</v>
      </c>
      <c r="I38" s="14">
        <v>3534.18</v>
      </c>
      <c r="J38" s="14">
        <v>3580.15</v>
      </c>
      <c r="K38" s="14">
        <v>3602.29</v>
      </c>
      <c r="L38" s="14">
        <v>3158.15</v>
      </c>
      <c r="M38" s="14">
        <v>3003.62</v>
      </c>
      <c r="N38" s="14">
        <v>2984.61</v>
      </c>
      <c r="O38" s="14">
        <v>3026.52</v>
      </c>
      <c r="P38" s="14">
        <v>3054.22</v>
      </c>
      <c r="Q38" s="14">
        <v>3073.12</v>
      </c>
      <c r="R38" s="14">
        <v>3110.73</v>
      </c>
      <c r="S38" s="14">
        <v>3160.92</v>
      </c>
      <c r="T38" s="14">
        <v>3183.84</v>
      </c>
      <c r="U38" s="14">
        <v>3227.55</v>
      </c>
      <c r="Y38" s="15">
        <v>2021</v>
      </c>
      <c r="Z38" s="15">
        <v>2026</v>
      </c>
      <c r="AA38" s="15">
        <v>2035</v>
      </c>
    </row>
    <row r="39" spans="1:27" x14ac:dyDescent="0.25">
      <c r="A39" s="8" t="s">
        <v>51</v>
      </c>
      <c r="B39" s="14">
        <v>2482.11</v>
      </c>
      <c r="C39" s="14">
        <v>2482.11</v>
      </c>
      <c r="D39" s="14">
        <v>2482.11</v>
      </c>
      <c r="E39" s="14">
        <v>2485.02</v>
      </c>
      <c r="F39" s="14">
        <v>2486.19</v>
      </c>
      <c r="G39" s="14">
        <v>2486.19</v>
      </c>
      <c r="H39" s="14">
        <v>2486.19</v>
      </c>
      <c r="I39" s="14">
        <v>2486.19</v>
      </c>
      <c r="J39" s="14">
        <v>2486.19</v>
      </c>
      <c r="K39" s="14">
        <v>2486.19</v>
      </c>
      <c r="L39" s="14">
        <v>2486.19</v>
      </c>
      <c r="M39" s="14">
        <v>2486.19</v>
      </c>
      <c r="N39" s="14">
        <v>2486.19</v>
      </c>
      <c r="O39" s="14">
        <v>2486.19</v>
      </c>
      <c r="P39" s="14">
        <v>2486.19</v>
      </c>
      <c r="Q39" s="14">
        <v>2486.19</v>
      </c>
      <c r="R39" s="14">
        <v>2486.19</v>
      </c>
      <c r="S39" s="14">
        <v>2486.19</v>
      </c>
      <c r="T39" s="14">
        <v>2486.21</v>
      </c>
      <c r="U39" s="14">
        <v>2486.23</v>
      </c>
      <c r="X39" t="s">
        <v>51</v>
      </c>
      <c r="Y39" s="13">
        <f>G39-$B39</f>
        <v>4.0799999999999272</v>
      </c>
      <c r="Z39" s="13">
        <f>L39-$B39</f>
        <v>4.0799999999999272</v>
      </c>
      <c r="AA39" s="13">
        <f>U39-$B39</f>
        <v>4.1199999999998909</v>
      </c>
    </row>
    <row r="40" spans="1:27" x14ac:dyDescent="0.25">
      <c r="A40" s="8" t="s">
        <v>52</v>
      </c>
      <c r="B40" s="14">
        <v>126.05</v>
      </c>
      <c r="C40" s="14">
        <v>126.05</v>
      </c>
      <c r="D40" s="14">
        <v>126.05</v>
      </c>
      <c r="E40" s="14">
        <v>126.23</v>
      </c>
      <c r="F40" s="14">
        <v>126.32</v>
      </c>
      <c r="G40" s="14">
        <v>126.32</v>
      </c>
      <c r="H40" s="14">
        <v>126.37</v>
      </c>
      <c r="I40" s="14">
        <v>126.42</v>
      </c>
      <c r="J40" s="14">
        <v>126.46</v>
      </c>
      <c r="K40" s="14">
        <v>126.51</v>
      </c>
      <c r="L40" s="14">
        <v>126.56</v>
      </c>
      <c r="M40" s="14">
        <v>127.09</v>
      </c>
      <c r="N40" s="14">
        <v>129.38</v>
      </c>
      <c r="O40" s="14">
        <v>133.06</v>
      </c>
      <c r="P40" s="14">
        <v>139.4</v>
      </c>
      <c r="Q40" s="14">
        <v>147.43</v>
      </c>
      <c r="R40" s="14">
        <v>156.24</v>
      </c>
      <c r="S40" s="14">
        <v>167.81</v>
      </c>
      <c r="T40" s="14">
        <v>181.48</v>
      </c>
      <c r="U40" s="14">
        <v>195.75</v>
      </c>
      <c r="X40" t="s">
        <v>272</v>
      </c>
      <c r="Y40" s="13">
        <f>G40-$B40</f>
        <v>0.26999999999999602</v>
      </c>
      <c r="Z40" s="13">
        <f>L40-$B40</f>
        <v>0.51000000000000512</v>
      </c>
      <c r="AA40" s="13">
        <f>U40-$B40</f>
        <v>69.7</v>
      </c>
    </row>
    <row r="41" spans="1:27" x14ac:dyDescent="0.25">
      <c r="A41" s="8" t="s">
        <v>40</v>
      </c>
      <c r="B41" s="14">
        <v>0</v>
      </c>
      <c r="C41" s="14">
        <v>0</v>
      </c>
      <c r="D41" s="14">
        <v>0</v>
      </c>
      <c r="E41" s="14">
        <v>0</v>
      </c>
      <c r="F41" s="14">
        <v>0</v>
      </c>
      <c r="G41" s="14">
        <v>0</v>
      </c>
      <c r="H41" s="14">
        <v>0</v>
      </c>
      <c r="I41" s="14">
        <v>0</v>
      </c>
      <c r="J41" s="14">
        <v>0</v>
      </c>
      <c r="K41" s="14">
        <v>0</v>
      </c>
      <c r="L41" s="14">
        <v>0</v>
      </c>
      <c r="M41" s="14">
        <v>0</v>
      </c>
      <c r="N41" s="14">
        <v>0.02</v>
      </c>
      <c r="O41" s="14">
        <v>0.32</v>
      </c>
      <c r="P41" s="14">
        <v>0.8</v>
      </c>
      <c r="Q41" s="14">
        <v>1.4</v>
      </c>
      <c r="R41" s="14">
        <v>2.09</v>
      </c>
      <c r="S41" s="14">
        <v>3.84</v>
      </c>
      <c r="T41" s="14">
        <v>4.9000000000000004</v>
      </c>
      <c r="U41" s="14">
        <v>32.01</v>
      </c>
      <c r="X41" t="s">
        <v>40</v>
      </c>
      <c r="Y41" s="13">
        <f>G41-$B41</f>
        <v>0</v>
      </c>
      <c r="Z41" s="13">
        <f>L41-$B41</f>
        <v>0</v>
      </c>
      <c r="AA41" s="13">
        <f>U41-$B41</f>
        <v>32.01</v>
      </c>
    </row>
    <row r="42" spans="1:27" x14ac:dyDescent="0.25">
      <c r="A42" s="8" t="s">
        <v>50</v>
      </c>
      <c r="B42" s="14">
        <v>1587.68</v>
      </c>
      <c r="C42" s="14">
        <v>1587.68</v>
      </c>
      <c r="D42" s="14">
        <v>1587.68</v>
      </c>
      <c r="E42" s="14">
        <v>1587.68</v>
      </c>
      <c r="F42" s="14">
        <v>1587.68</v>
      </c>
      <c r="G42" s="14">
        <v>1587.68</v>
      </c>
      <c r="H42" s="14">
        <v>1587.68</v>
      </c>
      <c r="I42" s="14">
        <v>1587.68</v>
      </c>
      <c r="J42" s="14">
        <v>1587.68</v>
      </c>
      <c r="K42" s="14">
        <v>1587.68</v>
      </c>
      <c r="L42" s="14">
        <v>1587.68</v>
      </c>
      <c r="M42" s="14">
        <v>1587.68</v>
      </c>
      <c r="N42" s="14">
        <v>1587.68</v>
      </c>
      <c r="O42" s="14">
        <v>1587.68</v>
      </c>
      <c r="P42" s="14">
        <v>1587.68</v>
      </c>
      <c r="Q42" s="14">
        <v>1587.68</v>
      </c>
      <c r="R42" s="14">
        <v>1587.68</v>
      </c>
      <c r="S42" s="14">
        <v>1587.68</v>
      </c>
      <c r="T42" s="14">
        <v>1587.68</v>
      </c>
      <c r="U42" s="14">
        <v>1587.68</v>
      </c>
    </row>
    <row r="45" spans="1:27" x14ac:dyDescent="0.25">
      <c r="A45" s="3" t="s">
        <v>43</v>
      </c>
      <c r="B45" s="3" t="s">
        <v>273</v>
      </c>
    </row>
    <row r="46" spans="1:27" x14ac:dyDescent="0.25">
      <c r="A46" s="8" t="s">
        <v>242</v>
      </c>
      <c r="B46" s="55">
        <v>38684</v>
      </c>
    </row>
    <row r="47" spans="1:27" x14ac:dyDescent="0.25">
      <c r="A47" s="8" t="s">
        <v>243</v>
      </c>
      <c r="B47" s="55">
        <v>116708</v>
      </c>
    </row>
    <row r="49" spans="1:23" x14ac:dyDescent="0.25">
      <c r="A49" s="15" t="s">
        <v>244</v>
      </c>
      <c r="B49" s="15">
        <v>2016</v>
      </c>
      <c r="C49" s="15">
        <v>2017</v>
      </c>
      <c r="D49" s="15">
        <v>2018</v>
      </c>
      <c r="E49" s="15">
        <v>2019</v>
      </c>
      <c r="F49" s="15">
        <v>2020</v>
      </c>
      <c r="G49" s="15">
        <v>2021</v>
      </c>
      <c r="H49" s="15">
        <v>2022</v>
      </c>
      <c r="I49" s="15">
        <v>2023</v>
      </c>
      <c r="J49" s="15">
        <v>2024</v>
      </c>
      <c r="K49" s="15">
        <v>2025</v>
      </c>
      <c r="L49" s="15">
        <v>2026</v>
      </c>
      <c r="M49" s="15">
        <v>2027</v>
      </c>
      <c r="N49" s="15">
        <v>2028</v>
      </c>
      <c r="O49" s="15">
        <v>2029</v>
      </c>
      <c r="P49" s="15">
        <v>2030</v>
      </c>
      <c r="Q49" s="15">
        <v>2031</v>
      </c>
      <c r="R49" s="15">
        <v>2032</v>
      </c>
      <c r="S49" s="15">
        <v>2033</v>
      </c>
      <c r="T49" s="15">
        <v>2034</v>
      </c>
      <c r="U49" s="15">
        <v>2035</v>
      </c>
    </row>
    <row r="50" spans="1:23" x14ac:dyDescent="0.25">
      <c r="A50" s="8" t="s">
        <v>245</v>
      </c>
      <c r="B50" s="14">
        <v>20486</v>
      </c>
      <c r="C50" s="14">
        <v>20377</v>
      </c>
      <c r="D50" s="14">
        <v>20466</v>
      </c>
      <c r="E50" s="14">
        <v>20379</v>
      </c>
      <c r="F50" s="14">
        <v>20227</v>
      </c>
      <c r="G50" s="14">
        <v>20062</v>
      </c>
      <c r="H50" s="14">
        <v>19891</v>
      </c>
      <c r="I50" s="14">
        <v>19726</v>
      </c>
      <c r="J50" s="14">
        <v>19568</v>
      </c>
      <c r="K50" s="14">
        <v>19413</v>
      </c>
      <c r="L50" s="14">
        <v>19269</v>
      </c>
      <c r="M50" s="14">
        <v>19145</v>
      </c>
      <c r="N50" s="14">
        <v>19046</v>
      </c>
      <c r="O50" s="14">
        <v>18994</v>
      </c>
      <c r="P50" s="14">
        <v>19072</v>
      </c>
      <c r="Q50" s="14">
        <v>19208</v>
      </c>
      <c r="R50" s="14">
        <v>19397</v>
      </c>
      <c r="S50" s="14">
        <v>19616</v>
      </c>
      <c r="T50" s="14">
        <v>19847</v>
      </c>
      <c r="U50" s="14">
        <v>20075</v>
      </c>
    </row>
    <row r="51" spans="1:23" x14ac:dyDescent="0.25">
      <c r="A51" s="8" t="s">
        <v>246</v>
      </c>
      <c r="B51" s="55">
        <v>41</v>
      </c>
      <c r="C51" s="55">
        <v>42</v>
      </c>
      <c r="D51" s="55">
        <v>43</v>
      </c>
      <c r="E51" s="55">
        <v>45</v>
      </c>
      <c r="F51" s="55">
        <v>46</v>
      </c>
      <c r="G51" s="55">
        <v>46</v>
      </c>
      <c r="H51" s="55">
        <v>47</v>
      </c>
      <c r="I51" s="55">
        <v>49</v>
      </c>
      <c r="J51" s="55">
        <v>50</v>
      </c>
      <c r="K51" s="55">
        <v>51</v>
      </c>
      <c r="L51" s="55">
        <v>52</v>
      </c>
      <c r="M51" s="55">
        <v>53</v>
      </c>
      <c r="N51" s="55">
        <v>54</v>
      </c>
      <c r="O51" s="55">
        <v>55</v>
      </c>
      <c r="P51" s="55">
        <v>56</v>
      </c>
      <c r="Q51" s="55">
        <v>56</v>
      </c>
      <c r="R51" s="55">
        <v>57</v>
      </c>
      <c r="S51" s="55">
        <v>58</v>
      </c>
      <c r="T51" s="55">
        <v>59</v>
      </c>
      <c r="U51" s="55">
        <v>60</v>
      </c>
    </row>
    <row r="52" spans="1:23" x14ac:dyDescent="0.25">
      <c r="A52" s="8" t="s">
        <v>247</v>
      </c>
      <c r="B52" s="289">
        <v>18</v>
      </c>
      <c r="C52" s="289">
        <v>19</v>
      </c>
      <c r="D52" s="289">
        <v>19</v>
      </c>
      <c r="E52" s="289">
        <v>20</v>
      </c>
      <c r="F52" s="289">
        <v>20</v>
      </c>
      <c r="G52" s="289">
        <v>19</v>
      </c>
      <c r="H52" s="289">
        <v>19</v>
      </c>
      <c r="I52" s="289">
        <v>19</v>
      </c>
      <c r="J52" s="289">
        <v>19</v>
      </c>
      <c r="K52" s="289">
        <v>18</v>
      </c>
      <c r="L52" s="289">
        <v>18</v>
      </c>
      <c r="M52" s="289">
        <v>18</v>
      </c>
      <c r="N52" s="289">
        <v>17</v>
      </c>
      <c r="O52" s="289">
        <v>18</v>
      </c>
      <c r="P52" s="289">
        <v>18</v>
      </c>
      <c r="Q52" s="289">
        <v>19</v>
      </c>
      <c r="R52" s="289">
        <v>19</v>
      </c>
      <c r="S52" s="289">
        <v>20</v>
      </c>
      <c r="T52" s="289">
        <v>20</v>
      </c>
      <c r="U52" s="289">
        <v>21</v>
      </c>
    </row>
    <row r="53" spans="1:23" x14ac:dyDescent="0.25">
      <c r="A53" s="8" t="s">
        <v>248</v>
      </c>
      <c r="B53" s="55">
        <v>3168</v>
      </c>
      <c r="C53" s="55">
        <v>3254</v>
      </c>
      <c r="D53" s="55">
        <v>3452</v>
      </c>
      <c r="E53" s="55">
        <v>3540</v>
      </c>
      <c r="F53" s="55">
        <v>3600</v>
      </c>
      <c r="G53" s="55">
        <v>3576</v>
      </c>
      <c r="H53" s="55">
        <v>3576</v>
      </c>
      <c r="I53" s="55">
        <v>3604</v>
      </c>
      <c r="J53" s="55">
        <v>3612</v>
      </c>
      <c r="K53" s="55">
        <v>3609</v>
      </c>
      <c r="L53" s="55">
        <v>3588</v>
      </c>
      <c r="M53" s="55">
        <v>3699</v>
      </c>
      <c r="N53" s="55">
        <v>3743</v>
      </c>
      <c r="O53" s="55">
        <v>3923</v>
      </c>
      <c r="P53" s="55">
        <v>4063</v>
      </c>
      <c r="Q53" s="55">
        <v>4300</v>
      </c>
      <c r="R53" s="55">
        <v>4461</v>
      </c>
      <c r="S53" s="55">
        <v>4686</v>
      </c>
      <c r="T53" s="55">
        <v>4857</v>
      </c>
      <c r="U53" s="55">
        <v>5147</v>
      </c>
    </row>
    <row r="54" spans="1:23" x14ac:dyDescent="0.25">
      <c r="A54" s="8" t="s">
        <v>249</v>
      </c>
      <c r="B54" s="55">
        <v>86</v>
      </c>
      <c r="C54" s="55">
        <v>87</v>
      </c>
      <c r="D54" s="55">
        <v>86</v>
      </c>
      <c r="E54" s="55">
        <v>85</v>
      </c>
      <c r="F54" s="55">
        <v>83</v>
      </c>
      <c r="G54" s="55">
        <v>83</v>
      </c>
      <c r="H54" s="55">
        <v>84</v>
      </c>
      <c r="I54" s="55">
        <v>84</v>
      </c>
      <c r="J54" s="55">
        <v>84</v>
      </c>
      <c r="K54" s="55">
        <v>85</v>
      </c>
      <c r="L54" s="55">
        <v>86</v>
      </c>
      <c r="M54" s="55">
        <v>87</v>
      </c>
      <c r="N54" s="55">
        <v>88</v>
      </c>
      <c r="O54" s="55">
        <v>89</v>
      </c>
      <c r="P54" s="55">
        <v>89</v>
      </c>
      <c r="Q54" s="55">
        <v>90</v>
      </c>
      <c r="R54" s="55">
        <v>90</v>
      </c>
      <c r="S54" s="55">
        <v>91</v>
      </c>
      <c r="T54" s="55">
        <v>91</v>
      </c>
      <c r="U54" s="55">
        <v>91</v>
      </c>
    </row>
    <row r="55" spans="1:23" x14ac:dyDescent="0.25">
      <c r="A55" s="8" t="s">
        <v>250</v>
      </c>
      <c r="B55" s="55">
        <v>81</v>
      </c>
      <c r="C55" s="55">
        <v>82</v>
      </c>
      <c r="D55" s="55">
        <v>83</v>
      </c>
      <c r="E55" s="55">
        <v>83</v>
      </c>
      <c r="F55" s="55">
        <v>84</v>
      </c>
      <c r="G55" s="55">
        <v>85</v>
      </c>
      <c r="H55" s="55">
        <v>86</v>
      </c>
      <c r="I55" s="55">
        <v>87</v>
      </c>
      <c r="J55" s="55">
        <v>87</v>
      </c>
      <c r="K55" s="55">
        <v>88</v>
      </c>
      <c r="L55" s="55">
        <v>88</v>
      </c>
      <c r="M55" s="55">
        <v>88</v>
      </c>
      <c r="N55" s="55">
        <v>89</v>
      </c>
      <c r="O55" s="55">
        <v>87</v>
      </c>
      <c r="P55" s="55">
        <v>85</v>
      </c>
      <c r="Q55" s="55">
        <v>84</v>
      </c>
      <c r="R55" s="55">
        <v>84</v>
      </c>
      <c r="S55" s="55">
        <v>84</v>
      </c>
      <c r="T55" s="55">
        <v>83</v>
      </c>
      <c r="U55" s="55">
        <v>83</v>
      </c>
    </row>
    <row r="56" spans="1:23" x14ac:dyDescent="0.25">
      <c r="A56" s="8" t="s">
        <v>251</v>
      </c>
      <c r="B56" s="55">
        <v>74</v>
      </c>
      <c r="C56" s="55">
        <v>73</v>
      </c>
      <c r="D56" s="55">
        <v>72</v>
      </c>
      <c r="E56" s="55">
        <v>72</v>
      </c>
      <c r="F56" s="55">
        <v>71</v>
      </c>
      <c r="G56" s="55">
        <v>71</v>
      </c>
      <c r="H56" s="55">
        <v>70</v>
      </c>
      <c r="I56" s="55">
        <v>69</v>
      </c>
      <c r="J56" s="55">
        <v>68</v>
      </c>
      <c r="K56" s="55">
        <v>68</v>
      </c>
      <c r="L56" s="55">
        <v>67</v>
      </c>
      <c r="M56" s="55">
        <v>66</v>
      </c>
      <c r="N56" s="55">
        <v>65</v>
      </c>
      <c r="O56" s="55">
        <v>63</v>
      </c>
      <c r="P56" s="55">
        <v>61</v>
      </c>
      <c r="Q56" s="55">
        <v>61</v>
      </c>
      <c r="R56" s="55">
        <v>60</v>
      </c>
      <c r="S56" s="55">
        <v>60</v>
      </c>
      <c r="T56" s="55">
        <v>60</v>
      </c>
      <c r="U56" s="55">
        <v>60</v>
      </c>
    </row>
    <row r="57" spans="1:23" x14ac:dyDescent="0.25">
      <c r="A57" s="8" t="s">
        <v>252</v>
      </c>
      <c r="B57" s="55">
        <v>88</v>
      </c>
      <c r="C57" s="55">
        <v>89</v>
      </c>
      <c r="D57" s="55">
        <v>90</v>
      </c>
      <c r="E57" s="55">
        <v>91</v>
      </c>
      <c r="F57" s="55">
        <v>92</v>
      </c>
      <c r="G57" s="55">
        <v>93</v>
      </c>
      <c r="H57" s="55">
        <v>94</v>
      </c>
      <c r="I57" s="55">
        <v>94</v>
      </c>
      <c r="J57" s="55">
        <v>95</v>
      </c>
      <c r="K57" s="55">
        <v>96</v>
      </c>
      <c r="L57" s="55">
        <v>96</v>
      </c>
      <c r="M57" s="55">
        <v>96</v>
      </c>
      <c r="N57" s="55">
        <v>97</v>
      </c>
      <c r="O57" s="55">
        <v>95</v>
      </c>
      <c r="P57" s="55">
        <v>94</v>
      </c>
      <c r="Q57" s="55">
        <v>93</v>
      </c>
      <c r="R57" s="55">
        <v>93</v>
      </c>
      <c r="S57" s="55">
        <v>93</v>
      </c>
      <c r="T57" s="55">
        <v>93</v>
      </c>
      <c r="U57" s="55">
        <v>93</v>
      </c>
    </row>
    <row r="58" spans="1:23" x14ac:dyDescent="0.25">
      <c r="A58" s="8" t="s">
        <v>253</v>
      </c>
      <c r="B58" s="55">
        <v>80</v>
      </c>
      <c r="C58" s="55">
        <v>79</v>
      </c>
      <c r="D58" s="55">
        <v>79</v>
      </c>
      <c r="E58" s="55">
        <v>78</v>
      </c>
      <c r="F58" s="55">
        <v>78</v>
      </c>
      <c r="G58" s="55">
        <v>77</v>
      </c>
      <c r="H58" s="55">
        <v>76</v>
      </c>
      <c r="I58" s="55">
        <v>76</v>
      </c>
      <c r="J58" s="55">
        <v>75</v>
      </c>
      <c r="K58" s="55">
        <v>74</v>
      </c>
      <c r="L58" s="55">
        <v>73</v>
      </c>
      <c r="M58" s="55">
        <v>72</v>
      </c>
      <c r="N58" s="55">
        <v>71</v>
      </c>
      <c r="O58" s="55">
        <v>69</v>
      </c>
      <c r="P58" s="55">
        <v>68</v>
      </c>
      <c r="Q58" s="55">
        <v>67</v>
      </c>
      <c r="R58" s="55">
        <v>67</v>
      </c>
      <c r="S58" s="55">
        <v>67</v>
      </c>
      <c r="T58" s="55">
        <v>67</v>
      </c>
      <c r="U58" s="55">
        <v>67</v>
      </c>
    </row>
    <row r="59" spans="1:23" x14ac:dyDescent="0.25">
      <c r="A59" s="8"/>
      <c r="B59" s="8"/>
      <c r="C59" s="8"/>
      <c r="D59" s="8"/>
      <c r="E59" s="8"/>
      <c r="F59" s="8"/>
      <c r="G59" s="8"/>
      <c r="H59" s="8"/>
      <c r="I59" s="8"/>
      <c r="J59" s="8"/>
      <c r="K59" s="8"/>
      <c r="L59" s="8"/>
      <c r="M59" s="8"/>
      <c r="N59" s="8"/>
      <c r="O59" s="8"/>
      <c r="P59" s="8"/>
      <c r="Q59" s="8"/>
      <c r="R59" s="8"/>
      <c r="S59" s="8"/>
      <c r="T59" s="8"/>
      <c r="U59" s="8"/>
    </row>
    <row r="60" spans="1:23" x14ac:dyDescent="0.25">
      <c r="A60" s="15" t="s">
        <v>254</v>
      </c>
      <c r="B60" s="15" t="s">
        <v>255</v>
      </c>
      <c r="C60" s="15" t="s">
        <v>256</v>
      </c>
      <c r="D60" s="15">
        <v>2016</v>
      </c>
      <c r="E60" s="15">
        <v>2017</v>
      </c>
      <c r="F60" s="15">
        <v>2018</v>
      </c>
      <c r="G60" s="15">
        <v>2019</v>
      </c>
      <c r="H60" s="15">
        <v>2020</v>
      </c>
      <c r="I60" s="15">
        <v>2021</v>
      </c>
      <c r="J60" s="15">
        <v>2022</v>
      </c>
      <c r="K60" s="15">
        <v>2023</v>
      </c>
      <c r="L60" s="15">
        <v>2024</v>
      </c>
      <c r="M60" s="15">
        <v>2025</v>
      </c>
      <c r="N60" s="15">
        <v>2026</v>
      </c>
      <c r="O60" s="15">
        <v>2027</v>
      </c>
      <c r="P60" s="15">
        <v>2028</v>
      </c>
      <c r="Q60" s="15">
        <v>2029</v>
      </c>
      <c r="R60" s="15">
        <v>2030</v>
      </c>
      <c r="S60" s="15">
        <v>2031</v>
      </c>
      <c r="T60" s="15">
        <v>2032</v>
      </c>
      <c r="U60" s="15">
        <v>2033</v>
      </c>
      <c r="V60" s="15">
        <v>2034</v>
      </c>
      <c r="W60" s="15">
        <v>2035</v>
      </c>
    </row>
    <row r="61" spans="1:23" x14ac:dyDescent="0.25">
      <c r="A61" s="8" t="s">
        <v>257</v>
      </c>
      <c r="B61" s="8" t="s">
        <v>41</v>
      </c>
      <c r="C61" s="8" t="s">
        <v>258</v>
      </c>
      <c r="D61" s="14">
        <v>3.39</v>
      </c>
      <c r="E61" s="14">
        <v>6.54</v>
      </c>
      <c r="F61" s="14">
        <v>7.75</v>
      </c>
      <c r="G61" s="14">
        <v>7.95</v>
      </c>
      <c r="H61" s="14">
        <v>8.44</v>
      </c>
      <c r="I61" s="14">
        <v>8.4499999999999993</v>
      </c>
      <c r="J61" s="14">
        <v>8.4499999999999993</v>
      </c>
      <c r="K61" s="14">
        <v>8.5500000000000007</v>
      </c>
      <c r="L61" s="14">
        <v>8.5500000000000007</v>
      </c>
      <c r="M61" s="14">
        <v>8.64</v>
      </c>
      <c r="N61" s="14">
        <v>8.64</v>
      </c>
      <c r="O61" s="14">
        <v>9.19</v>
      </c>
      <c r="P61" s="14">
        <v>9.19</v>
      </c>
      <c r="Q61" s="14">
        <v>9.5299999999999994</v>
      </c>
      <c r="R61" s="14">
        <v>9.5299999999999994</v>
      </c>
      <c r="S61" s="14">
        <v>9.9</v>
      </c>
      <c r="T61" s="14">
        <v>9.9</v>
      </c>
      <c r="U61" s="14">
        <v>10.98</v>
      </c>
      <c r="V61" s="14">
        <v>10.98</v>
      </c>
      <c r="W61" s="14">
        <v>13.61</v>
      </c>
    </row>
    <row r="62" spans="1:23" x14ac:dyDescent="0.25">
      <c r="A62" s="8" t="s">
        <v>257</v>
      </c>
      <c r="B62" s="8" t="s">
        <v>41</v>
      </c>
      <c r="C62" s="8" t="s">
        <v>259</v>
      </c>
      <c r="D62" s="14">
        <v>6.05</v>
      </c>
      <c r="E62" s="14">
        <v>11.65</v>
      </c>
      <c r="F62" s="14">
        <v>13.79</v>
      </c>
      <c r="G62" s="14">
        <v>14.17</v>
      </c>
      <c r="H62" s="14">
        <v>15.04</v>
      </c>
      <c r="I62" s="14">
        <v>15.06</v>
      </c>
      <c r="J62" s="14">
        <v>15.06</v>
      </c>
      <c r="K62" s="14">
        <v>15.25</v>
      </c>
      <c r="L62" s="14">
        <v>15.25</v>
      </c>
      <c r="M62" s="14">
        <v>15.44</v>
      </c>
      <c r="N62" s="14">
        <v>15.44</v>
      </c>
      <c r="O62" s="14">
        <v>16.53</v>
      </c>
      <c r="P62" s="14">
        <v>16.53</v>
      </c>
      <c r="Q62" s="14">
        <v>17.39</v>
      </c>
      <c r="R62" s="14">
        <v>17.39</v>
      </c>
      <c r="S62" s="14">
        <v>18.22</v>
      </c>
      <c r="T62" s="14">
        <v>18.22</v>
      </c>
      <c r="U62" s="14">
        <v>20.57</v>
      </c>
      <c r="V62" s="14">
        <v>20.57</v>
      </c>
      <c r="W62" s="14">
        <v>25.42</v>
      </c>
    </row>
    <row r="63" spans="1:23" x14ac:dyDescent="0.25">
      <c r="A63" s="8" t="s">
        <v>257</v>
      </c>
      <c r="B63" s="8" t="s">
        <v>39</v>
      </c>
      <c r="C63" s="8" t="s">
        <v>258</v>
      </c>
      <c r="D63" s="14">
        <v>0</v>
      </c>
      <c r="E63" s="14">
        <v>0</v>
      </c>
      <c r="F63" s="14">
        <v>0</v>
      </c>
      <c r="G63" s="14">
        <v>0</v>
      </c>
      <c r="H63" s="14">
        <v>0</v>
      </c>
      <c r="I63" s="14">
        <v>0</v>
      </c>
      <c r="J63" s="14">
        <v>0</v>
      </c>
      <c r="K63" s="14">
        <v>66.67</v>
      </c>
      <c r="L63" s="14">
        <v>66.67</v>
      </c>
      <c r="M63" s="14">
        <v>73.59</v>
      </c>
      <c r="N63" s="14">
        <v>73.59</v>
      </c>
      <c r="O63" s="14">
        <v>326.61</v>
      </c>
      <c r="P63" s="14">
        <v>326.61</v>
      </c>
      <c r="Q63" s="14">
        <v>995.2</v>
      </c>
      <c r="R63" s="14">
        <v>995.2</v>
      </c>
      <c r="S63" s="14">
        <v>1750.28</v>
      </c>
      <c r="T63" s="14">
        <v>1750.28</v>
      </c>
      <c r="U63" s="14">
        <v>1750.28</v>
      </c>
      <c r="V63" s="14">
        <v>1750.28</v>
      </c>
      <c r="W63" s="14">
        <v>1750.28</v>
      </c>
    </row>
    <row r="64" spans="1:23" x14ac:dyDescent="0.25">
      <c r="A64" s="8" t="s">
        <v>257</v>
      </c>
      <c r="B64" s="8" t="s">
        <v>39</v>
      </c>
      <c r="C64" s="8" t="s">
        <v>259</v>
      </c>
      <c r="D64" s="14">
        <v>0</v>
      </c>
      <c r="E64" s="14">
        <v>0</v>
      </c>
      <c r="F64" s="14">
        <v>0</v>
      </c>
      <c r="G64" s="14">
        <v>0</v>
      </c>
      <c r="H64" s="14">
        <v>0</v>
      </c>
      <c r="I64" s="14">
        <v>0</v>
      </c>
      <c r="J64" s="14">
        <v>0</v>
      </c>
      <c r="K64" s="14">
        <v>66.67</v>
      </c>
      <c r="L64" s="14">
        <v>66.67</v>
      </c>
      <c r="M64" s="14">
        <v>73.59</v>
      </c>
      <c r="N64" s="14">
        <v>73.59</v>
      </c>
      <c r="O64" s="14">
        <v>326.61</v>
      </c>
      <c r="P64" s="14">
        <v>326.61</v>
      </c>
      <c r="Q64" s="14">
        <v>995.2</v>
      </c>
      <c r="R64" s="14">
        <v>995.2</v>
      </c>
      <c r="S64" s="14">
        <v>1750.28</v>
      </c>
      <c r="T64" s="14">
        <v>1750.28</v>
      </c>
      <c r="U64" s="14">
        <v>1750.28</v>
      </c>
      <c r="V64" s="14">
        <v>1750.28</v>
      </c>
      <c r="W64" s="14">
        <v>1750.28</v>
      </c>
    </row>
    <row r="65" spans="1:23" x14ac:dyDescent="0.25">
      <c r="A65" s="8" t="s">
        <v>257</v>
      </c>
      <c r="B65" s="8" t="s">
        <v>46</v>
      </c>
      <c r="C65" s="8" t="s">
        <v>258</v>
      </c>
      <c r="D65" s="14">
        <v>0</v>
      </c>
      <c r="E65" s="14">
        <v>3.7</v>
      </c>
      <c r="F65" s="14">
        <v>3.77</v>
      </c>
      <c r="G65" s="14">
        <v>3.77</v>
      </c>
      <c r="H65" s="14">
        <v>3.77</v>
      </c>
      <c r="I65" s="14">
        <v>3.77</v>
      </c>
      <c r="J65" s="14">
        <v>3.82</v>
      </c>
      <c r="K65" s="14">
        <v>3.89</v>
      </c>
      <c r="L65" s="14">
        <v>3.94</v>
      </c>
      <c r="M65" s="14">
        <v>3.96</v>
      </c>
      <c r="N65" s="14">
        <v>4</v>
      </c>
      <c r="O65" s="14">
        <v>4.21</v>
      </c>
      <c r="P65" s="14">
        <v>5.78</v>
      </c>
      <c r="Q65" s="14">
        <v>8.8000000000000007</v>
      </c>
      <c r="R65" s="14">
        <v>13.44</v>
      </c>
      <c r="S65" s="14">
        <v>50.83</v>
      </c>
      <c r="T65" s="14">
        <v>57.93</v>
      </c>
      <c r="U65" s="14">
        <v>100.53</v>
      </c>
      <c r="V65" s="14">
        <v>108.49</v>
      </c>
      <c r="W65" s="14">
        <v>153.01</v>
      </c>
    </row>
    <row r="66" spans="1:23" x14ac:dyDescent="0.25">
      <c r="A66" s="8" t="s">
        <v>257</v>
      </c>
      <c r="B66" s="8" t="s">
        <v>46</v>
      </c>
      <c r="C66" s="8" t="s">
        <v>259</v>
      </c>
      <c r="D66" s="14">
        <v>0</v>
      </c>
      <c r="E66" s="14">
        <v>2.2000000000000002</v>
      </c>
      <c r="F66" s="14">
        <v>2.33</v>
      </c>
      <c r="G66" s="14">
        <v>2.33</v>
      </c>
      <c r="H66" s="14">
        <v>2.33</v>
      </c>
      <c r="I66" s="14">
        <v>2.33</v>
      </c>
      <c r="J66" s="14">
        <v>2.4300000000000002</v>
      </c>
      <c r="K66" s="14">
        <v>2.56</v>
      </c>
      <c r="L66" s="14">
        <v>2.65</v>
      </c>
      <c r="M66" s="14">
        <v>2.69</v>
      </c>
      <c r="N66" s="14">
        <v>2.77</v>
      </c>
      <c r="O66" s="14">
        <v>3.54</v>
      </c>
      <c r="P66" s="14">
        <v>6.29</v>
      </c>
      <c r="Q66" s="14">
        <v>10.88</v>
      </c>
      <c r="R66" s="14">
        <v>18.559999999999999</v>
      </c>
      <c r="S66" s="14">
        <v>59.4</v>
      </c>
      <c r="T66" s="14">
        <v>70.36</v>
      </c>
      <c r="U66" s="14">
        <v>118.18</v>
      </c>
      <c r="V66" s="14">
        <v>130.88999999999999</v>
      </c>
      <c r="W66" s="14">
        <v>181.25</v>
      </c>
    </row>
    <row r="67" spans="1:23" x14ac:dyDescent="0.25">
      <c r="A67" s="8" t="s">
        <v>257</v>
      </c>
      <c r="B67" s="8" t="s">
        <v>45</v>
      </c>
      <c r="C67" s="8" t="s">
        <v>258</v>
      </c>
      <c r="D67" s="14">
        <v>94.31</v>
      </c>
      <c r="E67" s="14">
        <v>290.19</v>
      </c>
      <c r="F67" s="14">
        <v>514.58000000000004</v>
      </c>
      <c r="G67" s="14">
        <v>767.21</v>
      </c>
      <c r="H67" s="14">
        <v>1050.49</v>
      </c>
      <c r="I67" s="14">
        <v>1364.58</v>
      </c>
      <c r="J67" s="14">
        <v>1700.96</v>
      </c>
      <c r="K67" s="14">
        <v>2051.36</v>
      </c>
      <c r="L67" s="14">
        <v>2414.3200000000002</v>
      </c>
      <c r="M67" s="14">
        <v>2787.41</v>
      </c>
      <c r="N67" s="14">
        <v>3161.25</v>
      </c>
      <c r="O67" s="14">
        <v>3531.29</v>
      </c>
      <c r="P67" s="14">
        <v>3893.52</v>
      </c>
      <c r="Q67" s="14">
        <v>4202.92</v>
      </c>
      <c r="R67" s="14">
        <v>4392.45</v>
      </c>
      <c r="S67" s="14">
        <v>4466.43</v>
      </c>
      <c r="T67" s="14">
        <v>4532.79</v>
      </c>
      <c r="U67" s="14">
        <v>4588.47</v>
      </c>
      <c r="V67" s="14">
        <v>4642.28</v>
      </c>
      <c r="W67" s="14">
        <v>4695.18</v>
      </c>
    </row>
    <row r="68" spans="1:23" x14ac:dyDescent="0.25">
      <c r="A68" s="8" t="s">
        <v>257</v>
      </c>
      <c r="B68" s="8" t="s">
        <v>45</v>
      </c>
      <c r="C68" s="8" t="s">
        <v>259</v>
      </c>
      <c r="D68" s="14">
        <v>147.29</v>
      </c>
      <c r="E68" s="14">
        <v>311.51</v>
      </c>
      <c r="F68" s="14">
        <v>497.47</v>
      </c>
      <c r="G68" s="14">
        <v>706.41</v>
      </c>
      <c r="H68" s="14">
        <v>940.54</v>
      </c>
      <c r="I68" s="14">
        <v>1195.42</v>
      </c>
      <c r="J68" s="14">
        <v>1463.71</v>
      </c>
      <c r="K68" s="14">
        <v>1742.16</v>
      </c>
      <c r="L68" s="14">
        <v>2030.53</v>
      </c>
      <c r="M68" s="14">
        <v>2322.83</v>
      </c>
      <c r="N68" s="14">
        <v>2622.01</v>
      </c>
      <c r="O68" s="14">
        <v>2918.79</v>
      </c>
      <c r="P68" s="14">
        <v>3208.73</v>
      </c>
      <c r="Q68" s="14">
        <v>3426.65</v>
      </c>
      <c r="R68" s="14">
        <v>3554.57</v>
      </c>
      <c r="S68" s="14">
        <v>3612.93</v>
      </c>
      <c r="T68" s="14">
        <v>3663.67</v>
      </c>
      <c r="U68" s="14">
        <v>3708.11</v>
      </c>
      <c r="V68" s="14">
        <v>3751.23</v>
      </c>
      <c r="W68" s="14">
        <v>3793.79</v>
      </c>
    </row>
    <row r="69" spans="1:23" x14ac:dyDescent="0.25">
      <c r="A69" s="8" t="s">
        <v>260</v>
      </c>
      <c r="B69" s="8" t="s">
        <v>41</v>
      </c>
      <c r="C69" s="8" t="s">
        <v>258</v>
      </c>
      <c r="D69" s="14">
        <v>500.86</v>
      </c>
      <c r="E69" s="14">
        <v>968.58</v>
      </c>
      <c r="F69" s="14">
        <v>1151.28</v>
      </c>
      <c r="G69" s="14">
        <v>1182.57</v>
      </c>
      <c r="H69" s="14">
        <v>1257.0999999999999</v>
      </c>
      <c r="I69" s="14">
        <v>1258.6099999999999</v>
      </c>
      <c r="J69" s="14">
        <v>1258.6099999999999</v>
      </c>
      <c r="K69" s="14">
        <v>1275.26</v>
      </c>
      <c r="L69" s="14">
        <v>1275.26</v>
      </c>
      <c r="M69" s="14">
        <v>1288.6300000000001</v>
      </c>
      <c r="N69" s="14">
        <v>1288.6300000000001</v>
      </c>
      <c r="O69" s="14">
        <v>1372.01</v>
      </c>
      <c r="P69" s="14">
        <v>1372.01</v>
      </c>
      <c r="Q69" s="14">
        <v>1418.39</v>
      </c>
      <c r="R69" s="14">
        <v>1418.39</v>
      </c>
      <c r="S69" s="14">
        <v>1478.46</v>
      </c>
      <c r="T69" s="14">
        <v>1478.46</v>
      </c>
      <c r="U69" s="14">
        <v>1691.86</v>
      </c>
      <c r="V69" s="14">
        <v>1691.86</v>
      </c>
      <c r="W69" s="14">
        <v>2096.73</v>
      </c>
    </row>
    <row r="70" spans="1:23" x14ac:dyDescent="0.25">
      <c r="A70" s="8" t="s">
        <v>260</v>
      </c>
      <c r="B70" s="8" t="s">
        <v>41</v>
      </c>
      <c r="C70" s="8" t="s">
        <v>259</v>
      </c>
      <c r="D70" s="14">
        <v>468.19</v>
      </c>
      <c r="E70" s="14">
        <v>904.62</v>
      </c>
      <c r="F70" s="14">
        <v>1076.03</v>
      </c>
      <c r="G70" s="14">
        <v>1105.9100000000001</v>
      </c>
      <c r="H70" s="14">
        <v>1176.48</v>
      </c>
      <c r="I70" s="14">
        <v>1178.05</v>
      </c>
      <c r="J70" s="14">
        <v>1178.05</v>
      </c>
      <c r="K70" s="14">
        <v>1193.98</v>
      </c>
      <c r="L70" s="14">
        <v>1193.98</v>
      </c>
      <c r="M70" s="14">
        <v>1207.9000000000001</v>
      </c>
      <c r="N70" s="14">
        <v>1207.9000000000001</v>
      </c>
      <c r="O70" s="14">
        <v>1290.48</v>
      </c>
      <c r="P70" s="14">
        <v>1290.48</v>
      </c>
      <c r="Q70" s="14">
        <v>1344.17</v>
      </c>
      <c r="R70" s="14">
        <v>1344.17</v>
      </c>
      <c r="S70" s="14">
        <v>1407.66</v>
      </c>
      <c r="T70" s="14">
        <v>1407.66</v>
      </c>
      <c r="U70" s="14">
        <v>1626.97</v>
      </c>
      <c r="V70" s="14">
        <v>1626.97</v>
      </c>
      <c r="W70" s="14">
        <v>2013.59</v>
      </c>
    </row>
    <row r="71" spans="1:23" x14ac:dyDescent="0.25">
      <c r="A71" s="8" t="s">
        <v>260</v>
      </c>
      <c r="B71" s="8" t="s">
        <v>39</v>
      </c>
      <c r="C71" s="8" t="s">
        <v>258</v>
      </c>
      <c r="D71" s="14">
        <v>0</v>
      </c>
      <c r="E71" s="14">
        <v>0</v>
      </c>
      <c r="F71" s="14">
        <v>0</v>
      </c>
      <c r="G71" s="14">
        <v>0</v>
      </c>
      <c r="H71" s="14">
        <v>0</v>
      </c>
      <c r="I71" s="14">
        <v>0</v>
      </c>
      <c r="J71" s="14">
        <v>0</v>
      </c>
      <c r="K71" s="14">
        <v>96.93</v>
      </c>
      <c r="L71" s="14">
        <v>96.93</v>
      </c>
      <c r="M71" s="14">
        <v>106.65</v>
      </c>
      <c r="N71" s="14">
        <v>106.65</v>
      </c>
      <c r="O71" s="14">
        <v>473.61</v>
      </c>
      <c r="P71" s="14">
        <v>473.61</v>
      </c>
      <c r="Q71" s="14">
        <v>1443.69</v>
      </c>
      <c r="R71" s="14">
        <v>1443.69</v>
      </c>
      <c r="S71" s="14">
        <v>2541</v>
      </c>
      <c r="T71" s="14">
        <v>2541</v>
      </c>
      <c r="U71" s="14">
        <v>2541</v>
      </c>
      <c r="V71" s="14">
        <v>2541</v>
      </c>
      <c r="W71" s="14">
        <v>2541</v>
      </c>
    </row>
    <row r="72" spans="1:23" x14ac:dyDescent="0.25">
      <c r="A72" s="8" t="s">
        <v>260</v>
      </c>
      <c r="B72" s="8" t="s">
        <v>39</v>
      </c>
      <c r="C72" s="8" t="s">
        <v>259</v>
      </c>
      <c r="D72" s="14">
        <v>0</v>
      </c>
      <c r="E72" s="14">
        <v>0</v>
      </c>
      <c r="F72" s="14">
        <v>0</v>
      </c>
      <c r="G72" s="14">
        <v>0</v>
      </c>
      <c r="H72" s="14">
        <v>0</v>
      </c>
      <c r="I72" s="14">
        <v>0</v>
      </c>
      <c r="J72" s="14">
        <v>0</v>
      </c>
      <c r="K72" s="14">
        <v>77.260000000000005</v>
      </c>
      <c r="L72" s="14">
        <v>77.260000000000005</v>
      </c>
      <c r="M72" s="14">
        <v>85.01</v>
      </c>
      <c r="N72" s="14">
        <v>85.01</v>
      </c>
      <c r="O72" s="14">
        <v>377.51</v>
      </c>
      <c r="P72" s="14">
        <v>377.51</v>
      </c>
      <c r="Q72" s="14">
        <v>1150.75</v>
      </c>
      <c r="R72" s="14">
        <v>1150.75</v>
      </c>
      <c r="S72" s="14">
        <v>2025.42</v>
      </c>
      <c r="T72" s="14">
        <v>2025.42</v>
      </c>
      <c r="U72" s="14">
        <v>2025.42</v>
      </c>
      <c r="V72" s="14">
        <v>2025.42</v>
      </c>
      <c r="W72" s="14">
        <v>2025.42</v>
      </c>
    </row>
    <row r="73" spans="1:23" x14ac:dyDescent="0.25">
      <c r="A73" s="8" t="s">
        <v>260</v>
      </c>
      <c r="B73" s="8" t="s">
        <v>46</v>
      </c>
      <c r="C73" s="8" t="s">
        <v>258</v>
      </c>
      <c r="D73" s="14">
        <v>0</v>
      </c>
      <c r="E73" s="14">
        <v>0.21</v>
      </c>
      <c r="F73" s="14">
        <v>0.27</v>
      </c>
      <c r="G73" s="14">
        <v>0.27</v>
      </c>
      <c r="H73" s="14">
        <v>0.27</v>
      </c>
      <c r="I73" s="14">
        <v>0.27</v>
      </c>
      <c r="J73" s="14">
        <v>0.31</v>
      </c>
      <c r="K73" s="14">
        <v>0.37</v>
      </c>
      <c r="L73" s="14">
        <v>0.41</v>
      </c>
      <c r="M73" s="14">
        <v>0.42</v>
      </c>
      <c r="N73" s="14">
        <v>0.45</v>
      </c>
      <c r="O73" s="14">
        <v>0.71</v>
      </c>
      <c r="P73" s="14">
        <v>2.5299999999999998</v>
      </c>
      <c r="Q73" s="14">
        <v>5.87</v>
      </c>
      <c r="R73" s="14">
        <v>10.98</v>
      </c>
      <c r="S73" s="14">
        <v>61.95</v>
      </c>
      <c r="T73" s="14">
        <v>68.94</v>
      </c>
      <c r="U73" s="14">
        <v>126.49</v>
      </c>
      <c r="V73" s="14">
        <v>134.04</v>
      </c>
      <c r="W73" s="14">
        <v>192.89</v>
      </c>
    </row>
    <row r="74" spans="1:23" x14ac:dyDescent="0.25">
      <c r="A74" s="8" t="s">
        <v>260</v>
      </c>
      <c r="B74" s="8" t="s">
        <v>46</v>
      </c>
      <c r="C74" s="8" t="s">
        <v>259</v>
      </c>
      <c r="D74" s="14">
        <v>0</v>
      </c>
      <c r="E74" s="14">
        <v>0.9</v>
      </c>
      <c r="F74" s="14">
        <v>1.0900000000000001</v>
      </c>
      <c r="G74" s="14">
        <v>1.0900000000000001</v>
      </c>
      <c r="H74" s="14">
        <v>1.0900000000000001</v>
      </c>
      <c r="I74" s="14">
        <v>1.1000000000000001</v>
      </c>
      <c r="J74" s="14">
        <v>1.23</v>
      </c>
      <c r="K74" s="14">
        <v>1.4</v>
      </c>
      <c r="L74" s="14">
        <v>1.52</v>
      </c>
      <c r="M74" s="14">
        <v>1.57</v>
      </c>
      <c r="N74" s="14">
        <v>1.68</v>
      </c>
      <c r="O74" s="14">
        <v>2.63</v>
      </c>
      <c r="P74" s="14">
        <v>6.12</v>
      </c>
      <c r="Q74" s="14">
        <v>12.05</v>
      </c>
      <c r="R74" s="14">
        <v>21.99</v>
      </c>
      <c r="S74" s="14">
        <v>70.3</v>
      </c>
      <c r="T74" s="14">
        <v>84.87</v>
      </c>
      <c r="U74" s="14">
        <v>142.35</v>
      </c>
      <c r="V74" s="14">
        <v>159.25</v>
      </c>
      <c r="W74" s="14">
        <v>219.07</v>
      </c>
    </row>
    <row r="75" spans="1:23" x14ac:dyDescent="0.25">
      <c r="A75" s="8" t="s">
        <v>260</v>
      </c>
      <c r="B75" s="8" t="s">
        <v>45</v>
      </c>
      <c r="C75" s="8" t="s">
        <v>258</v>
      </c>
      <c r="D75" s="14">
        <v>172.74</v>
      </c>
      <c r="E75" s="14">
        <v>533.1</v>
      </c>
      <c r="F75" s="14">
        <v>951.71</v>
      </c>
      <c r="G75" s="14">
        <v>1426.62</v>
      </c>
      <c r="H75" s="14">
        <v>1961.66</v>
      </c>
      <c r="I75" s="14">
        <v>2557.0300000000002</v>
      </c>
      <c r="J75" s="14">
        <v>3197.05</v>
      </c>
      <c r="K75" s="14">
        <v>3867.03</v>
      </c>
      <c r="L75" s="14">
        <v>4564.68</v>
      </c>
      <c r="M75" s="14">
        <v>5286.41</v>
      </c>
      <c r="N75" s="14">
        <v>6014.41</v>
      </c>
      <c r="O75" s="14">
        <v>6740.42</v>
      </c>
      <c r="P75" s="14">
        <v>7456.72</v>
      </c>
      <c r="Q75" s="14">
        <v>8070.59</v>
      </c>
      <c r="R75" s="14">
        <v>8445.33</v>
      </c>
      <c r="S75" s="14">
        <v>8590.66</v>
      </c>
      <c r="T75" s="14">
        <v>8724.11</v>
      </c>
      <c r="U75" s="14">
        <v>8839.89</v>
      </c>
      <c r="V75" s="14">
        <v>8952.68</v>
      </c>
      <c r="W75" s="14">
        <v>9064.1</v>
      </c>
    </row>
    <row r="76" spans="1:23" x14ac:dyDescent="0.25">
      <c r="A76" s="8" t="s">
        <v>260</v>
      </c>
      <c r="B76" s="8" t="s">
        <v>45</v>
      </c>
      <c r="C76" s="8" t="s">
        <v>259</v>
      </c>
      <c r="D76" s="14">
        <v>265.32</v>
      </c>
      <c r="E76" s="14">
        <v>550.66</v>
      </c>
      <c r="F76" s="14">
        <v>864.24</v>
      </c>
      <c r="G76" s="14">
        <v>1210.56</v>
      </c>
      <c r="H76" s="14">
        <v>1594.74</v>
      </c>
      <c r="I76" s="14">
        <v>2008.33</v>
      </c>
      <c r="J76" s="14">
        <v>2437.17</v>
      </c>
      <c r="K76" s="14">
        <v>2875.6</v>
      </c>
      <c r="L76" s="14">
        <v>3321.79</v>
      </c>
      <c r="M76" s="14">
        <v>3766.34</v>
      </c>
      <c r="N76" s="14">
        <v>4200.46</v>
      </c>
      <c r="O76" s="14">
        <v>4620.17</v>
      </c>
      <c r="P76" s="14">
        <v>5020.34</v>
      </c>
      <c r="Q76" s="14">
        <v>5270.51</v>
      </c>
      <c r="R76" s="14">
        <v>5411.08</v>
      </c>
      <c r="S76" s="14">
        <v>5496.1</v>
      </c>
      <c r="T76" s="14">
        <v>5565.06</v>
      </c>
      <c r="U76" s="14">
        <v>5627.11</v>
      </c>
      <c r="V76" s="14">
        <v>5687.16</v>
      </c>
      <c r="W76" s="14">
        <v>5746.52</v>
      </c>
    </row>
    <row r="77" spans="1:23" x14ac:dyDescent="0.25">
      <c r="A77" s="8"/>
      <c r="B77" s="8"/>
      <c r="C77" s="8"/>
      <c r="D77" s="8"/>
      <c r="E77" s="8"/>
      <c r="F77" s="8"/>
      <c r="G77" s="8"/>
      <c r="H77" s="8"/>
      <c r="I77" s="8"/>
      <c r="J77" s="8"/>
      <c r="K77" s="8"/>
      <c r="L77" s="8"/>
      <c r="M77" s="8"/>
      <c r="N77" s="8"/>
      <c r="O77" s="8"/>
      <c r="P77" s="8"/>
      <c r="Q77" s="8"/>
      <c r="R77" s="8"/>
      <c r="S77" s="8"/>
      <c r="T77" s="8"/>
      <c r="U77" s="8"/>
    </row>
    <row r="78" spans="1:23" x14ac:dyDescent="0.25">
      <c r="A78" s="15" t="s">
        <v>261</v>
      </c>
      <c r="B78" s="15">
        <v>2016</v>
      </c>
      <c r="C78" s="15">
        <v>2017</v>
      </c>
      <c r="D78" s="15">
        <v>2018</v>
      </c>
      <c r="E78" s="15">
        <v>2019</v>
      </c>
      <c r="F78" s="15">
        <v>2020</v>
      </c>
      <c r="G78" s="15">
        <v>2021</v>
      </c>
      <c r="H78" s="15">
        <v>2022</v>
      </c>
      <c r="I78" s="15">
        <v>2023</v>
      </c>
      <c r="J78" s="15">
        <v>2024</v>
      </c>
      <c r="K78" s="15">
        <v>2025</v>
      </c>
      <c r="L78" s="15">
        <v>2026</v>
      </c>
      <c r="M78" s="15">
        <v>2027</v>
      </c>
      <c r="N78" s="15">
        <v>2028</v>
      </c>
      <c r="O78" s="15">
        <v>2029</v>
      </c>
      <c r="P78" s="15">
        <v>2030</v>
      </c>
      <c r="Q78" s="15">
        <v>2031</v>
      </c>
      <c r="R78" s="15">
        <v>2032</v>
      </c>
      <c r="S78" s="15">
        <v>2033</v>
      </c>
      <c r="T78" s="15">
        <v>2034</v>
      </c>
      <c r="U78" s="15">
        <v>2035</v>
      </c>
    </row>
    <row r="79" spans="1:23" x14ac:dyDescent="0.25">
      <c r="A79" s="8" t="s">
        <v>41</v>
      </c>
      <c r="B79" s="14">
        <v>0</v>
      </c>
      <c r="C79" s="14">
        <v>0</v>
      </c>
      <c r="D79" s="14">
        <v>0</v>
      </c>
      <c r="E79" s="14">
        <v>0.01</v>
      </c>
      <c r="F79" s="14">
        <v>0.01</v>
      </c>
      <c r="G79" s="14">
        <v>0.01</v>
      </c>
      <c r="H79" s="14">
        <v>0.04</v>
      </c>
      <c r="I79" s="14">
        <v>0.06</v>
      </c>
      <c r="J79" s="14">
        <v>0.05</v>
      </c>
      <c r="K79" s="14">
        <v>7.0000000000000007E-2</v>
      </c>
      <c r="L79" s="14">
        <v>0.1</v>
      </c>
      <c r="M79" s="14">
        <v>0.16</v>
      </c>
      <c r="N79" s="14">
        <v>0.21</v>
      </c>
      <c r="O79" s="14">
        <v>0.24</v>
      </c>
      <c r="P79" s="14">
        <v>0.41</v>
      </c>
      <c r="Q79" s="14">
        <v>0.48</v>
      </c>
      <c r="R79" s="14">
        <v>0.43</v>
      </c>
      <c r="S79" s="14">
        <v>0.56000000000000005</v>
      </c>
      <c r="T79" s="14">
        <v>0.62</v>
      </c>
      <c r="U79" s="14">
        <v>1.1000000000000001</v>
      </c>
    </row>
    <row r="80" spans="1:23" x14ac:dyDescent="0.25">
      <c r="A80" s="8" t="s">
        <v>53</v>
      </c>
      <c r="B80" s="14">
        <v>0</v>
      </c>
      <c r="C80" s="14">
        <v>0</v>
      </c>
      <c r="D80" s="14">
        <v>0</v>
      </c>
      <c r="E80" s="14">
        <v>0</v>
      </c>
      <c r="F80" s="14">
        <v>0</v>
      </c>
      <c r="G80" s="14">
        <v>0</v>
      </c>
      <c r="H80" s="14">
        <v>0</v>
      </c>
      <c r="I80" s="14">
        <v>0</v>
      </c>
      <c r="J80" s="14">
        <v>0</v>
      </c>
      <c r="K80" s="14">
        <v>13.78</v>
      </c>
      <c r="L80" s="14">
        <v>55.76</v>
      </c>
      <c r="M80" s="14">
        <v>58.18</v>
      </c>
      <c r="N80" s="14">
        <v>60.56</v>
      </c>
      <c r="O80" s="14">
        <v>107.02</v>
      </c>
      <c r="P80" s="14">
        <v>237.24</v>
      </c>
      <c r="Q80" s="14">
        <v>371.32</v>
      </c>
      <c r="R80" s="14">
        <v>706.99</v>
      </c>
      <c r="S80" s="14">
        <v>824.12</v>
      </c>
      <c r="T80" s="14">
        <v>1104</v>
      </c>
      <c r="U80" s="14">
        <v>1109.3599999999999</v>
      </c>
    </row>
    <row r="81" spans="1:27" x14ac:dyDescent="0.25">
      <c r="A81" s="8" t="s">
        <v>54</v>
      </c>
      <c r="B81" s="14">
        <v>4358.13</v>
      </c>
      <c r="C81" s="14">
        <v>4361.88</v>
      </c>
      <c r="D81" s="14">
        <v>4272.22</v>
      </c>
      <c r="E81" s="14">
        <v>4190.9799999999996</v>
      </c>
      <c r="F81" s="14">
        <v>4136.3</v>
      </c>
      <c r="G81" s="14">
        <v>4087.64</v>
      </c>
      <c r="H81" s="14">
        <v>4060.27</v>
      </c>
      <c r="I81" s="14">
        <v>4019.13</v>
      </c>
      <c r="J81" s="14">
        <v>3992.87</v>
      </c>
      <c r="K81" s="14">
        <v>3922.58</v>
      </c>
      <c r="L81" s="14">
        <v>3886.29</v>
      </c>
      <c r="M81" s="14">
        <v>3892.27</v>
      </c>
      <c r="N81" s="14">
        <v>3790.91</v>
      </c>
      <c r="O81" s="14">
        <v>3759.84</v>
      </c>
      <c r="P81" s="14">
        <v>3744.05</v>
      </c>
      <c r="Q81" s="14">
        <v>3669.51</v>
      </c>
      <c r="R81" s="14">
        <v>3552.41</v>
      </c>
      <c r="S81" s="14">
        <v>3543.21</v>
      </c>
      <c r="T81" s="14">
        <v>3462.23</v>
      </c>
      <c r="U81" s="14">
        <v>3521.08</v>
      </c>
    </row>
    <row r="82" spans="1:27" x14ac:dyDescent="0.25">
      <c r="A82" s="8" t="s">
        <v>55</v>
      </c>
      <c r="B82" s="14">
        <v>605.79</v>
      </c>
      <c r="C82" s="14">
        <v>664.74</v>
      </c>
      <c r="D82" s="14">
        <v>762.18</v>
      </c>
      <c r="E82" s="14">
        <v>794.06</v>
      </c>
      <c r="F82" s="14">
        <v>893.27</v>
      </c>
      <c r="G82" s="14">
        <v>822.7</v>
      </c>
      <c r="H82" s="14">
        <v>756.15</v>
      </c>
      <c r="I82" s="14">
        <v>760.06</v>
      </c>
      <c r="J82" s="14">
        <v>758.16</v>
      </c>
      <c r="K82" s="14">
        <v>748.37</v>
      </c>
      <c r="L82" s="14">
        <v>656.66</v>
      </c>
      <c r="M82" s="14">
        <v>659.24</v>
      </c>
      <c r="N82" s="14">
        <v>658.53</v>
      </c>
      <c r="O82" s="14">
        <v>679.1</v>
      </c>
      <c r="P82" s="14">
        <v>713.52</v>
      </c>
      <c r="Q82" s="14">
        <v>744.91</v>
      </c>
      <c r="R82" s="14">
        <v>737.81</v>
      </c>
      <c r="S82" s="14">
        <v>759.2</v>
      </c>
      <c r="T82" s="14">
        <v>758.77</v>
      </c>
      <c r="U82" s="14">
        <v>830.97</v>
      </c>
      <c r="Y82" s="15">
        <v>2021</v>
      </c>
      <c r="Z82" s="15">
        <v>2026</v>
      </c>
      <c r="AA82" s="15">
        <v>2035</v>
      </c>
    </row>
    <row r="83" spans="1:27" x14ac:dyDescent="0.25">
      <c r="A83" s="8" t="s">
        <v>51</v>
      </c>
      <c r="B83" s="14">
        <v>2482.11</v>
      </c>
      <c r="C83" s="14">
        <v>2482.11</v>
      </c>
      <c r="D83" s="14">
        <v>2482.11</v>
      </c>
      <c r="E83" s="14">
        <v>2484.35</v>
      </c>
      <c r="F83" s="14">
        <v>2485.2600000000002</v>
      </c>
      <c r="G83" s="14">
        <v>2485.2600000000002</v>
      </c>
      <c r="H83" s="14">
        <v>2485.2600000000002</v>
      </c>
      <c r="I83" s="14">
        <v>2485.2600000000002</v>
      </c>
      <c r="J83" s="14">
        <v>2485.2600000000002</v>
      </c>
      <c r="K83" s="14">
        <v>2485.2600000000002</v>
      </c>
      <c r="L83" s="14">
        <v>2485.2600000000002</v>
      </c>
      <c r="M83" s="14">
        <v>2485.2600000000002</v>
      </c>
      <c r="N83" s="14">
        <v>2485.2600000000002</v>
      </c>
      <c r="O83" s="14">
        <v>2485.2600000000002</v>
      </c>
      <c r="P83" s="14">
        <v>2485.2600000000002</v>
      </c>
      <c r="Q83" s="14">
        <v>2485.2800000000002</v>
      </c>
      <c r="R83" s="14">
        <v>2485.42</v>
      </c>
      <c r="S83" s="14">
        <v>2485.46</v>
      </c>
      <c r="T83" s="14">
        <v>2485.58</v>
      </c>
      <c r="U83" s="14">
        <v>2486.2600000000002</v>
      </c>
      <c r="X83" t="s">
        <v>51</v>
      </c>
      <c r="Y83" s="13">
        <f>G83-$B83</f>
        <v>3.1500000000000909</v>
      </c>
      <c r="Z83" s="13">
        <f>L83-$B83</f>
        <v>3.1500000000000909</v>
      </c>
      <c r="AA83" s="13">
        <f>U83-$B83</f>
        <v>4.1500000000000909</v>
      </c>
    </row>
    <row r="84" spans="1:27" x14ac:dyDescent="0.25">
      <c r="A84" s="8" t="s">
        <v>52</v>
      </c>
      <c r="B84" s="14">
        <v>126.05</v>
      </c>
      <c r="C84" s="14">
        <v>126.05</v>
      </c>
      <c r="D84" s="14">
        <v>126.05</v>
      </c>
      <c r="E84" s="14">
        <v>126.11</v>
      </c>
      <c r="F84" s="14">
        <v>126.14</v>
      </c>
      <c r="G84" s="14">
        <v>126.14</v>
      </c>
      <c r="H84" s="14">
        <v>126.19</v>
      </c>
      <c r="I84" s="14">
        <v>126.28</v>
      </c>
      <c r="J84" s="14">
        <v>126.36</v>
      </c>
      <c r="K84" s="14">
        <v>126.4</v>
      </c>
      <c r="L84" s="14">
        <v>126.44</v>
      </c>
      <c r="M84" s="14">
        <v>126.54</v>
      </c>
      <c r="N84" s="14">
        <v>127.36</v>
      </c>
      <c r="O84" s="14">
        <v>129.33000000000001</v>
      </c>
      <c r="P84" s="14">
        <v>132.51</v>
      </c>
      <c r="Q84" s="14">
        <v>137.66999999999999</v>
      </c>
      <c r="R84" s="14">
        <v>143.96</v>
      </c>
      <c r="S84" s="14">
        <v>151.36000000000001</v>
      </c>
      <c r="T84" s="14">
        <v>159.37</v>
      </c>
      <c r="U84" s="14">
        <v>167.45</v>
      </c>
      <c r="X84" t="s">
        <v>272</v>
      </c>
      <c r="Y84" s="13">
        <f>G84-$B84</f>
        <v>9.0000000000003411E-2</v>
      </c>
      <c r="Z84" s="13">
        <f>L84-$B84</f>
        <v>0.39000000000000057</v>
      </c>
      <c r="AA84" s="13">
        <f>U84-$B84</f>
        <v>41.399999999999991</v>
      </c>
    </row>
    <row r="85" spans="1:27" x14ac:dyDescent="0.25">
      <c r="A85" s="8" t="s">
        <v>40</v>
      </c>
      <c r="B85" s="14">
        <v>0</v>
      </c>
      <c r="C85" s="14">
        <v>0</v>
      </c>
      <c r="D85" s="14">
        <v>0</v>
      </c>
      <c r="E85" s="14">
        <v>0</v>
      </c>
      <c r="F85" s="14">
        <v>0</v>
      </c>
      <c r="G85" s="14">
        <v>0</v>
      </c>
      <c r="H85" s="14">
        <v>0</v>
      </c>
      <c r="I85" s="14">
        <v>0</v>
      </c>
      <c r="J85" s="14">
        <v>0</v>
      </c>
      <c r="K85" s="14">
        <v>0</v>
      </c>
      <c r="L85" s="14">
        <v>0</v>
      </c>
      <c r="M85" s="14">
        <v>0.11</v>
      </c>
      <c r="N85" s="14">
        <v>0.78</v>
      </c>
      <c r="O85" s="14">
        <v>2.08</v>
      </c>
      <c r="P85" s="14">
        <v>3.96</v>
      </c>
      <c r="Q85" s="14">
        <v>6.5</v>
      </c>
      <c r="R85" s="14">
        <v>8.7799999999999994</v>
      </c>
      <c r="S85" s="14">
        <v>34.340000000000003</v>
      </c>
      <c r="T85" s="14">
        <v>44.27</v>
      </c>
      <c r="U85" s="14">
        <v>72.92</v>
      </c>
      <c r="X85" t="s">
        <v>40</v>
      </c>
      <c r="Y85" s="13">
        <f>G85-$B85</f>
        <v>0</v>
      </c>
      <c r="Z85" s="13">
        <f>L85-$B85</f>
        <v>0</v>
      </c>
      <c r="AA85" s="13">
        <f>U85-$B85</f>
        <v>72.92</v>
      </c>
    </row>
    <row r="86" spans="1:27" x14ac:dyDescent="0.25">
      <c r="A86" s="8" t="s">
        <v>50</v>
      </c>
      <c r="B86" s="14">
        <v>1587.68</v>
      </c>
      <c r="C86" s="14">
        <v>1587.68</v>
      </c>
      <c r="D86" s="14">
        <v>1587.68</v>
      </c>
      <c r="E86" s="14">
        <v>1587.68</v>
      </c>
      <c r="F86" s="14">
        <v>1587.68</v>
      </c>
      <c r="G86" s="14">
        <v>1587.68</v>
      </c>
      <c r="H86" s="14">
        <v>1587.68</v>
      </c>
      <c r="I86" s="14">
        <v>1587.68</v>
      </c>
      <c r="J86" s="14">
        <v>1587.68</v>
      </c>
      <c r="K86" s="14">
        <v>1587.68</v>
      </c>
      <c r="L86" s="14">
        <v>1587.68</v>
      </c>
      <c r="M86" s="14">
        <v>1587.68</v>
      </c>
      <c r="N86" s="14">
        <v>1587.68</v>
      </c>
      <c r="O86" s="14">
        <v>1587.68</v>
      </c>
      <c r="P86" s="14">
        <v>1587.68</v>
      </c>
      <c r="Q86" s="14">
        <v>1587.68</v>
      </c>
      <c r="R86" s="14">
        <v>1587.68</v>
      </c>
      <c r="S86" s="14">
        <v>1587.68</v>
      </c>
      <c r="T86" s="14">
        <v>1587.68</v>
      </c>
      <c r="U86" s="14">
        <v>1587.68</v>
      </c>
    </row>
    <row r="89" spans="1:27" x14ac:dyDescent="0.25">
      <c r="A89" s="3" t="s">
        <v>43</v>
      </c>
      <c r="B89" s="3" t="s">
        <v>262</v>
      </c>
    </row>
    <row r="90" spans="1:27" x14ac:dyDescent="0.25">
      <c r="A90" s="8" t="s">
        <v>242</v>
      </c>
      <c r="B90" s="55">
        <v>0</v>
      </c>
    </row>
    <row r="91" spans="1:27" x14ac:dyDescent="0.25">
      <c r="A91" s="8" t="s">
        <v>243</v>
      </c>
      <c r="B91" s="55">
        <v>116603</v>
      </c>
    </row>
    <row r="93" spans="1:27" x14ac:dyDescent="0.25">
      <c r="A93" s="15" t="s">
        <v>244</v>
      </c>
      <c r="B93" s="15">
        <v>2016</v>
      </c>
      <c r="C93" s="15">
        <v>2017</v>
      </c>
      <c r="D93" s="15">
        <v>2018</v>
      </c>
      <c r="E93" s="15">
        <v>2019</v>
      </c>
      <c r="F93" s="15">
        <v>2020</v>
      </c>
      <c r="G93" s="15">
        <v>2021</v>
      </c>
      <c r="H93" s="15">
        <v>2022</v>
      </c>
      <c r="I93" s="15">
        <v>2023</v>
      </c>
      <c r="J93" s="15">
        <v>2024</v>
      </c>
      <c r="K93" s="15">
        <v>2025</v>
      </c>
      <c r="L93" s="15">
        <v>2026</v>
      </c>
      <c r="M93" s="15">
        <v>2027</v>
      </c>
      <c r="N93" s="15">
        <v>2028</v>
      </c>
      <c r="O93" s="15">
        <v>2029</v>
      </c>
      <c r="P93" s="15">
        <v>2030</v>
      </c>
      <c r="Q93" s="15">
        <v>2031</v>
      </c>
      <c r="R93" s="15">
        <v>2032</v>
      </c>
      <c r="S93" s="15">
        <v>2033</v>
      </c>
      <c r="T93" s="15">
        <v>2034</v>
      </c>
      <c r="U93" s="15">
        <v>2035</v>
      </c>
    </row>
    <row r="94" spans="1:27" x14ac:dyDescent="0.25">
      <c r="A94" s="8" t="s">
        <v>245</v>
      </c>
      <c r="B94" s="14">
        <v>20485</v>
      </c>
      <c r="C94" s="14">
        <v>20373</v>
      </c>
      <c r="D94" s="14">
        <v>20459</v>
      </c>
      <c r="E94" s="14">
        <v>20370</v>
      </c>
      <c r="F94" s="14">
        <v>20216</v>
      </c>
      <c r="G94" s="14">
        <v>20048</v>
      </c>
      <c r="H94" s="14">
        <v>19876</v>
      </c>
      <c r="I94" s="14">
        <v>19710</v>
      </c>
      <c r="J94" s="14">
        <v>19551</v>
      </c>
      <c r="K94" s="14">
        <v>19396</v>
      </c>
      <c r="L94" s="14">
        <v>19253</v>
      </c>
      <c r="M94" s="14">
        <v>19130</v>
      </c>
      <c r="N94" s="14">
        <v>19032</v>
      </c>
      <c r="O94" s="14">
        <v>18982</v>
      </c>
      <c r="P94" s="14">
        <v>19061</v>
      </c>
      <c r="Q94" s="14">
        <v>19199</v>
      </c>
      <c r="R94" s="14">
        <v>19388</v>
      </c>
      <c r="S94" s="14">
        <v>19608</v>
      </c>
      <c r="T94" s="14">
        <v>19841</v>
      </c>
      <c r="U94" s="14">
        <v>20070</v>
      </c>
    </row>
    <row r="95" spans="1:27" x14ac:dyDescent="0.25">
      <c r="A95" s="8" t="s">
        <v>246</v>
      </c>
      <c r="B95" s="55">
        <v>0</v>
      </c>
      <c r="C95" s="55">
        <v>0</v>
      </c>
      <c r="D95" s="55">
        <v>0</v>
      </c>
      <c r="E95" s="55">
        <v>0</v>
      </c>
      <c r="F95" s="55">
        <v>0</v>
      </c>
      <c r="G95" s="55">
        <v>0</v>
      </c>
      <c r="H95" s="55">
        <v>0</v>
      </c>
      <c r="I95" s="55">
        <v>0</v>
      </c>
      <c r="J95" s="55">
        <v>0</v>
      </c>
      <c r="K95" s="55">
        <v>0</v>
      </c>
      <c r="L95" s="55">
        <v>0</v>
      </c>
      <c r="M95" s="55">
        <v>0</v>
      </c>
      <c r="N95" s="55">
        <v>0</v>
      </c>
      <c r="O95" s="55">
        <v>0</v>
      </c>
      <c r="P95" s="55">
        <v>0</v>
      </c>
      <c r="Q95" s="55">
        <v>0</v>
      </c>
      <c r="R95" s="55">
        <v>0</v>
      </c>
      <c r="S95" s="55">
        <v>0</v>
      </c>
      <c r="T95" s="55">
        <v>0</v>
      </c>
      <c r="U95" s="55">
        <v>0</v>
      </c>
    </row>
    <row r="96" spans="1:27" x14ac:dyDescent="0.25">
      <c r="A96" s="8" t="s">
        <v>247</v>
      </c>
      <c r="B96" s="289">
        <v>37</v>
      </c>
      <c r="C96" s="289">
        <v>38</v>
      </c>
      <c r="D96" s="289">
        <v>40</v>
      </c>
      <c r="E96" s="289">
        <v>41</v>
      </c>
      <c r="F96" s="289">
        <v>42</v>
      </c>
      <c r="G96" s="289">
        <v>39</v>
      </c>
      <c r="H96" s="289">
        <v>38</v>
      </c>
      <c r="I96" s="289">
        <v>37</v>
      </c>
      <c r="J96" s="289">
        <v>37</v>
      </c>
      <c r="K96" s="289">
        <v>37</v>
      </c>
      <c r="L96" s="289">
        <v>19</v>
      </c>
      <c r="M96" s="289">
        <v>13</v>
      </c>
      <c r="N96" s="289">
        <v>13</v>
      </c>
      <c r="O96" s="289">
        <v>13</v>
      </c>
      <c r="P96" s="289">
        <v>13</v>
      </c>
      <c r="Q96" s="289">
        <v>13</v>
      </c>
      <c r="R96" s="289">
        <v>14</v>
      </c>
      <c r="S96" s="289">
        <v>14</v>
      </c>
      <c r="T96" s="289">
        <v>15</v>
      </c>
      <c r="U96" s="289">
        <v>16</v>
      </c>
    </row>
    <row r="97" spans="1:23" x14ac:dyDescent="0.25">
      <c r="A97" s="8" t="s">
        <v>248</v>
      </c>
      <c r="B97" s="55">
        <v>2277</v>
      </c>
      <c r="C97" s="55">
        <v>2397</v>
      </c>
      <c r="D97" s="55">
        <v>2555</v>
      </c>
      <c r="E97" s="55">
        <v>2647</v>
      </c>
      <c r="F97" s="55">
        <v>2731</v>
      </c>
      <c r="G97" s="55">
        <v>2792</v>
      </c>
      <c r="H97" s="55">
        <v>2856</v>
      </c>
      <c r="I97" s="55">
        <v>3099</v>
      </c>
      <c r="J97" s="55">
        <v>3216</v>
      </c>
      <c r="K97" s="55">
        <v>3365</v>
      </c>
      <c r="L97" s="55">
        <v>3452</v>
      </c>
      <c r="M97" s="55">
        <v>3634</v>
      </c>
      <c r="N97" s="55">
        <v>3725</v>
      </c>
      <c r="O97" s="55">
        <v>4085</v>
      </c>
      <c r="P97" s="55">
        <v>4289</v>
      </c>
      <c r="Q97" s="55">
        <v>4427</v>
      </c>
      <c r="R97" s="55">
        <v>4550</v>
      </c>
      <c r="S97" s="55">
        <v>5018</v>
      </c>
      <c r="T97" s="55">
        <v>5287</v>
      </c>
      <c r="U97" s="55">
        <v>5717</v>
      </c>
    </row>
    <row r="98" spans="1:23" x14ac:dyDescent="0.25">
      <c r="A98" s="8" t="s">
        <v>249</v>
      </c>
      <c r="B98" s="55">
        <v>81</v>
      </c>
      <c r="C98" s="55">
        <v>81</v>
      </c>
      <c r="D98" s="55">
        <v>81</v>
      </c>
      <c r="E98" s="55">
        <v>79</v>
      </c>
      <c r="F98" s="55">
        <v>78</v>
      </c>
      <c r="G98" s="55">
        <v>78</v>
      </c>
      <c r="H98" s="55">
        <v>80</v>
      </c>
      <c r="I98" s="55">
        <v>81</v>
      </c>
      <c r="J98" s="55">
        <v>82</v>
      </c>
      <c r="K98" s="55">
        <v>84</v>
      </c>
      <c r="L98" s="55">
        <v>93</v>
      </c>
      <c r="M98" s="55">
        <v>86</v>
      </c>
      <c r="N98" s="55">
        <v>89</v>
      </c>
      <c r="O98" s="55">
        <v>90</v>
      </c>
      <c r="P98" s="55">
        <v>91</v>
      </c>
      <c r="Q98" s="55">
        <v>91</v>
      </c>
      <c r="R98" s="55">
        <v>94</v>
      </c>
      <c r="S98" s="55">
        <v>97</v>
      </c>
      <c r="T98" s="55">
        <v>94</v>
      </c>
      <c r="U98" s="55">
        <v>96</v>
      </c>
    </row>
    <row r="99" spans="1:23" x14ac:dyDescent="0.25">
      <c r="A99" s="8" t="s">
        <v>250</v>
      </c>
      <c r="B99" s="55">
        <v>82</v>
      </c>
      <c r="C99" s="55">
        <v>83</v>
      </c>
      <c r="D99" s="55">
        <v>84</v>
      </c>
      <c r="E99" s="55">
        <v>85</v>
      </c>
      <c r="F99" s="55">
        <v>87</v>
      </c>
      <c r="G99" s="55">
        <v>88</v>
      </c>
      <c r="H99" s="55">
        <v>89</v>
      </c>
      <c r="I99" s="55">
        <v>91</v>
      </c>
      <c r="J99" s="55">
        <v>93</v>
      </c>
      <c r="K99" s="55">
        <v>94</v>
      </c>
      <c r="L99" s="55">
        <v>95</v>
      </c>
      <c r="M99" s="55">
        <v>96</v>
      </c>
      <c r="N99" s="55">
        <v>97</v>
      </c>
      <c r="O99" s="55">
        <v>96</v>
      </c>
      <c r="P99" s="55">
        <v>95</v>
      </c>
      <c r="Q99" s="55">
        <v>94</v>
      </c>
      <c r="R99" s="55">
        <v>94</v>
      </c>
      <c r="S99" s="55">
        <v>95</v>
      </c>
      <c r="T99" s="55">
        <v>96</v>
      </c>
      <c r="U99" s="55">
        <v>97</v>
      </c>
    </row>
    <row r="100" spans="1:23" x14ac:dyDescent="0.25">
      <c r="A100" s="8" t="s">
        <v>251</v>
      </c>
      <c r="B100" s="55">
        <v>75</v>
      </c>
      <c r="C100" s="55">
        <v>74</v>
      </c>
      <c r="D100" s="55">
        <v>74</v>
      </c>
      <c r="E100" s="55">
        <v>73</v>
      </c>
      <c r="F100" s="55">
        <v>73</v>
      </c>
      <c r="G100" s="55">
        <v>73</v>
      </c>
      <c r="H100" s="55">
        <v>73</v>
      </c>
      <c r="I100" s="55">
        <v>73</v>
      </c>
      <c r="J100" s="55">
        <v>73</v>
      </c>
      <c r="K100" s="55">
        <v>72</v>
      </c>
      <c r="L100" s="55">
        <v>72</v>
      </c>
      <c r="M100" s="55">
        <v>72</v>
      </c>
      <c r="N100" s="55">
        <v>71</v>
      </c>
      <c r="O100" s="55">
        <v>70</v>
      </c>
      <c r="P100" s="55">
        <v>69</v>
      </c>
      <c r="Q100" s="55">
        <v>68</v>
      </c>
      <c r="R100" s="55">
        <v>67</v>
      </c>
      <c r="S100" s="55">
        <v>68</v>
      </c>
      <c r="T100" s="55">
        <v>69</v>
      </c>
      <c r="U100" s="55">
        <v>70</v>
      </c>
    </row>
    <row r="101" spans="1:23" x14ac:dyDescent="0.25">
      <c r="A101" s="8" t="s">
        <v>252</v>
      </c>
      <c r="B101" s="55">
        <v>82</v>
      </c>
      <c r="C101" s="55">
        <v>83</v>
      </c>
      <c r="D101" s="55">
        <v>84</v>
      </c>
      <c r="E101" s="55">
        <v>85</v>
      </c>
      <c r="F101" s="55">
        <v>87</v>
      </c>
      <c r="G101" s="55">
        <v>88</v>
      </c>
      <c r="H101" s="55">
        <v>89</v>
      </c>
      <c r="I101" s="55">
        <v>91</v>
      </c>
      <c r="J101" s="55">
        <v>93</v>
      </c>
      <c r="K101" s="55">
        <v>94</v>
      </c>
      <c r="L101" s="55">
        <v>95</v>
      </c>
      <c r="M101" s="55">
        <v>96</v>
      </c>
      <c r="N101" s="55">
        <v>97</v>
      </c>
      <c r="O101" s="55">
        <v>96</v>
      </c>
      <c r="P101" s="55">
        <v>95</v>
      </c>
      <c r="Q101" s="55">
        <v>94</v>
      </c>
      <c r="R101" s="55">
        <v>94</v>
      </c>
      <c r="S101" s="55">
        <v>95</v>
      </c>
      <c r="T101" s="55">
        <v>96</v>
      </c>
      <c r="U101" s="55">
        <v>97</v>
      </c>
    </row>
    <row r="102" spans="1:23" x14ac:dyDescent="0.25">
      <c r="A102" s="8" t="s">
        <v>253</v>
      </c>
      <c r="B102" s="55">
        <v>75</v>
      </c>
      <c r="C102" s="55">
        <v>74</v>
      </c>
      <c r="D102" s="55">
        <v>74</v>
      </c>
      <c r="E102" s="55">
        <v>73</v>
      </c>
      <c r="F102" s="55">
        <v>73</v>
      </c>
      <c r="G102" s="55">
        <v>73</v>
      </c>
      <c r="H102" s="55">
        <v>73</v>
      </c>
      <c r="I102" s="55">
        <v>73</v>
      </c>
      <c r="J102" s="55">
        <v>73</v>
      </c>
      <c r="K102" s="55">
        <v>72</v>
      </c>
      <c r="L102" s="55">
        <v>72</v>
      </c>
      <c r="M102" s="55">
        <v>72</v>
      </c>
      <c r="N102" s="55">
        <v>71</v>
      </c>
      <c r="O102" s="55">
        <v>70</v>
      </c>
      <c r="P102" s="55">
        <v>69</v>
      </c>
      <c r="Q102" s="55">
        <v>68</v>
      </c>
      <c r="R102" s="55">
        <v>67</v>
      </c>
      <c r="S102" s="55">
        <v>68</v>
      </c>
      <c r="T102" s="55">
        <v>69</v>
      </c>
      <c r="U102" s="55">
        <v>70</v>
      </c>
    </row>
    <row r="103" spans="1:23" x14ac:dyDescent="0.25">
      <c r="A103" s="8"/>
      <c r="B103" s="8"/>
      <c r="C103" s="8"/>
      <c r="D103" s="8"/>
      <c r="E103" s="8"/>
      <c r="F103" s="8"/>
      <c r="G103" s="8"/>
      <c r="H103" s="8"/>
      <c r="I103" s="8"/>
      <c r="J103" s="8"/>
      <c r="K103" s="8"/>
      <c r="L103" s="8"/>
      <c r="M103" s="8"/>
      <c r="N103" s="8"/>
      <c r="O103" s="8"/>
      <c r="P103" s="8"/>
      <c r="Q103" s="8"/>
      <c r="R103" s="8"/>
      <c r="S103" s="8"/>
      <c r="T103" s="8"/>
      <c r="U103" s="8"/>
    </row>
    <row r="104" spans="1:23" x14ac:dyDescent="0.25">
      <c r="A104" s="15" t="s">
        <v>254</v>
      </c>
      <c r="B104" s="15" t="s">
        <v>255</v>
      </c>
      <c r="C104" s="15" t="s">
        <v>256</v>
      </c>
      <c r="D104" s="15">
        <v>2016</v>
      </c>
      <c r="E104" s="15">
        <v>2017</v>
      </c>
      <c r="F104" s="15">
        <v>2018</v>
      </c>
      <c r="G104" s="15">
        <v>2019</v>
      </c>
      <c r="H104" s="15">
        <v>2020</v>
      </c>
      <c r="I104" s="15">
        <v>2021</v>
      </c>
      <c r="J104" s="15">
        <v>2022</v>
      </c>
      <c r="K104" s="15">
        <v>2023</v>
      </c>
      <c r="L104" s="15">
        <v>2024</v>
      </c>
      <c r="M104" s="15">
        <v>2025</v>
      </c>
      <c r="N104" s="15">
        <v>2026</v>
      </c>
      <c r="O104" s="15">
        <v>2027</v>
      </c>
      <c r="P104" s="15">
        <v>2028</v>
      </c>
      <c r="Q104" s="15">
        <v>2029</v>
      </c>
      <c r="R104" s="15">
        <v>2030</v>
      </c>
      <c r="S104" s="15">
        <v>2031</v>
      </c>
      <c r="T104" s="15">
        <v>2032</v>
      </c>
      <c r="U104" s="15">
        <v>2033</v>
      </c>
      <c r="V104" s="15">
        <v>2034</v>
      </c>
      <c r="W104" s="15">
        <v>2035</v>
      </c>
    </row>
    <row r="105" spans="1:23" x14ac:dyDescent="0.25">
      <c r="A105" s="8" t="s">
        <v>257</v>
      </c>
      <c r="B105" s="8" t="s">
        <v>41</v>
      </c>
      <c r="C105" s="8" t="s">
        <v>258</v>
      </c>
      <c r="D105" s="14">
        <v>3.39</v>
      </c>
      <c r="E105" s="14">
        <v>6.54</v>
      </c>
      <c r="F105" s="14">
        <v>7.71</v>
      </c>
      <c r="G105" s="14">
        <v>7.88</v>
      </c>
      <c r="H105" s="14">
        <v>8.06</v>
      </c>
      <c r="I105" s="14">
        <v>8.06</v>
      </c>
      <c r="J105" s="14">
        <v>8.06</v>
      </c>
      <c r="K105" s="14">
        <v>9.58</v>
      </c>
      <c r="L105" s="14">
        <v>9.58</v>
      </c>
      <c r="M105" s="14">
        <v>11.68</v>
      </c>
      <c r="N105" s="14">
        <v>11.68</v>
      </c>
      <c r="O105" s="14">
        <v>12.27</v>
      </c>
      <c r="P105" s="14">
        <v>12.27</v>
      </c>
      <c r="Q105" s="14">
        <v>14.21</v>
      </c>
      <c r="R105" s="14">
        <v>14.21</v>
      </c>
      <c r="S105" s="14">
        <v>14.21</v>
      </c>
      <c r="T105" s="14">
        <v>14.21</v>
      </c>
      <c r="U105" s="14">
        <v>16.53</v>
      </c>
      <c r="V105" s="14">
        <v>16.53</v>
      </c>
      <c r="W105" s="14">
        <v>18.64</v>
      </c>
    </row>
    <row r="106" spans="1:23" x14ac:dyDescent="0.25">
      <c r="A106" s="8" t="s">
        <v>257</v>
      </c>
      <c r="B106" s="8" t="s">
        <v>41</v>
      </c>
      <c r="C106" s="8" t="s">
        <v>259</v>
      </c>
      <c r="D106" s="14">
        <v>6.05</v>
      </c>
      <c r="E106" s="14">
        <v>11.63</v>
      </c>
      <c r="F106" s="14">
        <v>13.71</v>
      </c>
      <c r="G106" s="14">
        <v>14.02</v>
      </c>
      <c r="H106" s="14">
        <v>14.35</v>
      </c>
      <c r="I106" s="14">
        <v>14.35</v>
      </c>
      <c r="J106" s="14">
        <v>14.35</v>
      </c>
      <c r="K106" s="14">
        <v>17.350000000000001</v>
      </c>
      <c r="L106" s="14">
        <v>17.350000000000001</v>
      </c>
      <c r="M106" s="14">
        <v>21.88</v>
      </c>
      <c r="N106" s="14">
        <v>21.88</v>
      </c>
      <c r="O106" s="14">
        <v>22.94</v>
      </c>
      <c r="P106" s="14">
        <v>22.94</v>
      </c>
      <c r="Q106" s="14">
        <v>27.19</v>
      </c>
      <c r="R106" s="14">
        <v>27.19</v>
      </c>
      <c r="S106" s="14">
        <v>27.19</v>
      </c>
      <c r="T106" s="14">
        <v>27.19</v>
      </c>
      <c r="U106" s="14">
        <v>31.51</v>
      </c>
      <c r="V106" s="14">
        <v>31.51</v>
      </c>
      <c r="W106" s="14">
        <v>34.69</v>
      </c>
    </row>
    <row r="107" spans="1:23" x14ac:dyDescent="0.25">
      <c r="A107" s="8" t="s">
        <v>257</v>
      </c>
      <c r="B107" s="8" t="s">
        <v>39</v>
      </c>
      <c r="C107" s="8" t="s">
        <v>258</v>
      </c>
      <c r="D107" s="14">
        <v>0</v>
      </c>
      <c r="E107" s="14">
        <v>0</v>
      </c>
      <c r="F107" s="14">
        <v>0</v>
      </c>
      <c r="G107" s="14">
        <v>17.45</v>
      </c>
      <c r="H107" s="14">
        <v>17.45</v>
      </c>
      <c r="I107" s="14">
        <v>17.45</v>
      </c>
      <c r="J107" s="14">
        <v>17.45</v>
      </c>
      <c r="K107" s="14">
        <v>1055.81</v>
      </c>
      <c r="L107" s="14">
        <v>1055.81</v>
      </c>
      <c r="M107" s="14">
        <v>1561.66</v>
      </c>
      <c r="N107" s="14">
        <v>1561.66</v>
      </c>
      <c r="O107" s="14">
        <v>1724.07</v>
      </c>
      <c r="P107" s="14">
        <v>1724.07</v>
      </c>
      <c r="Q107" s="14">
        <v>3295.07</v>
      </c>
      <c r="R107" s="14">
        <v>3295.07</v>
      </c>
      <c r="S107" s="14">
        <v>3375.57</v>
      </c>
      <c r="T107" s="14">
        <v>3375.57</v>
      </c>
      <c r="U107" s="14">
        <v>5010.28</v>
      </c>
      <c r="V107" s="14">
        <v>5010.28</v>
      </c>
      <c r="W107" s="14">
        <v>6382.65</v>
      </c>
    </row>
    <row r="108" spans="1:23" x14ac:dyDescent="0.25">
      <c r="A108" s="8" t="s">
        <v>257</v>
      </c>
      <c r="B108" s="8" t="s">
        <v>39</v>
      </c>
      <c r="C108" s="8" t="s">
        <v>259</v>
      </c>
      <c r="D108" s="14">
        <v>0</v>
      </c>
      <c r="E108" s="14">
        <v>0</v>
      </c>
      <c r="F108" s="14">
        <v>0</v>
      </c>
      <c r="G108" s="14">
        <v>17.45</v>
      </c>
      <c r="H108" s="14">
        <v>17.45</v>
      </c>
      <c r="I108" s="14">
        <v>17.45</v>
      </c>
      <c r="J108" s="14">
        <v>17.45</v>
      </c>
      <c r="K108" s="14">
        <v>1055.81</v>
      </c>
      <c r="L108" s="14">
        <v>1055.81</v>
      </c>
      <c r="M108" s="14">
        <v>1561.66</v>
      </c>
      <c r="N108" s="14">
        <v>1561.66</v>
      </c>
      <c r="O108" s="14">
        <v>1724.07</v>
      </c>
      <c r="P108" s="14">
        <v>1724.07</v>
      </c>
      <c r="Q108" s="14">
        <v>3295.07</v>
      </c>
      <c r="R108" s="14">
        <v>3295.07</v>
      </c>
      <c r="S108" s="14">
        <v>3375.57</v>
      </c>
      <c r="T108" s="14">
        <v>3375.57</v>
      </c>
      <c r="U108" s="14">
        <v>5010.28</v>
      </c>
      <c r="V108" s="14">
        <v>5010.28</v>
      </c>
      <c r="W108" s="14">
        <v>6382.65</v>
      </c>
    </row>
    <row r="109" spans="1:23" x14ac:dyDescent="0.25">
      <c r="A109" s="8" t="s">
        <v>257</v>
      </c>
      <c r="B109" s="8" t="s">
        <v>46</v>
      </c>
      <c r="C109" s="8" t="s">
        <v>258</v>
      </c>
      <c r="D109" s="14">
        <v>0</v>
      </c>
      <c r="E109" s="14">
        <v>3.41</v>
      </c>
      <c r="F109" s="14">
        <v>3.41</v>
      </c>
      <c r="G109" s="14">
        <v>3.41</v>
      </c>
      <c r="H109" s="14">
        <v>3.41</v>
      </c>
      <c r="I109" s="14">
        <v>3.41</v>
      </c>
      <c r="J109" s="14">
        <v>3.44</v>
      </c>
      <c r="K109" s="14">
        <v>3.49</v>
      </c>
      <c r="L109" s="14">
        <v>3.52</v>
      </c>
      <c r="M109" s="14">
        <v>3.54</v>
      </c>
      <c r="N109" s="14">
        <v>3.55</v>
      </c>
      <c r="O109" s="14">
        <v>3.89</v>
      </c>
      <c r="P109" s="14">
        <v>5.18</v>
      </c>
      <c r="Q109" s="14">
        <v>7.9</v>
      </c>
      <c r="R109" s="14">
        <v>12.65</v>
      </c>
      <c r="S109" s="14">
        <v>20.23</v>
      </c>
      <c r="T109" s="14">
        <v>27.04</v>
      </c>
      <c r="U109" s="14">
        <v>34.9</v>
      </c>
      <c r="V109" s="14">
        <v>45.77</v>
      </c>
      <c r="W109" s="14">
        <v>86.51</v>
      </c>
    </row>
    <row r="110" spans="1:23" x14ac:dyDescent="0.25">
      <c r="A110" s="8" t="s">
        <v>257</v>
      </c>
      <c r="B110" s="8" t="s">
        <v>46</v>
      </c>
      <c r="C110" s="8" t="s">
        <v>259</v>
      </c>
      <c r="D110" s="14">
        <v>0</v>
      </c>
      <c r="E110" s="14">
        <v>2.0299999999999998</v>
      </c>
      <c r="F110" s="14">
        <v>2.0299999999999998</v>
      </c>
      <c r="G110" s="14">
        <v>2.0299999999999998</v>
      </c>
      <c r="H110" s="14">
        <v>2.0299999999999998</v>
      </c>
      <c r="I110" s="14">
        <v>2.0299999999999998</v>
      </c>
      <c r="J110" s="14">
        <v>2.08</v>
      </c>
      <c r="K110" s="14">
        <v>2.1800000000000002</v>
      </c>
      <c r="L110" s="14">
        <v>2.23</v>
      </c>
      <c r="M110" s="14">
        <v>2.2799999999999998</v>
      </c>
      <c r="N110" s="14">
        <v>2.29</v>
      </c>
      <c r="O110" s="14">
        <v>3.38</v>
      </c>
      <c r="P110" s="14">
        <v>6.09</v>
      </c>
      <c r="Q110" s="14">
        <v>11.27</v>
      </c>
      <c r="R110" s="14">
        <v>19.95</v>
      </c>
      <c r="S110" s="14">
        <v>32.4</v>
      </c>
      <c r="T110" s="14">
        <v>43.53</v>
      </c>
      <c r="U110" s="14">
        <v>58.37</v>
      </c>
      <c r="V110" s="14">
        <v>77.06</v>
      </c>
      <c r="W110" s="14">
        <v>126.76</v>
      </c>
    </row>
    <row r="111" spans="1:23" x14ac:dyDescent="0.25">
      <c r="A111" s="8" t="s">
        <v>257</v>
      </c>
      <c r="B111" s="8" t="s">
        <v>45</v>
      </c>
      <c r="C111" s="8" t="s">
        <v>258</v>
      </c>
      <c r="D111" s="14">
        <v>95.91</v>
      </c>
      <c r="E111" s="14">
        <v>294.88</v>
      </c>
      <c r="F111" s="14">
        <v>522.05999999999995</v>
      </c>
      <c r="G111" s="14">
        <v>777.34</v>
      </c>
      <c r="H111" s="14">
        <v>1063.1300000000001</v>
      </c>
      <c r="I111" s="14">
        <v>1379.48</v>
      </c>
      <c r="J111" s="14">
        <v>1717.51</v>
      </c>
      <c r="K111" s="14">
        <v>2068.89</v>
      </c>
      <c r="L111" s="14">
        <v>2432.27</v>
      </c>
      <c r="M111" s="14">
        <v>2805.27</v>
      </c>
      <c r="N111" s="14">
        <v>3178.46</v>
      </c>
      <c r="O111" s="14">
        <v>3547.38</v>
      </c>
      <c r="P111" s="14">
        <v>3908.21</v>
      </c>
      <c r="Q111" s="14">
        <v>4216.1499999999996</v>
      </c>
      <c r="R111" s="14">
        <v>4404.28</v>
      </c>
      <c r="S111" s="14">
        <v>4476.96</v>
      </c>
      <c r="T111" s="14">
        <v>4542.1400000000003</v>
      </c>
      <c r="U111" s="14">
        <v>4596.62</v>
      </c>
      <c r="V111" s="14">
        <v>4649.21</v>
      </c>
      <c r="W111" s="14">
        <v>4700.91</v>
      </c>
    </row>
    <row r="112" spans="1:23" x14ac:dyDescent="0.25">
      <c r="A112" s="8" t="s">
        <v>257</v>
      </c>
      <c r="B112" s="8" t="s">
        <v>45</v>
      </c>
      <c r="C112" s="8" t="s">
        <v>259</v>
      </c>
      <c r="D112" s="14">
        <v>149.77000000000001</v>
      </c>
      <c r="E112" s="14">
        <v>316.27</v>
      </c>
      <c r="F112" s="14">
        <v>504.35</v>
      </c>
      <c r="G112" s="14">
        <v>715.31</v>
      </c>
      <c r="H112" s="14">
        <v>951.34</v>
      </c>
      <c r="I112" s="14">
        <v>1207.78</v>
      </c>
      <c r="J112" s="14">
        <v>1477.07</v>
      </c>
      <c r="K112" s="14">
        <v>1756.06</v>
      </c>
      <c r="L112" s="14">
        <v>2044.56</v>
      </c>
      <c r="M112" s="14">
        <v>2336.65</v>
      </c>
      <c r="N112" s="14">
        <v>2635.69</v>
      </c>
      <c r="O112" s="14">
        <v>2931.48</v>
      </c>
      <c r="P112" s="14">
        <v>3220.27</v>
      </c>
      <c r="Q112" s="14">
        <v>3437.01</v>
      </c>
      <c r="R112" s="14">
        <v>3563.82</v>
      </c>
      <c r="S112" s="14">
        <v>3621.17</v>
      </c>
      <c r="T112" s="14">
        <v>3670.97</v>
      </c>
      <c r="U112" s="14">
        <v>3714.43</v>
      </c>
      <c r="V112" s="14">
        <v>3756.57</v>
      </c>
      <c r="W112" s="14">
        <v>3798.16</v>
      </c>
    </row>
    <row r="113" spans="1:27" x14ac:dyDescent="0.25">
      <c r="A113" s="8" t="s">
        <v>260</v>
      </c>
      <c r="B113" s="8" t="s">
        <v>41</v>
      </c>
      <c r="C113" s="8" t="s">
        <v>258</v>
      </c>
      <c r="D113" s="14">
        <v>500.86</v>
      </c>
      <c r="E113" s="14">
        <v>967.58</v>
      </c>
      <c r="F113" s="14">
        <v>1144.93</v>
      </c>
      <c r="G113" s="14">
        <v>1172.7</v>
      </c>
      <c r="H113" s="14">
        <v>1191.83</v>
      </c>
      <c r="I113" s="14">
        <v>1191.83</v>
      </c>
      <c r="J113" s="14">
        <v>1191.83</v>
      </c>
      <c r="K113" s="14">
        <v>1420.09</v>
      </c>
      <c r="L113" s="14">
        <v>1420.09</v>
      </c>
      <c r="M113" s="14">
        <v>1788.58</v>
      </c>
      <c r="N113" s="14">
        <v>1788.58</v>
      </c>
      <c r="O113" s="14">
        <v>1876.04</v>
      </c>
      <c r="P113" s="14">
        <v>1876.04</v>
      </c>
      <c r="Q113" s="14">
        <v>2214.6</v>
      </c>
      <c r="R113" s="14">
        <v>2214.6</v>
      </c>
      <c r="S113" s="14">
        <v>2214.6</v>
      </c>
      <c r="T113" s="14">
        <v>2214.6</v>
      </c>
      <c r="U113" s="14">
        <v>2556.92</v>
      </c>
      <c r="V113" s="14">
        <v>2556.92</v>
      </c>
      <c r="W113" s="14">
        <v>2896.05</v>
      </c>
    </row>
    <row r="114" spans="1:27" x14ac:dyDescent="0.25">
      <c r="A114" s="8" t="s">
        <v>260</v>
      </c>
      <c r="B114" s="8" t="s">
        <v>41</v>
      </c>
      <c r="C114" s="8" t="s">
        <v>259</v>
      </c>
      <c r="D114" s="14">
        <v>468.19</v>
      </c>
      <c r="E114" s="14">
        <v>903.52</v>
      </c>
      <c r="F114" s="14">
        <v>1069.95</v>
      </c>
      <c r="G114" s="14">
        <v>1096.4100000000001</v>
      </c>
      <c r="H114" s="14">
        <v>1113.67</v>
      </c>
      <c r="I114" s="14">
        <v>1113.67</v>
      </c>
      <c r="J114" s="14">
        <v>1113.67</v>
      </c>
      <c r="K114" s="14">
        <v>1341.54</v>
      </c>
      <c r="L114" s="14">
        <v>1341.54</v>
      </c>
      <c r="M114" s="14">
        <v>1721.92</v>
      </c>
      <c r="N114" s="14">
        <v>1721.92</v>
      </c>
      <c r="O114" s="14">
        <v>1804.55</v>
      </c>
      <c r="P114" s="14">
        <v>1804.55</v>
      </c>
      <c r="Q114" s="14">
        <v>2157.7199999999998</v>
      </c>
      <c r="R114" s="14">
        <v>2157.7199999999998</v>
      </c>
      <c r="S114" s="14">
        <v>2157.7199999999998</v>
      </c>
      <c r="T114" s="14">
        <v>2157.7199999999998</v>
      </c>
      <c r="U114" s="14">
        <v>2484.3200000000002</v>
      </c>
      <c r="V114" s="14">
        <v>2484.3200000000002</v>
      </c>
      <c r="W114" s="14">
        <v>2779.91</v>
      </c>
    </row>
    <row r="115" spans="1:27" x14ac:dyDescent="0.25">
      <c r="A115" s="8" t="s">
        <v>260</v>
      </c>
      <c r="B115" s="8" t="s">
        <v>39</v>
      </c>
      <c r="C115" s="8" t="s">
        <v>258</v>
      </c>
      <c r="D115" s="14">
        <v>0</v>
      </c>
      <c r="E115" s="14">
        <v>0</v>
      </c>
      <c r="F115" s="14">
        <v>0</v>
      </c>
      <c r="G115" s="14">
        <v>25.37</v>
      </c>
      <c r="H115" s="14">
        <v>25.37</v>
      </c>
      <c r="I115" s="14">
        <v>25.37</v>
      </c>
      <c r="J115" s="14">
        <v>25.37</v>
      </c>
      <c r="K115" s="14">
        <v>1535.05</v>
      </c>
      <c r="L115" s="14">
        <v>1535.05</v>
      </c>
      <c r="M115" s="14">
        <v>2245.31</v>
      </c>
      <c r="N115" s="14">
        <v>2245.31</v>
      </c>
      <c r="O115" s="14">
        <v>2480.54</v>
      </c>
      <c r="P115" s="14">
        <v>2480.54</v>
      </c>
      <c r="Q115" s="14">
        <v>4737.38</v>
      </c>
      <c r="R115" s="14">
        <v>4737.38</v>
      </c>
      <c r="S115" s="14">
        <v>4854.3900000000003</v>
      </c>
      <c r="T115" s="14">
        <v>4854.3900000000003</v>
      </c>
      <c r="U115" s="14">
        <v>7160.02</v>
      </c>
      <c r="V115" s="14">
        <v>7160.02</v>
      </c>
      <c r="W115" s="14">
        <v>9155.31</v>
      </c>
    </row>
    <row r="116" spans="1:27" x14ac:dyDescent="0.25">
      <c r="A116" s="8" t="s">
        <v>260</v>
      </c>
      <c r="B116" s="8" t="s">
        <v>39</v>
      </c>
      <c r="C116" s="8" t="s">
        <v>259</v>
      </c>
      <c r="D116" s="14">
        <v>0</v>
      </c>
      <c r="E116" s="14">
        <v>0</v>
      </c>
      <c r="F116" s="14">
        <v>0</v>
      </c>
      <c r="G116" s="14">
        <v>20.23</v>
      </c>
      <c r="H116" s="14">
        <v>20.23</v>
      </c>
      <c r="I116" s="14">
        <v>20.23</v>
      </c>
      <c r="J116" s="14">
        <v>20.23</v>
      </c>
      <c r="K116" s="14">
        <v>1223.58</v>
      </c>
      <c r="L116" s="14">
        <v>1223.58</v>
      </c>
      <c r="M116" s="14">
        <v>1789.73</v>
      </c>
      <c r="N116" s="14">
        <v>1789.73</v>
      </c>
      <c r="O116" s="14">
        <v>1977.23</v>
      </c>
      <c r="P116" s="14">
        <v>1977.23</v>
      </c>
      <c r="Q116" s="14">
        <v>3776.13</v>
      </c>
      <c r="R116" s="14">
        <v>3776.13</v>
      </c>
      <c r="S116" s="14">
        <v>3869.4</v>
      </c>
      <c r="T116" s="14">
        <v>3869.4</v>
      </c>
      <c r="U116" s="14">
        <v>5707.2</v>
      </c>
      <c r="V116" s="14">
        <v>5707.2</v>
      </c>
      <c r="W116" s="14">
        <v>7297.64</v>
      </c>
    </row>
    <row r="117" spans="1:27" x14ac:dyDescent="0.25">
      <c r="A117" s="8" t="s">
        <v>260</v>
      </c>
      <c r="B117" s="8" t="s">
        <v>46</v>
      </c>
      <c r="C117" s="8" t="s">
        <v>258</v>
      </c>
      <c r="D117" s="14">
        <v>0</v>
      </c>
      <c r="E117" s="14">
        <v>0.19</v>
      </c>
      <c r="F117" s="14">
        <v>0.19</v>
      </c>
      <c r="G117" s="14">
        <v>0.19</v>
      </c>
      <c r="H117" s="14">
        <v>0.19</v>
      </c>
      <c r="I117" s="14">
        <v>0.19</v>
      </c>
      <c r="J117" s="14">
        <v>0.22</v>
      </c>
      <c r="K117" s="14">
        <v>0.26</v>
      </c>
      <c r="L117" s="14">
        <v>0.28000000000000003</v>
      </c>
      <c r="M117" s="14">
        <v>0.3</v>
      </c>
      <c r="N117" s="14">
        <v>0.3</v>
      </c>
      <c r="O117" s="14">
        <v>0.59</v>
      </c>
      <c r="P117" s="14">
        <v>1.66</v>
      </c>
      <c r="Q117" s="14">
        <v>4.1500000000000004</v>
      </c>
      <c r="R117" s="14">
        <v>8.67</v>
      </c>
      <c r="S117" s="14">
        <v>16.04</v>
      </c>
      <c r="T117" s="14">
        <v>22.32</v>
      </c>
      <c r="U117" s="14">
        <v>29.55</v>
      </c>
      <c r="V117" s="14">
        <v>39.36</v>
      </c>
      <c r="W117" s="14">
        <v>92.48</v>
      </c>
    </row>
    <row r="118" spans="1:27" x14ac:dyDescent="0.25">
      <c r="A118" s="8" t="s">
        <v>260</v>
      </c>
      <c r="B118" s="8" t="s">
        <v>46</v>
      </c>
      <c r="C118" s="8" t="s">
        <v>259</v>
      </c>
      <c r="D118" s="14">
        <v>0</v>
      </c>
      <c r="E118" s="14">
        <v>0.83</v>
      </c>
      <c r="F118" s="14">
        <v>0.83</v>
      </c>
      <c r="G118" s="14">
        <v>0.83</v>
      </c>
      <c r="H118" s="14">
        <v>0.83</v>
      </c>
      <c r="I118" s="14">
        <v>0.83</v>
      </c>
      <c r="J118" s="14">
        <v>0.9</v>
      </c>
      <c r="K118" s="14">
        <v>1.03</v>
      </c>
      <c r="L118" s="14">
        <v>1.1000000000000001</v>
      </c>
      <c r="M118" s="14">
        <v>1.17</v>
      </c>
      <c r="N118" s="14">
        <v>1.18</v>
      </c>
      <c r="O118" s="14">
        <v>2.69</v>
      </c>
      <c r="P118" s="14">
        <v>6.55</v>
      </c>
      <c r="Q118" s="14">
        <v>13.75</v>
      </c>
      <c r="R118" s="14">
        <v>25.78</v>
      </c>
      <c r="S118" s="14">
        <v>42.74</v>
      </c>
      <c r="T118" s="14">
        <v>58.7</v>
      </c>
      <c r="U118" s="14">
        <v>79.599999999999994</v>
      </c>
      <c r="V118" s="14">
        <v>106.7</v>
      </c>
      <c r="W118" s="14">
        <v>170.22</v>
      </c>
    </row>
    <row r="119" spans="1:27" x14ac:dyDescent="0.25">
      <c r="A119" s="8" t="s">
        <v>260</v>
      </c>
      <c r="B119" s="8" t="s">
        <v>45</v>
      </c>
      <c r="C119" s="8" t="s">
        <v>258</v>
      </c>
      <c r="D119" s="14">
        <v>175.73</v>
      </c>
      <c r="E119" s="14">
        <v>541.86</v>
      </c>
      <c r="F119" s="14">
        <v>965.65</v>
      </c>
      <c r="G119" s="14">
        <v>1445.48</v>
      </c>
      <c r="H119" s="14">
        <v>1985.17</v>
      </c>
      <c r="I119" s="14">
        <v>2584.6799999999998</v>
      </c>
      <c r="J119" s="14">
        <v>3227.71</v>
      </c>
      <c r="K119" s="14">
        <v>3899.44</v>
      </c>
      <c r="L119" s="14">
        <v>4597.79</v>
      </c>
      <c r="M119" s="14">
        <v>5319.21</v>
      </c>
      <c r="N119" s="14">
        <v>6045.84</v>
      </c>
      <c r="O119" s="14">
        <v>6769.5</v>
      </c>
      <c r="P119" s="14">
        <v>7482.92</v>
      </c>
      <c r="Q119" s="14">
        <v>8093.77</v>
      </c>
      <c r="R119" s="14">
        <v>8465.59</v>
      </c>
      <c r="S119" s="14">
        <v>8608.17</v>
      </c>
      <c r="T119" s="14">
        <v>8739.09</v>
      </c>
      <c r="U119" s="14">
        <v>8852.23</v>
      </c>
      <c r="V119" s="14">
        <v>8962.3799999999992</v>
      </c>
      <c r="W119" s="14">
        <v>9071.18</v>
      </c>
    </row>
    <row r="120" spans="1:27" x14ac:dyDescent="0.25">
      <c r="A120" s="8" t="s">
        <v>260</v>
      </c>
      <c r="B120" s="8" t="s">
        <v>45</v>
      </c>
      <c r="C120" s="8" t="s">
        <v>259</v>
      </c>
      <c r="D120" s="14">
        <v>269.44</v>
      </c>
      <c r="E120" s="14">
        <v>558.59</v>
      </c>
      <c r="F120" s="14">
        <v>875.69</v>
      </c>
      <c r="G120" s="14">
        <v>1225.3800000000001</v>
      </c>
      <c r="H120" s="14">
        <v>1612.72</v>
      </c>
      <c r="I120" s="14">
        <v>2028.9</v>
      </c>
      <c r="J120" s="14">
        <v>2459.4299999999998</v>
      </c>
      <c r="K120" s="14">
        <v>2898.78</v>
      </c>
      <c r="L120" s="14">
        <v>3345.23</v>
      </c>
      <c r="M120" s="14">
        <v>3789.37</v>
      </c>
      <c r="N120" s="14">
        <v>4222.43</v>
      </c>
      <c r="O120" s="14">
        <v>4640.6099999999997</v>
      </c>
      <c r="P120" s="14">
        <v>5039.08</v>
      </c>
      <c r="Q120" s="14">
        <v>5287.56</v>
      </c>
      <c r="R120" s="14">
        <v>5426.6</v>
      </c>
      <c r="S120" s="14">
        <v>5510.26</v>
      </c>
      <c r="T120" s="14">
        <v>5577.92</v>
      </c>
      <c r="U120" s="14">
        <v>5638.62</v>
      </c>
      <c r="V120" s="14">
        <v>5697.31</v>
      </c>
      <c r="W120" s="14">
        <v>5755.33</v>
      </c>
    </row>
    <row r="121" spans="1:27" x14ac:dyDescent="0.25">
      <c r="A121" s="8"/>
      <c r="B121" s="8"/>
      <c r="C121" s="8"/>
      <c r="D121" s="8"/>
      <c r="E121" s="8"/>
      <c r="F121" s="8"/>
      <c r="G121" s="8"/>
      <c r="H121" s="8"/>
      <c r="I121" s="8"/>
      <c r="J121" s="8"/>
      <c r="K121" s="8"/>
      <c r="L121" s="8"/>
      <c r="M121" s="8"/>
      <c r="N121" s="8"/>
      <c r="O121" s="8"/>
      <c r="P121" s="8"/>
      <c r="Q121" s="8"/>
      <c r="R121" s="8"/>
      <c r="S121" s="8"/>
      <c r="T121" s="8"/>
      <c r="U121" s="8"/>
    </row>
    <row r="122" spans="1:27" x14ac:dyDescent="0.25">
      <c r="A122" s="15" t="s">
        <v>261</v>
      </c>
      <c r="B122" s="15">
        <v>2016</v>
      </c>
      <c r="C122" s="15">
        <v>2017</v>
      </c>
      <c r="D122" s="15">
        <v>2018</v>
      </c>
      <c r="E122" s="15">
        <v>2019</v>
      </c>
      <c r="F122" s="15">
        <v>2020</v>
      </c>
      <c r="G122" s="15">
        <v>2021</v>
      </c>
      <c r="H122" s="15">
        <v>2022</v>
      </c>
      <c r="I122" s="15">
        <v>2023</v>
      </c>
      <c r="J122" s="15">
        <v>2024</v>
      </c>
      <c r="K122" s="15">
        <v>2025</v>
      </c>
      <c r="L122" s="15">
        <v>2026</v>
      </c>
      <c r="M122" s="15">
        <v>2027</v>
      </c>
      <c r="N122" s="15">
        <v>2028</v>
      </c>
      <c r="O122" s="15">
        <v>2029</v>
      </c>
      <c r="P122" s="15">
        <v>2030</v>
      </c>
      <c r="Q122" s="15">
        <v>2031</v>
      </c>
      <c r="R122" s="15">
        <v>2032</v>
      </c>
      <c r="S122" s="15">
        <v>2033</v>
      </c>
      <c r="T122" s="15">
        <v>2034</v>
      </c>
      <c r="U122" s="15">
        <v>2035</v>
      </c>
    </row>
    <row r="123" spans="1:27" x14ac:dyDescent="0.25">
      <c r="A123" s="8" t="s">
        <v>41</v>
      </c>
      <c r="B123" s="14">
        <v>0</v>
      </c>
      <c r="C123" s="14">
        <v>0</v>
      </c>
      <c r="D123" s="14">
        <v>0</v>
      </c>
      <c r="E123" s="14">
        <v>0</v>
      </c>
      <c r="F123" s="14">
        <v>0</v>
      </c>
      <c r="G123" s="14">
        <v>0</v>
      </c>
      <c r="H123" s="14">
        <v>0</v>
      </c>
      <c r="I123" s="14">
        <v>0</v>
      </c>
      <c r="J123" s="14">
        <v>0</v>
      </c>
      <c r="K123" s="14">
        <v>0</v>
      </c>
      <c r="L123" s="14">
        <v>0.03</v>
      </c>
      <c r="M123" s="14">
        <v>0.04</v>
      </c>
      <c r="N123" s="14">
        <v>7.0000000000000007E-2</v>
      </c>
      <c r="O123" s="14">
        <v>7.0000000000000007E-2</v>
      </c>
      <c r="P123" s="14">
        <v>0.09</v>
      </c>
      <c r="Q123" s="14">
        <v>0.12</v>
      </c>
      <c r="R123" s="14">
        <v>0.12</v>
      </c>
      <c r="S123" s="14">
        <v>0.18</v>
      </c>
      <c r="T123" s="14">
        <v>0.19</v>
      </c>
      <c r="U123" s="14">
        <v>0.2</v>
      </c>
    </row>
    <row r="124" spans="1:27" x14ac:dyDescent="0.25">
      <c r="A124" s="8" t="s">
        <v>53</v>
      </c>
      <c r="B124" s="14">
        <v>0</v>
      </c>
      <c r="C124" s="14">
        <v>0</v>
      </c>
      <c r="D124" s="14">
        <v>0</v>
      </c>
      <c r="E124" s="14">
        <v>0</v>
      </c>
      <c r="F124" s="14">
        <v>0</v>
      </c>
      <c r="G124" s="14">
        <v>3.66</v>
      </c>
      <c r="H124" s="14">
        <v>11.33</v>
      </c>
      <c r="I124" s="14">
        <v>11.28</v>
      </c>
      <c r="J124" s="14">
        <v>11.77</v>
      </c>
      <c r="K124" s="14">
        <v>175.35</v>
      </c>
      <c r="L124" s="14">
        <v>777.05</v>
      </c>
      <c r="M124" s="14">
        <v>917.5</v>
      </c>
      <c r="N124" s="14">
        <v>896.59</v>
      </c>
      <c r="O124" s="14">
        <v>932.96</v>
      </c>
      <c r="P124" s="14">
        <v>1092.83</v>
      </c>
      <c r="Q124" s="14">
        <v>1355.55</v>
      </c>
      <c r="R124" s="14">
        <v>1822.79</v>
      </c>
      <c r="S124" s="14">
        <v>1855.54</v>
      </c>
      <c r="T124" s="14">
        <v>2009.94</v>
      </c>
      <c r="U124" s="14">
        <v>2298.7399999999998</v>
      </c>
    </row>
    <row r="125" spans="1:27" x14ac:dyDescent="0.25">
      <c r="A125" s="8" t="s">
        <v>54</v>
      </c>
      <c r="B125" s="14">
        <v>3223.32</v>
      </c>
      <c r="C125" s="14">
        <v>3047.54</v>
      </c>
      <c r="D125" s="14">
        <v>2909.82</v>
      </c>
      <c r="E125" s="14">
        <v>2711.24</v>
      </c>
      <c r="F125" s="14">
        <v>2550.11</v>
      </c>
      <c r="G125" s="14">
        <v>2648.45</v>
      </c>
      <c r="H125" s="14">
        <v>2665.15</v>
      </c>
      <c r="I125" s="14">
        <v>2582.27</v>
      </c>
      <c r="J125" s="14">
        <v>2499.7600000000002</v>
      </c>
      <c r="K125" s="14">
        <v>2295.04</v>
      </c>
      <c r="L125" s="14">
        <v>2920.09</v>
      </c>
      <c r="M125" s="14">
        <v>3333.42</v>
      </c>
      <c r="N125" s="14">
        <v>3212.75</v>
      </c>
      <c r="O125" s="14">
        <v>3197.98</v>
      </c>
      <c r="P125" s="14">
        <v>3170.4</v>
      </c>
      <c r="Q125" s="14">
        <v>3024.69</v>
      </c>
      <c r="R125" s="14">
        <v>2870.99</v>
      </c>
      <c r="S125" s="14">
        <v>2874.94</v>
      </c>
      <c r="T125" s="14">
        <v>2834.1</v>
      </c>
      <c r="U125" s="14">
        <v>2847.56</v>
      </c>
    </row>
    <row r="126" spans="1:27" x14ac:dyDescent="0.25">
      <c r="A126" s="8" t="s">
        <v>55</v>
      </c>
      <c r="B126" s="14">
        <v>3241.59</v>
      </c>
      <c r="C126" s="14">
        <v>3479.14</v>
      </c>
      <c r="D126" s="14">
        <v>3736.49</v>
      </c>
      <c r="E126" s="14">
        <v>3927.02</v>
      </c>
      <c r="F126" s="14">
        <v>4102.13</v>
      </c>
      <c r="G126" s="14">
        <v>3661.86</v>
      </c>
      <c r="H126" s="14">
        <v>3528.36</v>
      </c>
      <c r="I126" s="14">
        <v>3510.59</v>
      </c>
      <c r="J126" s="14">
        <v>3551.95</v>
      </c>
      <c r="K126" s="14">
        <v>3561.53</v>
      </c>
      <c r="L126" s="14">
        <v>957.14</v>
      </c>
      <c r="M126" s="14">
        <v>0</v>
      </c>
      <c r="N126" s="14">
        <v>0</v>
      </c>
      <c r="O126" s="14">
        <v>0</v>
      </c>
      <c r="P126" s="14">
        <v>0</v>
      </c>
      <c r="Q126" s="14">
        <v>0</v>
      </c>
      <c r="R126" s="14">
        <v>0</v>
      </c>
      <c r="S126" s="14">
        <v>0</v>
      </c>
      <c r="T126" s="14">
        <v>0</v>
      </c>
      <c r="U126" s="14">
        <v>0</v>
      </c>
      <c r="Y126" s="15">
        <v>2021</v>
      </c>
      <c r="Z126" s="15">
        <v>2026</v>
      </c>
      <c r="AA126" s="15">
        <v>2035</v>
      </c>
    </row>
    <row r="127" spans="1:27" x14ac:dyDescent="0.25">
      <c r="A127" s="8" t="s">
        <v>51</v>
      </c>
      <c r="B127" s="14">
        <v>2482.11</v>
      </c>
      <c r="C127" s="14">
        <v>2482.11</v>
      </c>
      <c r="D127" s="14">
        <v>2482.11</v>
      </c>
      <c r="E127" s="14">
        <v>2484.1799999999998</v>
      </c>
      <c r="F127" s="14">
        <v>2485.0100000000002</v>
      </c>
      <c r="G127" s="14">
        <v>2485.0100000000002</v>
      </c>
      <c r="H127" s="14">
        <v>2485.0100000000002</v>
      </c>
      <c r="I127" s="14">
        <v>2485.0100000000002</v>
      </c>
      <c r="J127" s="14">
        <v>2485.0100000000002</v>
      </c>
      <c r="K127" s="14">
        <v>2485.0100000000002</v>
      </c>
      <c r="L127" s="14">
        <v>2485.0100000000002</v>
      </c>
      <c r="M127" s="14">
        <v>2485.0100000000002</v>
      </c>
      <c r="N127" s="14">
        <v>2485.0100000000002</v>
      </c>
      <c r="O127" s="14">
        <v>2485.0100000000002</v>
      </c>
      <c r="P127" s="14">
        <v>2485.0100000000002</v>
      </c>
      <c r="Q127" s="14">
        <v>2485.0100000000002</v>
      </c>
      <c r="R127" s="14">
        <v>2485.0100000000002</v>
      </c>
      <c r="S127" s="14">
        <v>2485.0100000000002</v>
      </c>
      <c r="T127" s="14">
        <v>2485.08</v>
      </c>
      <c r="U127" s="14">
        <v>2485.1</v>
      </c>
      <c r="V127" s="5"/>
      <c r="X127" t="s">
        <v>51</v>
      </c>
      <c r="Y127" s="13">
        <f>G127-$B127</f>
        <v>2.9000000000000909</v>
      </c>
      <c r="Z127" s="13">
        <f>L127-$B127</f>
        <v>2.9000000000000909</v>
      </c>
      <c r="AA127" s="13">
        <f>U127-$B127</f>
        <v>2.9899999999997817</v>
      </c>
    </row>
    <row r="128" spans="1:27" x14ac:dyDescent="0.25">
      <c r="A128" s="8" t="s">
        <v>52</v>
      </c>
      <c r="B128" s="14">
        <v>126.05</v>
      </c>
      <c r="C128" s="14">
        <v>126.05</v>
      </c>
      <c r="D128" s="14">
        <v>126.05</v>
      </c>
      <c r="E128" s="14">
        <v>126.05</v>
      </c>
      <c r="F128" s="14">
        <v>126.05</v>
      </c>
      <c r="G128" s="14">
        <v>126.05</v>
      </c>
      <c r="H128" s="14">
        <v>126.08</v>
      </c>
      <c r="I128" s="14">
        <v>126.14</v>
      </c>
      <c r="J128" s="14">
        <v>126.19</v>
      </c>
      <c r="K128" s="14">
        <v>126.22</v>
      </c>
      <c r="L128" s="14">
        <v>126.24</v>
      </c>
      <c r="M128" s="14">
        <v>126.62</v>
      </c>
      <c r="N128" s="14">
        <v>128.12</v>
      </c>
      <c r="O128" s="14">
        <v>131.04</v>
      </c>
      <c r="P128" s="14">
        <v>135.79</v>
      </c>
      <c r="Q128" s="14">
        <v>143.01</v>
      </c>
      <c r="R128" s="14">
        <v>150.82</v>
      </c>
      <c r="S128" s="14">
        <v>159.55000000000001</v>
      </c>
      <c r="T128" s="14">
        <v>171.66</v>
      </c>
      <c r="U128" s="14">
        <v>183.91</v>
      </c>
      <c r="V128" s="5"/>
      <c r="X128" t="s">
        <v>272</v>
      </c>
      <c r="Y128" s="13">
        <f>G128-$B128</f>
        <v>0</v>
      </c>
      <c r="Z128" s="13">
        <f>L128-$B128</f>
        <v>0.18999999999999773</v>
      </c>
      <c r="AA128" s="13">
        <f>U128-$B128</f>
        <v>57.86</v>
      </c>
    </row>
    <row r="129" spans="1:27" x14ac:dyDescent="0.25">
      <c r="A129" s="8" t="s">
        <v>40</v>
      </c>
      <c r="B129" s="14">
        <v>0</v>
      </c>
      <c r="C129" s="14">
        <v>0</v>
      </c>
      <c r="D129" s="14">
        <v>0</v>
      </c>
      <c r="E129" s="14">
        <v>0</v>
      </c>
      <c r="F129" s="14">
        <v>0</v>
      </c>
      <c r="G129" s="14">
        <v>0</v>
      </c>
      <c r="H129" s="14">
        <v>0</v>
      </c>
      <c r="I129" s="14">
        <v>0</v>
      </c>
      <c r="J129" s="14">
        <v>0</v>
      </c>
      <c r="K129" s="14">
        <v>0</v>
      </c>
      <c r="L129" s="14">
        <v>0</v>
      </c>
      <c r="M129" s="14">
        <v>0</v>
      </c>
      <c r="N129" s="14">
        <v>0</v>
      </c>
      <c r="O129" s="14">
        <v>0.25</v>
      </c>
      <c r="P129" s="14">
        <v>1.03</v>
      </c>
      <c r="Q129" s="14">
        <v>1.77</v>
      </c>
      <c r="R129" s="14">
        <v>2.63</v>
      </c>
      <c r="S129" s="14">
        <v>4.53</v>
      </c>
      <c r="T129" s="14">
        <v>6.03</v>
      </c>
      <c r="U129" s="14">
        <v>9.3699999999999992</v>
      </c>
      <c r="V129" s="5"/>
      <c r="X129" t="s">
        <v>40</v>
      </c>
      <c r="Y129" s="13">
        <f>G129-$B129</f>
        <v>0</v>
      </c>
      <c r="Z129" s="13">
        <f>L129-$B129</f>
        <v>0</v>
      </c>
      <c r="AA129" s="13">
        <f>U129-$B129</f>
        <v>9.3699999999999992</v>
      </c>
    </row>
    <row r="130" spans="1:27" x14ac:dyDescent="0.25">
      <c r="A130" s="8" t="s">
        <v>50</v>
      </c>
      <c r="B130" s="14">
        <v>1587.68</v>
      </c>
      <c r="C130" s="14">
        <v>1587.68</v>
      </c>
      <c r="D130" s="14">
        <v>1587.68</v>
      </c>
      <c r="E130" s="14">
        <v>1587.68</v>
      </c>
      <c r="F130" s="14">
        <v>1587.68</v>
      </c>
      <c r="G130" s="14">
        <v>1587.68</v>
      </c>
      <c r="H130" s="14">
        <v>1587.68</v>
      </c>
      <c r="I130" s="14">
        <v>1587.68</v>
      </c>
      <c r="J130" s="14">
        <v>1587.68</v>
      </c>
      <c r="K130" s="14">
        <v>1587.68</v>
      </c>
      <c r="L130" s="14">
        <v>1587.68</v>
      </c>
      <c r="M130" s="14">
        <v>1587.68</v>
      </c>
      <c r="N130" s="14">
        <v>1587.68</v>
      </c>
      <c r="O130" s="14">
        <v>1587.68</v>
      </c>
      <c r="P130" s="14">
        <v>1587.68</v>
      </c>
      <c r="Q130" s="14">
        <v>1587.68</v>
      </c>
      <c r="R130" s="14">
        <v>1587.68</v>
      </c>
      <c r="S130" s="14">
        <v>1587.68</v>
      </c>
      <c r="T130" s="14">
        <v>1587.68</v>
      </c>
      <c r="U130" s="14">
        <v>1587.68</v>
      </c>
    </row>
    <row r="133" spans="1:27" x14ac:dyDescent="0.25">
      <c r="A133" s="3" t="s">
        <v>43</v>
      </c>
      <c r="B133" s="3" t="s">
        <v>263</v>
      </c>
    </row>
    <row r="134" spans="1:27" x14ac:dyDescent="0.25">
      <c r="A134" s="8" t="s">
        <v>242</v>
      </c>
      <c r="B134" s="55">
        <v>0</v>
      </c>
    </row>
    <row r="135" spans="1:27" x14ac:dyDescent="0.25">
      <c r="A135" s="8" t="s">
        <v>243</v>
      </c>
      <c r="B135" s="55">
        <v>97737</v>
      </c>
    </row>
    <row r="137" spans="1:27" x14ac:dyDescent="0.25">
      <c r="A137" s="15" t="s">
        <v>244</v>
      </c>
      <c r="B137" s="15">
        <v>2016</v>
      </c>
      <c r="C137" s="15">
        <v>2017</v>
      </c>
      <c r="D137" s="15">
        <v>2018</v>
      </c>
      <c r="E137" s="15">
        <v>2019</v>
      </c>
      <c r="F137" s="15">
        <v>2020</v>
      </c>
      <c r="G137" s="15">
        <v>2021</v>
      </c>
      <c r="H137" s="15">
        <v>2022</v>
      </c>
      <c r="I137" s="15">
        <v>2023</v>
      </c>
      <c r="J137" s="15">
        <v>2024</v>
      </c>
      <c r="K137" s="15">
        <v>2025</v>
      </c>
      <c r="L137" s="15">
        <v>2026</v>
      </c>
      <c r="M137" s="15">
        <v>2027</v>
      </c>
      <c r="N137" s="15">
        <v>2028</v>
      </c>
      <c r="O137" s="15">
        <v>2029</v>
      </c>
      <c r="P137" s="15">
        <v>2030</v>
      </c>
      <c r="Q137" s="15">
        <v>2031</v>
      </c>
      <c r="R137" s="15">
        <v>2032</v>
      </c>
      <c r="S137" s="15">
        <v>2033</v>
      </c>
      <c r="T137" s="15">
        <v>2034</v>
      </c>
      <c r="U137" s="15">
        <v>2035</v>
      </c>
    </row>
    <row r="138" spans="1:27" x14ac:dyDescent="0.25">
      <c r="A138" s="8" t="s">
        <v>245</v>
      </c>
      <c r="B138" s="14">
        <v>20493</v>
      </c>
      <c r="C138" s="14">
        <v>20401</v>
      </c>
      <c r="D138" s="14">
        <v>20508</v>
      </c>
      <c r="E138" s="14">
        <v>20441</v>
      </c>
      <c r="F138" s="14">
        <v>20312</v>
      </c>
      <c r="G138" s="14">
        <v>20170</v>
      </c>
      <c r="H138" s="14">
        <v>20023</v>
      </c>
      <c r="I138" s="14">
        <v>19881</v>
      </c>
      <c r="J138" s="14">
        <v>19746</v>
      </c>
      <c r="K138" s="14">
        <v>19614</v>
      </c>
      <c r="L138" s="14">
        <v>19494</v>
      </c>
      <c r="M138" s="14">
        <v>19393</v>
      </c>
      <c r="N138" s="14">
        <v>19316</v>
      </c>
      <c r="O138" s="14">
        <v>19286</v>
      </c>
      <c r="P138" s="14">
        <v>19384</v>
      </c>
      <c r="Q138" s="14">
        <v>19537</v>
      </c>
      <c r="R138" s="14">
        <v>19741</v>
      </c>
      <c r="S138" s="14">
        <v>19974</v>
      </c>
      <c r="T138" s="14">
        <v>20218</v>
      </c>
      <c r="U138" s="14">
        <v>20458</v>
      </c>
    </row>
    <row r="139" spans="1:27" x14ac:dyDescent="0.25">
      <c r="A139" s="8" t="s">
        <v>246</v>
      </c>
      <c r="B139" s="55">
        <v>0</v>
      </c>
      <c r="C139" s="55">
        <v>0</v>
      </c>
      <c r="D139" s="55">
        <v>0</v>
      </c>
      <c r="E139" s="55">
        <v>0</v>
      </c>
      <c r="F139" s="55">
        <v>0</v>
      </c>
      <c r="G139" s="55">
        <v>0</v>
      </c>
      <c r="H139" s="55">
        <v>0</v>
      </c>
      <c r="I139" s="55">
        <v>0</v>
      </c>
      <c r="J139" s="55">
        <v>0</v>
      </c>
      <c r="K139" s="55">
        <v>0</v>
      </c>
      <c r="L139" s="55">
        <v>0</v>
      </c>
      <c r="M139" s="55">
        <v>0</v>
      </c>
      <c r="N139" s="55">
        <v>0</v>
      </c>
      <c r="O139" s="55">
        <v>0</v>
      </c>
      <c r="P139" s="55">
        <v>0</v>
      </c>
      <c r="Q139" s="55">
        <v>0</v>
      </c>
      <c r="R139" s="55">
        <v>0</v>
      </c>
      <c r="S139" s="55">
        <v>0</v>
      </c>
      <c r="T139" s="55">
        <v>0</v>
      </c>
      <c r="U139" s="55">
        <v>0</v>
      </c>
    </row>
    <row r="140" spans="1:27" x14ac:dyDescent="0.25">
      <c r="A140" s="8" t="s">
        <v>247</v>
      </c>
      <c r="B140" s="289">
        <v>37</v>
      </c>
      <c r="C140" s="289">
        <v>38</v>
      </c>
      <c r="D140" s="289">
        <v>40</v>
      </c>
      <c r="E140" s="289">
        <v>41</v>
      </c>
      <c r="F140" s="289">
        <v>42</v>
      </c>
      <c r="G140" s="289">
        <v>39</v>
      </c>
      <c r="H140" s="289">
        <v>38</v>
      </c>
      <c r="I140" s="289">
        <v>38</v>
      </c>
      <c r="J140" s="289">
        <v>38</v>
      </c>
      <c r="K140" s="289">
        <v>38</v>
      </c>
      <c r="L140" s="289">
        <v>20</v>
      </c>
      <c r="M140" s="289">
        <v>14</v>
      </c>
      <c r="N140" s="289">
        <v>13</v>
      </c>
      <c r="O140" s="289">
        <v>13</v>
      </c>
      <c r="P140" s="289">
        <v>13</v>
      </c>
      <c r="Q140" s="289">
        <v>13</v>
      </c>
      <c r="R140" s="289">
        <v>14</v>
      </c>
      <c r="S140" s="289">
        <v>14</v>
      </c>
      <c r="T140" s="289">
        <v>14</v>
      </c>
      <c r="U140" s="289">
        <v>16</v>
      </c>
    </row>
    <row r="141" spans="1:27" x14ac:dyDescent="0.25">
      <c r="A141" s="8" t="s">
        <v>248</v>
      </c>
      <c r="B141" s="55">
        <v>2247</v>
      </c>
      <c r="C141" s="55">
        <v>2315</v>
      </c>
      <c r="D141" s="55">
        <v>2426</v>
      </c>
      <c r="E141" s="55">
        <v>2475</v>
      </c>
      <c r="F141" s="55">
        <v>2535</v>
      </c>
      <c r="G141" s="55">
        <v>2547</v>
      </c>
      <c r="H141" s="55">
        <v>2556</v>
      </c>
      <c r="I141" s="55">
        <v>2775</v>
      </c>
      <c r="J141" s="55">
        <v>2849</v>
      </c>
      <c r="K141" s="55">
        <v>2922</v>
      </c>
      <c r="L141" s="55">
        <v>2950</v>
      </c>
      <c r="M141" s="55">
        <v>3077</v>
      </c>
      <c r="N141" s="55">
        <v>3116</v>
      </c>
      <c r="O141" s="55">
        <v>3254</v>
      </c>
      <c r="P141" s="55">
        <v>3363</v>
      </c>
      <c r="Q141" s="55">
        <v>3524</v>
      </c>
      <c r="R141" s="55">
        <v>3655</v>
      </c>
      <c r="S141" s="55">
        <v>4171</v>
      </c>
      <c r="T141" s="55">
        <v>4401</v>
      </c>
      <c r="U141" s="55">
        <v>4542</v>
      </c>
    </row>
    <row r="142" spans="1:27" x14ac:dyDescent="0.25">
      <c r="A142" s="8" t="s">
        <v>249</v>
      </c>
      <c r="B142" s="55">
        <v>81</v>
      </c>
      <c r="C142" s="55">
        <v>83</v>
      </c>
      <c r="D142" s="55">
        <v>83</v>
      </c>
      <c r="E142" s="55">
        <v>80</v>
      </c>
      <c r="F142" s="55">
        <v>76</v>
      </c>
      <c r="G142" s="55">
        <v>77</v>
      </c>
      <c r="H142" s="55">
        <v>77</v>
      </c>
      <c r="I142" s="55">
        <v>78</v>
      </c>
      <c r="J142" s="55">
        <v>79</v>
      </c>
      <c r="K142" s="55">
        <v>80</v>
      </c>
      <c r="L142" s="55">
        <v>91</v>
      </c>
      <c r="M142" s="55">
        <v>83</v>
      </c>
      <c r="N142" s="55">
        <v>85</v>
      </c>
      <c r="O142" s="55">
        <v>84</v>
      </c>
      <c r="P142" s="55">
        <v>84</v>
      </c>
      <c r="Q142" s="55">
        <v>84</v>
      </c>
      <c r="R142" s="55">
        <v>84</v>
      </c>
      <c r="S142" s="55">
        <v>89</v>
      </c>
      <c r="T142" s="55">
        <v>87</v>
      </c>
      <c r="U142" s="55">
        <v>87</v>
      </c>
    </row>
    <row r="143" spans="1:27" x14ac:dyDescent="0.25">
      <c r="A143" s="8" t="s">
        <v>250</v>
      </c>
      <c r="B143" s="55">
        <v>81</v>
      </c>
      <c r="C143" s="55">
        <v>83</v>
      </c>
      <c r="D143" s="55">
        <v>83</v>
      </c>
      <c r="E143" s="55">
        <v>84</v>
      </c>
      <c r="F143" s="55">
        <v>85</v>
      </c>
      <c r="G143" s="55">
        <v>86</v>
      </c>
      <c r="H143" s="55">
        <v>87</v>
      </c>
      <c r="I143" s="55">
        <v>89</v>
      </c>
      <c r="J143" s="55">
        <v>90</v>
      </c>
      <c r="K143" s="55">
        <v>91</v>
      </c>
      <c r="L143" s="55">
        <v>91</v>
      </c>
      <c r="M143" s="55">
        <v>92</v>
      </c>
      <c r="N143" s="55">
        <v>92</v>
      </c>
      <c r="O143" s="55">
        <v>91</v>
      </c>
      <c r="P143" s="55">
        <v>89</v>
      </c>
      <c r="Q143" s="55">
        <v>88</v>
      </c>
      <c r="R143" s="55">
        <v>88</v>
      </c>
      <c r="S143" s="55">
        <v>90</v>
      </c>
      <c r="T143" s="55">
        <v>90</v>
      </c>
      <c r="U143" s="55">
        <v>89</v>
      </c>
    </row>
    <row r="144" spans="1:27" x14ac:dyDescent="0.25">
      <c r="A144" s="8" t="s">
        <v>251</v>
      </c>
      <c r="B144" s="55">
        <v>74</v>
      </c>
      <c r="C144" s="55">
        <v>73</v>
      </c>
      <c r="D144" s="55">
        <v>73</v>
      </c>
      <c r="E144" s="55">
        <v>72</v>
      </c>
      <c r="F144" s="55">
        <v>72</v>
      </c>
      <c r="G144" s="55">
        <v>72</v>
      </c>
      <c r="H144" s="55">
        <v>71</v>
      </c>
      <c r="I144" s="55">
        <v>72</v>
      </c>
      <c r="J144" s="55">
        <v>71</v>
      </c>
      <c r="K144" s="55">
        <v>71</v>
      </c>
      <c r="L144" s="55">
        <v>70</v>
      </c>
      <c r="M144" s="55">
        <v>70</v>
      </c>
      <c r="N144" s="55">
        <v>69</v>
      </c>
      <c r="O144" s="55">
        <v>67</v>
      </c>
      <c r="P144" s="55">
        <v>65</v>
      </c>
      <c r="Q144" s="55">
        <v>64</v>
      </c>
      <c r="R144" s="55">
        <v>64</v>
      </c>
      <c r="S144" s="55">
        <v>66</v>
      </c>
      <c r="T144" s="55">
        <v>66</v>
      </c>
      <c r="U144" s="55">
        <v>66</v>
      </c>
    </row>
    <row r="145" spans="1:23" x14ac:dyDescent="0.25">
      <c r="A145" s="8" t="s">
        <v>252</v>
      </c>
      <c r="B145" s="55">
        <v>81</v>
      </c>
      <c r="C145" s="55">
        <v>83</v>
      </c>
      <c r="D145" s="55">
        <v>83</v>
      </c>
      <c r="E145" s="55">
        <v>84</v>
      </c>
      <c r="F145" s="55">
        <v>85</v>
      </c>
      <c r="G145" s="55">
        <v>86</v>
      </c>
      <c r="H145" s="55">
        <v>87</v>
      </c>
      <c r="I145" s="55">
        <v>89</v>
      </c>
      <c r="J145" s="55">
        <v>90</v>
      </c>
      <c r="K145" s="55">
        <v>91</v>
      </c>
      <c r="L145" s="55">
        <v>91</v>
      </c>
      <c r="M145" s="55">
        <v>92</v>
      </c>
      <c r="N145" s="55">
        <v>92</v>
      </c>
      <c r="O145" s="55">
        <v>91</v>
      </c>
      <c r="P145" s="55">
        <v>89</v>
      </c>
      <c r="Q145" s="55">
        <v>88</v>
      </c>
      <c r="R145" s="55">
        <v>88</v>
      </c>
      <c r="S145" s="55">
        <v>90</v>
      </c>
      <c r="T145" s="55">
        <v>90</v>
      </c>
      <c r="U145" s="55">
        <v>89</v>
      </c>
    </row>
    <row r="146" spans="1:23" x14ac:dyDescent="0.25">
      <c r="A146" s="8" t="s">
        <v>253</v>
      </c>
      <c r="B146" s="55">
        <v>74</v>
      </c>
      <c r="C146" s="55">
        <v>73</v>
      </c>
      <c r="D146" s="55">
        <v>73</v>
      </c>
      <c r="E146" s="55">
        <v>72</v>
      </c>
      <c r="F146" s="55">
        <v>72</v>
      </c>
      <c r="G146" s="55">
        <v>72</v>
      </c>
      <c r="H146" s="55">
        <v>71</v>
      </c>
      <c r="I146" s="55">
        <v>72</v>
      </c>
      <c r="J146" s="55">
        <v>71</v>
      </c>
      <c r="K146" s="55">
        <v>71</v>
      </c>
      <c r="L146" s="55">
        <v>70</v>
      </c>
      <c r="M146" s="55">
        <v>70</v>
      </c>
      <c r="N146" s="55">
        <v>69</v>
      </c>
      <c r="O146" s="55">
        <v>67</v>
      </c>
      <c r="P146" s="55">
        <v>65</v>
      </c>
      <c r="Q146" s="55">
        <v>64</v>
      </c>
      <c r="R146" s="55">
        <v>64</v>
      </c>
      <c r="S146" s="55">
        <v>66</v>
      </c>
      <c r="T146" s="55">
        <v>66</v>
      </c>
      <c r="U146" s="55">
        <v>66</v>
      </c>
    </row>
    <row r="147" spans="1:23" x14ac:dyDescent="0.25">
      <c r="A147" s="8"/>
      <c r="B147" s="8"/>
      <c r="C147" s="8"/>
      <c r="D147" s="8"/>
      <c r="E147" s="8"/>
      <c r="F147" s="8"/>
      <c r="G147" s="8"/>
      <c r="H147" s="8"/>
      <c r="I147" s="8"/>
      <c r="J147" s="8"/>
      <c r="K147" s="8"/>
      <c r="L147" s="8"/>
      <c r="M147" s="8"/>
      <c r="N147" s="8"/>
      <c r="O147" s="8"/>
      <c r="P147" s="8"/>
      <c r="Q147" s="8"/>
      <c r="R147" s="8"/>
      <c r="S147" s="8"/>
      <c r="T147" s="8"/>
      <c r="U147" s="8"/>
    </row>
    <row r="148" spans="1:23" x14ac:dyDescent="0.25">
      <c r="A148" s="15" t="s">
        <v>254</v>
      </c>
      <c r="B148" s="15" t="s">
        <v>255</v>
      </c>
      <c r="C148" s="15" t="s">
        <v>256</v>
      </c>
      <c r="D148" s="15">
        <v>2016</v>
      </c>
      <c r="E148" s="15">
        <v>2017</v>
      </c>
      <c r="F148" s="15">
        <v>2018</v>
      </c>
      <c r="G148" s="15">
        <v>2019</v>
      </c>
      <c r="H148" s="15">
        <v>2020</v>
      </c>
      <c r="I148" s="15">
        <v>2021</v>
      </c>
      <c r="J148" s="15">
        <v>2022</v>
      </c>
      <c r="K148" s="15">
        <v>2023</v>
      </c>
      <c r="L148" s="15">
        <v>2024</v>
      </c>
      <c r="M148" s="15">
        <v>2025</v>
      </c>
      <c r="N148" s="15">
        <v>2026</v>
      </c>
      <c r="O148" s="15">
        <v>2027</v>
      </c>
      <c r="P148" s="15">
        <v>2028</v>
      </c>
      <c r="Q148" s="15">
        <v>2029</v>
      </c>
      <c r="R148" s="15">
        <v>2030</v>
      </c>
      <c r="S148" s="15">
        <v>2031</v>
      </c>
      <c r="T148" s="15">
        <v>2032</v>
      </c>
      <c r="U148" s="15">
        <v>2033</v>
      </c>
      <c r="V148" s="15">
        <v>2034</v>
      </c>
      <c r="W148" s="15">
        <v>2035</v>
      </c>
    </row>
    <row r="149" spans="1:23" x14ac:dyDescent="0.25">
      <c r="A149" s="8" t="s">
        <v>257</v>
      </c>
      <c r="B149" s="8" t="s">
        <v>41</v>
      </c>
      <c r="C149" s="8" t="s">
        <v>258</v>
      </c>
      <c r="D149" s="14">
        <v>3.39</v>
      </c>
      <c r="E149" s="14">
        <v>6.59</v>
      </c>
      <c r="F149" s="14">
        <v>8.0399999999999991</v>
      </c>
      <c r="G149" s="14">
        <v>8.3800000000000008</v>
      </c>
      <c r="H149" s="14">
        <v>8.5500000000000007</v>
      </c>
      <c r="I149" s="14">
        <v>8.56</v>
      </c>
      <c r="J149" s="14">
        <v>8.56</v>
      </c>
      <c r="K149" s="14">
        <v>9.33</v>
      </c>
      <c r="L149" s="14">
        <v>9.33</v>
      </c>
      <c r="M149" s="14">
        <v>11.43</v>
      </c>
      <c r="N149" s="14">
        <v>11.43</v>
      </c>
      <c r="O149" s="14">
        <v>12.17</v>
      </c>
      <c r="P149" s="14">
        <v>12.17</v>
      </c>
      <c r="Q149" s="14">
        <v>12.84</v>
      </c>
      <c r="R149" s="14">
        <v>12.84</v>
      </c>
      <c r="S149" s="14">
        <v>14.09</v>
      </c>
      <c r="T149" s="14">
        <v>14.09</v>
      </c>
      <c r="U149" s="14">
        <v>14.83</v>
      </c>
      <c r="V149" s="14">
        <v>14.83</v>
      </c>
      <c r="W149" s="14">
        <v>14.97</v>
      </c>
    </row>
    <row r="150" spans="1:23" x14ac:dyDescent="0.25">
      <c r="A150" s="8" t="s">
        <v>257</v>
      </c>
      <c r="B150" s="8" t="s">
        <v>41</v>
      </c>
      <c r="C150" s="8" t="s">
        <v>259</v>
      </c>
      <c r="D150" s="14">
        <v>6.05</v>
      </c>
      <c r="E150" s="14">
        <v>11.72</v>
      </c>
      <c r="F150" s="14">
        <v>14.28</v>
      </c>
      <c r="G150" s="14">
        <v>14.89</v>
      </c>
      <c r="H150" s="14">
        <v>15.05</v>
      </c>
      <c r="I150" s="14">
        <v>15.06</v>
      </c>
      <c r="J150" s="14">
        <v>15.06</v>
      </c>
      <c r="K150" s="14">
        <v>16.78</v>
      </c>
      <c r="L150" s="14">
        <v>16.78</v>
      </c>
      <c r="M150" s="14">
        <v>20.350000000000001</v>
      </c>
      <c r="N150" s="14">
        <v>20.350000000000001</v>
      </c>
      <c r="O150" s="14">
        <v>21.84</v>
      </c>
      <c r="P150" s="14">
        <v>21.84</v>
      </c>
      <c r="Q150" s="14">
        <v>23.07</v>
      </c>
      <c r="R150" s="14">
        <v>23.07</v>
      </c>
      <c r="S150" s="14">
        <v>24.81</v>
      </c>
      <c r="T150" s="14">
        <v>24.81</v>
      </c>
      <c r="U150" s="14">
        <v>25.86</v>
      </c>
      <c r="V150" s="14">
        <v>25.86</v>
      </c>
      <c r="W150" s="14">
        <v>26.01</v>
      </c>
    </row>
    <row r="151" spans="1:23" x14ac:dyDescent="0.25">
      <c r="A151" s="8" t="s">
        <v>257</v>
      </c>
      <c r="B151" s="8" t="s">
        <v>39</v>
      </c>
      <c r="C151" s="8" t="s">
        <v>258</v>
      </c>
      <c r="D151" s="14">
        <v>0</v>
      </c>
      <c r="E151" s="14">
        <v>0</v>
      </c>
      <c r="F151" s="14">
        <v>4.66</v>
      </c>
      <c r="G151" s="14">
        <v>14.42</v>
      </c>
      <c r="H151" s="14">
        <v>93.19</v>
      </c>
      <c r="I151" s="14">
        <v>93.19</v>
      </c>
      <c r="J151" s="14">
        <v>93.19</v>
      </c>
      <c r="K151" s="14">
        <v>1298.5999999999999</v>
      </c>
      <c r="L151" s="14">
        <v>1298.5999999999999</v>
      </c>
      <c r="M151" s="14">
        <v>1662.69</v>
      </c>
      <c r="N151" s="14">
        <v>1662.69</v>
      </c>
      <c r="O151" s="14">
        <v>1772.16</v>
      </c>
      <c r="P151" s="14">
        <v>1772.16</v>
      </c>
      <c r="Q151" s="14">
        <v>2227.5500000000002</v>
      </c>
      <c r="R151" s="14">
        <v>2227.5500000000002</v>
      </c>
      <c r="S151" s="14">
        <v>2511.27</v>
      </c>
      <c r="T151" s="14">
        <v>2511.27</v>
      </c>
      <c r="U151" s="14">
        <v>4122.41</v>
      </c>
      <c r="V151" s="14">
        <v>4122.41</v>
      </c>
      <c r="W151" s="14">
        <v>4122.41</v>
      </c>
    </row>
    <row r="152" spans="1:23" x14ac:dyDescent="0.25">
      <c r="A152" s="8" t="s">
        <v>257</v>
      </c>
      <c r="B152" s="8" t="s">
        <v>39</v>
      </c>
      <c r="C152" s="8" t="s">
        <v>259</v>
      </c>
      <c r="D152" s="14">
        <v>0</v>
      </c>
      <c r="E152" s="14">
        <v>0</v>
      </c>
      <c r="F152" s="14">
        <v>4.66</v>
      </c>
      <c r="G152" s="14">
        <v>14.42</v>
      </c>
      <c r="H152" s="14">
        <v>93.19</v>
      </c>
      <c r="I152" s="14">
        <v>93.19</v>
      </c>
      <c r="J152" s="14">
        <v>93.19</v>
      </c>
      <c r="K152" s="14">
        <v>1298.5999999999999</v>
      </c>
      <c r="L152" s="14">
        <v>1298.5999999999999</v>
      </c>
      <c r="M152" s="14">
        <v>1662.69</v>
      </c>
      <c r="N152" s="14">
        <v>1662.69</v>
      </c>
      <c r="O152" s="14">
        <v>1772.16</v>
      </c>
      <c r="P152" s="14">
        <v>1772.16</v>
      </c>
      <c r="Q152" s="14">
        <v>2227.5500000000002</v>
      </c>
      <c r="R152" s="14">
        <v>2227.5500000000002</v>
      </c>
      <c r="S152" s="14">
        <v>2511.27</v>
      </c>
      <c r="T152" s="14">
        <v>2511.27</v>
      </c>
      <c r="U152" s="14">
        <v>4122.41</v>
      </c>
      <c r="V152" s="14">
        <v>4122.41</v>
      </c>
      <c r="W152" s="14">
        <v>4122.41</v>
      </c>
    </row>
    <row r="153" spans="1:23" x14ac:dyDescent="0.25">
      <c r="A153" s="8" t="s">
        <v>257</v>
      </c>
      <c r="B153" s="8" t="s">
        <v>46</v>
      </c>
      <c r="C153" s="8" t="s">
        <v>258</v>
      </c>
      <c r="D153" s="14">
        <v>0</v>
      </c>
      <c r="E153" s="14">
        <v>5.09</v>
      </c>
      <c r="F153" s="14">
        <v>5.09</v>
      </c>
      <c r="G153" s="14">
        <v>9.83</v>
      </c>
      <c r="H153" s="14">
        <v>19.52</v>
      </c>
      <c r="I153" s="14">
        <v>19.52</v>
      </c>
      <c r="J153" s="14">
        <v>19.57</v>
      </c>
      <c r="K153" s="14">
        <v>19.670000000000002</v>
      </c>
      <c r="L153" s="14">
        <v>19.690000000000001</v>
      </c>
      <c r="M153" s="14">
        <v>35.49</v>
      </c>
      <c r="N153" s="14">
        <v>35.520000000000003</v>
      </c>
      <c r="O153" s="14">
        <v>38.36</v>
      </c>
      <c r="P153" s="14">
        <v>38.46</v>
      </c>
      <c r="Q153" s="14">
        <v>38.950000000000003</v>
      </c>
      <c r="R153" s="14">
        <v>39.89</v>
      </c>
      <c r="S153" s="14">
        <v>53.27</v>
      </c>
      <c r="T153" s="14">
        <v>56.71</v>
      </c>
      <c r="U153" s="14">
        <v>203.71</v>
      </c>
      <c r="V153" s="14">
        <v>212.25</v>
      </c>
      <c r="W153" s="14">
        <v>241.98</v>
      </c>
    </row>
    <row r="154" spans="1:23" x14ac:dyDescent="0.25">
      <c r="A154" s="8" t="s">
        <v>257</v>
      </c>
      <c r="B154" s="8" t="s">
        <v>46</v>
      </c>
      <c r="C154" s="8" t="s">
        <v>259</v>
      </c>
      <c r="D154" s="14">
        <v>0</v>
      </c>
      <c r="E154" s="14">
        <v>3.03</v>
      </c>
      <c r="F154" s="14">
        <v>3.03</v>
      </c>
      <c r="G154" s="14">
        <v>8.43</v>
      </c>
      <c r="H154" s="14">
        <v>25.05</v>
      </c>
      <c r="I154" s="14">
        <v>25.05</v>
      </c>
      <c r="J154" s="14">
        <v>25.14</v>
      </c>
      <c r="K154" s="14">
        <v>25.34</v>
      </c>
      <c r="L154" s="14">
        <v>25.38</v>
      </c>
      <c r="M154" s="14">
        <v>53.36</v>
      </c>
      <c r="N154" s="14">
        <v>53.41</v>
      </c>
      <c r="O154" s="14">
        <v>58.34</v>
      </c>
      <c r="P154" s="14">
        <v>58.55</v>
      </c>
      <c r="Q154" s="14">
        <v>59.65</v>
      </c>
      <c r="R154" s="14">
        <v>61.38</v>
      </c>
      <c r="S154" s="14">
        <v>86.35</v>
      </c>
      <c r="T154" s="14">
        <v>93.27</v>
      </c>
      <c r="U154" s="14">
        <v>343.08</v>
      </c>
      <c r="V154" s="14">
        <v>356.05</v>
      </c>
      <c r="W154" s="14">
        <v>405.87</v>
      </c>
    </row>
    <row r="155" spans="1:23" x14ac:dyDescent="0.25">
      <c r="A155" s="8" t="s">
        <v>257</v>
      </c>
      <c r="B155" s="8" t="s">
        <v>45</v>
      </c>
      <c r="C155" s="8" t="s">
        <v>258</v>
      </c>
      <c r="D155" s="14">
        <v>84.86</v>
      </c>
      <c r="E155" s="14">
        <v>261.68</v>
      </c>
      <c r="F155" s="14">
        <v>466.29</v>
      </c>
      <c r="G155" s="14">
        <v>697.06</v>
      </c>
      <c r="H155" s="14">
        <v>956.22</v>
      </c>
      <c r="I155" s="14">
        <v>1244.3599999999999</v>
      </c>
      <c r="J155" s="14">
        <v>1554.58</v>
      </c>
      <c r="K155" s="14">
        <v>1879.71</v>
      </c>
      <c r="L155" s="14">
        <v>2217.7199999999998</v>
      </c>
      <c r="M155" s="14">
        <v>2565.71</v>
      </c>
      <c r="N155" s="14">
        <v>2914.27</v>
      </c>
      <c r="O155" s="14">
        <v>3259.07</v>
      </c>
      <c r="P155" s="14">
        <v>3597.1</v>
      </c>
      <c r="Q155" s="14">
        <v>3883.94</v>
      </c>
      <c r="R155" s="14">
        <v>4052.41</v>
      </c>
      <c r="S155" s="14">
        <v>4107.9399999999996</v>
      </c>
      <c r="T155" s="14">
        <v>4158.12</v>
      </c>
      <c r="U155" s="14">
        <v>4197.99</v>
      </c>
      <c r="V155" s="14">
        <v>4238.1499999999996</v>
      </c>
      <c r="W155" s="14">
        <v>4278.99</v>
      </c>
    </row>
    <row r="156" spans="1:23" x14ac:dyDescent="0.25">
      <c r="A156" s="8" t="s">
        <v>257</v>
      </c>
      <c r="B156" s="8" t="s">
        <v>45</v>
      </c>
      <c r="C156" s="8" t="s">
        <v>259</v>
      </c>
      <c r="D156" s="14">
        <v>132.47</v>
      </c>
      <c r="E156" s="14">
        <v>281.73</v>
      </c>
      <c r="F156" s="14">
        <v>451.46</v>
      </c>
      <c r="G156" s="14">
        <v>642.45000000000005</v>
      </c>
      <c r="H156" s="14">
        <v>856.86</v>
      </c>
      <c r="I156" s="14">
        <v>1091.26</v>
      </c>
      <c r="J156" s="14">
        <v>1339.51</v>
      </c>
      <c r="K156" s="14">
        <v>1598.41</v>
      </c>
      <c r="L156" s="14">
        <v>1867.26</v>
      </c>
      <c r="M156" s="14">
        <v>2139.88</v>
      </c>
      <c r="N156" s="14">
        <v>2417.9</v>
      </c>
      <c r="O156" s="14">
        <v>2694.45</v>
      </c>
      <c r="P156" s="14">
        <v>2965.25</v>
      </c>
      <c r="Q156" s="14">
        <v>3165.2</v>
      </c>
      <c r="R156" s="14">
        <v>3276.66</v>
      </c>
      <c r="S156" s="14">
        <v>3320.72</v>
      </c>
      <c r="T156" s="14">
        <v>3358.44</v>
      </c>
      <c r="U156" s="14">
        <v>3390.59</v>
      </c>
      <c r="V156" s="14">
        <v>3423.08</v>
      </c>
      <c r="W156" s="14">
        <v>3456.17</v>
      </c>
    </row>
    <row r="157" spans="1:23" x14ac:dyDescent="0.25">
      <c r="A157" s="8" t="s">
        <v>260</v>
      </c>
      <c r="B157" s="8" t="s">
        <v>41</v>
      </c>
      <c r="C157" s="8" t="s">
        <v>258</v>
      </c>
      <c r="D157" s="14">
        <v>500.86</v>
      </c>
      <c r="E157" s="14">
        <v>974.91</v>
      </c>
      <c r="F157" s="14">
        <v>1194.54</v>
      </c>
      <c r="G157" s="14">
        <v>1246.76</v>
      </c>
      <c r="H157" s="14">
        <v>1267.56</v>
      </c>
      <c r="I157" s="14">
        <v>1268.0999999999999</v>
      </c>
      <c r="J157" s="14">
        <v>1268.0999999999999</v>
      </c>
      <c r="K157" s="14">
        <v>1388.93</v>
      </c>
      <c r="L157" s="14">
        <v>1388.93</v>
      </c>
      <c r="M157" s="14">
        <v>1754.77</v>
      </c>
      <c r="N157" s="14">
        <v>1754.77</v>
      </c>
      <c r="O157" s="14">
        <v>1844.54</v>
      </c>
      <c r="P157" s="14">
        <v>1844.54</v>
      </c>
      <c r="Q157" s="14">
        <v>1926.54</v>
      </c>
      <c r="R157" s="14">
        <v>1926.54</v>
      </c>
      <c r="S157" s="14">
        <v>2156.5700000000002</v>
      </c>
      <c r="T157" s="14">
        <v>2156.5700000000002</v>
      </c>
      <c r="U157" s="14">
        <v>2239.04</v>
      </c>
      <c r="V157" s="14">
        <v>2239.04</v>
      </c>
      <c r="W157" s="14">
        <v>2252.38</v>
      </c>
    </row>
    <row r="158" spans="1:23" x14ac:dyDescent="0.25">
      <c r="A158" s="8" t="s">
        <v>260</v>
      </c>
      <c r="B158" s="8" t="s">
        <v>41</v>
      </c>
      <c r="C158" s="8" t="s">
        <v>259</v>
      </c>
      <c r="D158" s="14">
        <v>468.19</v>
      </c>
      <c r="E158" s="14">
        <v>910.07</v>
      </c>
      <c r="F158" s="14">
        <v>1115.3699999999999</v>
      </c>
      <c r="G158" s="14">
        <v>1164.6199999999999</v>
      </c>
      <c r="H158" s="14">
        <v>1177.69</v>
      </c>
      <c r="I158" s="14">
        <v>1178.31</v>
      </c>
      <c r="J158" s="14">
        <v>1178.31</v>
      </c>
      <c r="K158" s="14">
        <v>1306.0999999999999</v>
      </c>
      <c r="L158" s="14">
        <v>1306.0999999999999</v>
      </c>
      <c r="M158" s="14">
        <v>1646.82</v>
      </c>
      <c r="N158" s="14">
        <v>1646.82</v>
      </c>
      <c r="O158" s="14">
        <v>1736.73</v>
      </c>
      <c r="P158" s="14">
        <v>1736.73</v>
      </c>
      <c r="Q158" s="14">
        <v>1813.87</v>
      </c>
      <c r="R158" s="14">
        <v>1813.87</v>
      </c>
      <c r="S158" s="14">
        <v>2012.86</v>
      </c>
      <c r="T158" s="14">
        <v>2012.86</v>
      </c>
      <c r="U158" s="14">
        <v>2077.2199999999998</v>
      </c>
      <c r="V158" s="14">
        <v>2077.2199999999998</v>
      </c>
      <c r="W158" s="14">
        <v>2084.77</v>
      </c>
    </row>
    <row r="159" spans="1:23" x14ac:dyDescent="0.25">
      <c r="A159" s="8" t="s">
        <v>260</v>
      </c>
      <c r="B159" s="8" t="s">
        <v>39</v>
      </c>
      <c r="C159" s="8" t="s">
        <v>258</v>
      </c>
      <c r="D159" s="14">
        <v>0</v>
      </c>
      <c r="E159" s="14">
        <v>0</v>
      </c>
      <c r="F159" s="14">
        <v>6.58</v>
      </c>
      <c r="G159" s="14">
        <v>20.77</v>
      </c>
      <c r="H159" s="14">
        <v>132.24</v>
      </c>
      <c r="I159" s="14">
        <v>132.24</v>
      </c>
      <c r="J159" s="14">
        <v>132.24</v>
      </c>
      <c r="K159" s="14">
        <v>1883.27</v>
      </c>
      <c r="L159" s="14">
        <v>1883.27</v>
      </c>
      <c r="M159" s="14">
        <v>2394.9499999999998</v>
      </c>
      <c r="N159" s="14">
        <v>2394.9499999999998</v>
      </c>
      <c r="O159" s="14">
        <v>2551.56</v>
      </c>
      <c r="P159" s="14">
        <v>2551.56</v>
      </c>
      <c r="Q159" s="14">
        <v>3202.46</v>
      </c>
      <c r="R159" s="14">
        <v>3202.46</v>
      </c>
      <c r="S159" s="14">
        <v>3600.81</v>
      </c>
      <c r="T159" s="14">
        <v>3600.81</v>
      </c>
      <c r="U159" s="14">
        <v>5881.4</v>
      </c>
      <c r="V159" s="14">
        <v>5881.4</v>
      </c>
      <c r="W159" s="14">
        <v>5881.4</v>
      </c>
    </row>
    <row r="160" spans="1:23" x14ac:dyDescent="0.25">
      <c r="A160" s="8" t="s">
        <v>260</v>
      </c>
      <c r="B160" s="8" t="s">
        <v>39</v>
      </c>
      <c r="C160" s="8" t="s">
        <v>259</v>
      </c>
      <c r="D160" s="14">
        <v>0</v>
      </c>
      <c r="E160" s="14">
        <v>0</v>
      </c>
      <c r="F160" s="14">
        <v>5.25</v>
      </c>
      <c r="G160" s="14">
        <v>16.55</v>
      </c>
      <c r="H160" s="14">
        <v>105.41</v>
      </c>
      <c r="I160" s="14">
        <v>105.41</v>
      </c>
      <c r="J160" s="14">
        <v>105.41</v>
      </c>
      <c r="K160" s="14">
        <v>1501.14</v>
      </c>
      <c r="L160" s="14">
        <v>1501.14</v>
      </c>
      <c r="M160" s="14">
        <v>1909</v>
      </c>
      <c r="N160" s="14">
        <v>1909</v>
      </c>
      <c r="O160" s="14">
        <v>2033.83</v>
      </c>
      <c r="P160" s="14">
        <v>2033.83</v>
      </c>
      <c r="Q160" s="14">
        <v>2552.66</v>
      </c>
      <c r="R160" s="14">
        <v>2552.66</v>
      </c>
      <c r="S160" s="14">
        <v>2870.18</v>
      </c>
      <c r="T160" s="14">
        <v>2870.18</v>
      </c>
      <c r="U160" s="14">
        <v>4688.0200000000004</v>
      </c>
      <c r="V160" s="14">
        <v>4688.0200000000004</v>
      </c>
      <c r="W160" s="14">
        <v>4688.0200000000004</v>
      </c>
    </row>
    <row r="161" spans="1:27" x14ac:dyDescent="0.25">
      <c r="A161" s="8" t="s">
        <v>260</v>
      </c>
      <c r="B161" s="8" t="s">
        <v>46</v>
      </c>
      <c r="C161" s="8" t="s">
        <v>258</v>
      </c>
      <c r="D161" s="14">
        <v>0</v>
      </c>
      <c r="E161" s="14">
        <v>0.28999999999999998</v>
      </c>
      <c r="F161" s="14">
        <v>0.28999999999999998</v>
      </c>
      <c r="G161" s="14">
        <v>1.03</v>
      </c>
      <c r="H161" s="14">
        <v>9.82</v>
      </c>
      <c r="I161" s="14">
        <v>9.82</v>
      </c>
      <c r="J161" s="14">
        <v>9.86</v>
      </c>
      <c r="K161" s="14">
        <v>9.94</v>
      </c>
      <c r="L161" s="14">
        <v>9.9600000000000009</v>
      </c>
      <c r="M161" s="14">
        <v>23.27</v>
      </c>
      <c r="N161" s="14">
        <v>23.29</v>
      </c>
      <c r="O161" s="14">
        <v>25.74</v>
      </c>
      <c r="P161" s="14">
        <v>25.82</v>
      </c>
      <c r="Q161" s="14">
        <v>26.24</v>
      </c>
      <c r="R161" s="14">
        <v>27.04</v>
      </c>
      <c r="S161" s="14">
        <v>37.799999999999997</v>
      </c>
      <c r="T161" s="14">
        <v>40.799999999999997</v>
      </c>
      <c r="U161" s="14">
        <v>171.3</v>
      </c>
      <c r="V161" s="14">
        <v>178.91</v>
      </c>
      <c r="W161" s="14">
        <v>206.12</v>
      </c>
    </row>
    <row r="162" spans="1:27" x14ac:dyDescent="0.25">
      <c r="A162" s="8" t="s">
        <v>260</v>
      </c>
      <c r="B162" s="8" t="s">
        <v>46</v>
      </c>
      <c r="C162" s="8" t="s">
        <v>259</v>
      </c>
      <c r="D162" s="14">
        <v>0</v>
      </c>
      <c r="E162" s="14">
        <v>1.24</v>
      </c>
      <c r="F162" s="14">
        <v>1.24</v>
      </c>
      <c r="G162" s="14">
        <v>3.98</v>
      </c>
      <c r="H162" s="14">
        <v>29.18</v>
      </c>
      <c r="I162" s="14">
        <v>29.18</v>
      </c>
      <c r="J162" s="14">
        <v>29.31</v>
      </c>
      <c r="K162" s="14">
        <v>29.57</v>
      </c>
      <c r="L162" s="14">
        <v>29.63</v>
      </c>
      <c r="M162" s="14">
        <v>71.08</v>
      </c>
      <c r="N162" s="14">
        <v>71.14</v>
      </c>
      <c r="O162" s="14">
        <v>78.77</v>
      </c>
      <c r="P162" s="14">
        <v>79.069999999999993</v>
      </c>
      <c r="Q162" s="14">
        <v>80.69</v>
      </c>
      <c r="R162" s="14">
        <v>83.22</v>
      </c>
      <c r="S162" s="14">
        <v>116.75</v>
      </c>
      <c r="T162" s="14">
        <v>126.84</v>
      </c>
      <c r="U162" s="14">
        <v>532.85</v>
      </c>
      <c r="V162" s="14">
        <v>552.02</v>
      </c>
      <c r="W162" s="14">
        <v>635.39</v>
      </c>
    </row>
    <row r="163" spans="1:27" x14ac:dyDescent="0.25">
      <c r="A163" s="8" t="s">
        <v>260</v>
      </c>
      <c r="B163" s="8" t="s">
        <v>45</v>
      </c>
      <c r="C163" s="8" t="s">
        <v>258</v>
      </c>
      <c r="D163" s="14">
        <v>154.94</v>
      </c>
      <c r="E163" s="14">
        <v>479.49</v>
      </c>
      <c r="F163" s="14">
        <v>861.03</v>
      </c>
      <c r="G163" s="14">
        <v>1294.71</v>
      </c>
      <c r="H163" s="14">
        <v>1783.97</v>
      </c>
      <c r="I163" s="14">
        <v>2329.67</v>
      </c>
      <c r="J163" s="14">
        <v>2919.17</v>
      </c>
      <c r="K163" s="14">
        <v>3539.73</v>
      </c>
      <c r="L163" s="14">
        <v>4187.96</v>
      </c>
      <c r="M163" s="14">
        <v>4859.3900000000003</v>
      </c>
      <c r="N163" s="14">
        <v>5536.25</v>
      </c>
      <c r="O163" s="14">
        <v>6210.77</v>
      </c>
      <c r="P163" s="14">
        <v>6877.28</v>
      </c>
      <c r="Q163" s="14">
        <v>7444.15</v>
      </c>
      <c r="R163" s="14">
        <v>7774.38</v>
      </c>
      <c r="S163" s="14">
        <v>7880.11</v>
      </c>
      <c r="T163" s="14">
        <v>7978.34</v>
      </c>
      <c r="U163" s="14">
        <v>8059.87</v>
      </c>
      <c r="V163" s="14">
        <v>8142.74</v>
      </c>
      <c r="W163" s="14">
        <v>8227.51</v>
      </c>
    </row>
    <row r="164" spans="1:27" x14ac:dyDescent="0.25">
      <c r="A164" s="8" t="s">
        <v>260</v>
      </c>
      <c r="B164" s="8" t="s">
        <v>45</v>
      </c>
      <c r="C164" s="8" t="s">
        <v>259</v>
      </c>
      <c r="D164" s="14">
        <v>240.84</v>
      </c>
      <c r="E164" s="14">
        <v>501.33</v>
      </c>
      <c r="F164" s="14">
        <v>788.03</v>
      </c>
      <c r="G164" s="14">
        <v>1104.8599999999999</v>
      </c>
      <c r="H164" s="14">
        <v>1456.85</v>
      </c>
      <c r="I164" s="14">
        <v>1837.31</v>
      </c>
      <c r="J164" s="14">
        <v>2234.1799999999998</v>
      </c>
      <c r="K164" s="14">
        <v>2641.84</v>
      </c>
      <c r="L164" s="14">
        <v>3057.74</v>
      </c>
      <c r="M164" s="14">
        <v>3472.14</v>
      </c>
      <c r="N164" s="14">
        <v>3876.3</v>
      </c>
      <c r="O164" s="14">
        <v>4266.8</v>
      </c>
      <c r="P164" s="14">
        <v>4640.0200000000004</v>
      </c>
      <c r="Q164" s="14">
        <v>4865.1000000000004</v>
      </c>
      <c r="R164" s="14">
        <v>4983.53</v>
      </c>
      <c r="S164" s="14">
        <v>5049.92</v>
      </c>
      <c r="T164" s="14">
        <v>5101.0600000000004</v>
      </c>
      <c r="U164" s="14">
        <v>5147.0600000000004</v>
      </c>
      <c r="V164" s="14">
        <v>5193.33</v>
      </c>
      <c r="W164" s="14">
        <v>5240.37</v>
      </c>
    </row>
    <row r="165" spans="1:27" x14ac:dyDescent="0.25">
      <c r="A165" s="8"/>
      <c r="B165" s="8"/>
      <c r="C165" s="8"/>
      <c r="D165" s="8"/>
      <c r="E165" s="8"/>
      <c r="F165" s="8"/>
      <c r="G165" s="8"/>
      <c r="H165" s="8"/>
      <c r="I165" s="8"/>
      <c r="J165" s="8"/>
      <c r="K165" s="8"/>
      <c r="L165" s="8"/>
      <c r="M165" s="8"/>
      <c r="N165" s="8"/>
      <c r="O165" s="8"/>
      <c r="P165" s="8"/>
      <c r="Q165" s="8"/>
      <c r="R165" s="8"/>
      <c r="S165" s="8"/>
      <c r="T165" s="8"/>
      <c r="U165" s="8"/>
    </row>
    <row r="166" spans="1:27" x14ac:dyDescent="0.25">
      <c r="A166" s="15" t="s">
        <v>261</v>
      </c>
      <c r="B166" s="15">
        <v>2016</v>
      </c>
      <c r="C166" s="15">
        <v>2017</v>
      </c>
      <c r="D166" s="15">
        <v>2018</v>
      </c>
      <c r="E166" s="15">
        <v>2019</v>
      </c>
      <c r="F166" s="15">
        <v>2020</v>
      </c>
      <c r="G166" s="15">
        <v>2021</v>
      </c>
      <c r="H166" s="15">
        <v>2022</v>
      </c>
      <c r="I166" s="15">
        <v>2023</v>
      </c>
      <c r="J166" s="15">
        <v>2024</v>
      </c>
      <c r="K166" s="15">
        <v>2025</v>
      </c>
      <c r="L166" s="15">
        <v>2026</v>
      </c>
      <c r="M166" s="15">
        <v>2027</v>
      </c>
      <c r="N166" s="15">
        <v>2028</v>
      </c>
      <c r="O166" s="15">
        <v>2029</v>
      </c>
      <c r="P166" s="15">
        <v>2030</v>
      </c>
      <c r="Q166" s="15">
        <v>2031</v>
      </c>
      <c r="R166" s="15">
        <v>2032</v>
      </c>
      <c r="S166" s="15">
        <v>2033</v>
      </c>
      <c r="T166" s="15">
        <v>2034</v>
      </c>
      <c r="U166" s="15">
        <v>2035</v>
      </c>
    </row>
    <row r="167" spans="1:27" x14ac:dyDescent="0.25">
      <c r="A167" s="8" t="s">
        <v>41</v>
      </c>
      <c r="B167" s="14">
        <v>0</v>
      </c>
      <c r="C167" s="14">
        <v>0</v>
      </c>
      <c r="D167" s="14">
        <v>0</v>
      </c>
      <c r="E167" s="14">
        <v>0</v>
      </c>
      <c r="F167" s="14">
        <v>0</v>
      </c>
      <c r="G167" s="14">
        <v>0</v>
      </c>
      <c r="H167" s="14">
        <v>0</v>
      </c>
      <c r="I167" s="14">
        <v>0</v>
      </c>
      <c r="J167" s="14">
        <v>0</v>
      </c>
      <c r="K167" s="14">
        <v>0</v>
      </c>
      <c r="L167" s="14">
        <v>0.02</v>
      </c>
      <c r="M167" s="14">
        <v>0.04</v>
      </c>
      <c r="N167" s="14">
        <v>7.0000000000000007E-2</v>
      </c>
      <c r="O167" s="14">
        <v>0.06</v>
      </c>
      <c r="P167" s="14">
        <v>0.11</v>
      </c>
      <c r="Q167" s="14">
        <v>0.11</v>
      </c>
      <c r="R167" s="14">
        <v>0.11</v>
      </c>
      <c r="S167" s="14">
        <v>0.15</v>
      </c>
      <c r="T167" s="14">
        <v>0.18</v>
      </c>
      <c r="U167" s="14">
        <v>0.19</v>
      </c>
    </row>
    <row r="168" spans="1:27" x14ac:dyDescent="0.25">
      <c r="A168" s="8" t="s">
        <v>53</v>
      </c>
      <c r="B168" s="14">
        <v>0</v>
      </c>
      <c r="C168" s="14">
        <v>0</v>
      </c>
      <c r="D168" s="14">
        <v>0</v>
      </c>
      <c r="E168" s="14">
        <v>0.36</v>
      </c>
      <c r="F168" s="14">
        <v>1.29</v>
      </c>
      <c r="G168" s="14">
        <v>8.3699999999999992</v>
      </c>
      <c r="H168" s="14">
        <v>20.76</v>
      </c>
      <c r="I168" s="14">
        <v>29.72</v>
      </c>
      <c r="J168" s="14">
        <v>32.299999999999997</v>
      </c>
      <c r="K168" s="14">
        <v>219.1</v>
      </c>
      <c r="L168" s="14">
        <v>885.54</v>
      </c>
      <c r="M168" s="14">
        <v>1035.54</v>
      </c>
      <c r="N168" s="14">
        <v>1020.26</v>
      </c>
      <c r="O168" s="14">
        <v>1048.0999999999999</v>
      </c>
      <c r="P168" s="14">
        <v>1125.8599999999999</v>
      </c>
      <c r="Q168" s="14">
        <v>1210.44</v>
      </c>
      <c r="R168" s="14">
        <v>1384.89</v>
      </c>
      <c r="S168" s="14">
        <v>1451.46</v>
      </c>
      <c r="T168" s="14">
        <v>1568.51</v>
      </c>
      <c r="U168" s="14">
        <v>1891.95</v>
      </c>
    </row>
    <row r="169" spans="1:27" x14ac:dyDescent="0.25">
      <c r="A169" s="8" t="s">
        <v>54</v>
      </c>
      <c r="B169" s="14">
        <v>3225.32</v>
      </c>
      <c r="C169" s="14">
        <v>3055.06</v>
      </c>
      <c r="D169" s="14">
        <v>2921.49</v>
      </c>
      <c r="E169" s="14">
        <v>2739.13</v>
      </c>
      <c r="F169" s="14">
        <v>2585.94</v>
      </c>
      <c r="G169" s="14">
        <v>2686.16</v>
      </c>
      <c r="H169" s="14">
        <v>2709.07</v>
      </c>
      <c r="I169" s="14">
        <v>2631.32</v>
      </c>
      <c r="J169" s="14">
        <v>2557.96</v>
      </c>
      <c r="K169" s="14">
        <v>2356.92</v>
      </c>
      <c r="L169" s="14">
        <v>2954.4</v>
      </c>
      <c r="M169" s="14">
        <v>3373.35</v>
      </c>
      <c r="N169" s="14">
        <v>3254.56</v>
      </c>
      <c r="O169" s="14">
        <v>3242.35</v>
      </c>
      <c r="P169" s="14">
        <v>3245.43</v>
      </c>
      <c r="Q169" s="14">
        <v>3166.19</v>
      </c>
      <c r="R169" s="14">
        <v>3127.55</v>
      </c>
      <c r="S169" s="14">
        <v>3113.17</v>
      </c>
      <c r="T169" s="14">
        <v>3085.23</v>
      </c>
      <c r="U169" s="14">
        <v>3094.26</v>
      </c>
    </row>
    <row r="170" spans="1:27" x14ac:dyDescent="0.25">
      <c r="A170" s="8" t="s">
        <v>55</v>
      </c>
      <c r="B170" s="14">
        <v>3243.39</v>
      </c>
      <c r="C170" s="14">
        <v>3485.08</v>
      </c>
      <c r="D170" s="14">
        <v>3743.29</v>
      </c>
      <c r="E170" s="14">
        <v>3946.1</v>
      </c>
      <c r="F170" s="14">
        <v>4124.08</v>
      </c>
      <c r="G170" s="14">
        <v>3679.57</v>
      </c>
      <c r="H170" s="14">
        <v>3549.74</v>
      </c>
      <c r="I170" s="14">
        <v>3536.15</v>
      </c>
      <c r="J170" s="14">
        <v>3585.02</v>
      </c>
      <c r="K170" s="14">
        <v>3600.67</v>
      </c>
      <c r="L170" s="14">
        <v>960.13</v>
      </c>
      <c r="M170" s="14">
        <v>0</v>
      </c>
      <c r="N170" s="14">
        <v>0</v>
      </c>
      <c r="O170" s="14">
        <v>0</v>
      </c>
      <c r="P170" s="14">
        <v>0</v>
      </c>
      <c r="Q170" s="14">
        <v>0</v>
      </c>
      <c r="R170" s="14">
        <v>0</v>
      </c>
      <c r="S170" s="14">
        <v>0</v>
      </c>
      <c r="T170" s="14">
        <v>0</v>
      </c>
      <c r="U170" s="14">
        <v>0</v>
      </c>
      <c r="Y170" s="15">
        <v>2021</v>
      </c>
      <c r="Z170" s="15">
        <v>2026</v>
      </c>
      <c r="AA170" s="15">
        <v>2035</v>
      </c>
    </row>
    <row r="171" spans="1:27" x14ac:dyDescent="0.25">
      <c r="A171" s="8" t="s">
        <v>51</v>
      </c>
      <c r="B171" s="14">
        <v>2482.11</v>
      </c>
      <c r="C171" s="14">
        <v>2482.11</v>
      </c>
      <c r="D171" s="14">
        <v>2482.11</v>
      </c>
      <c r="E171" s="14">
        <v>2485.19</v>
      </c>
      <c r="F171" s="14">
        <v>2486.44</v>
      </c>
      <c r="G171" s="14">
        <v>2490.06</v>
      </c>
      <c r="H171" s="14">
        <v>2490.98</v>
      </c>
      <c r="I171" s="14">
        <v>2490.98</v>
      </c>
      <c r="J171" s="14">
        <v>2490.98</v>
      </c>
      <c r="K171" s="14">
        <v>2490.98</v>
      </c>
      <c r="L171" s="14">
        <v>2490.98</v>
      </c>
      <c r="M171" s="14">
        <v>2490.98</v>
      </c>
      <c r="N171" s="14">
        <v>2490.98</v>
      </c>
      <c r="O171" s="14">
        <v>2490.98</v>
      </c>
      <c r="P171" s="14">
        <v>2490.98</v>
      </c>
      <c r="Q171" s="14">
        <v>2490.98</v>
      </c>
      <c r="R171" s="14">
        <v>2490.98</v>
      </c>
      <c r="S171" s="14">
        <v>2491.09</v>
      </c>
      <c r="T171" s="14">
        <v>2491.13</v>
      </c>
      <c r="U171" s="14">
        <v>2491.13</v>
      </c>
      <c r="V171" s="5"/>
      <c r="X171" t="s">
        <v>51</v>
      </c>
      <c r="Y171" s="13">
        <f>G171-$B171</f>
        <v>7.9499999999998181</v>
      </c>
      <c r="Z171" s="13">
        <f>L171-$B171</f>
        <v>8.8699999999998909</v>
      </c>
      <c r="AA171" s="13">
        <f>U171-$B171</f>
        <v>9.0199999999999818</v>
      </c>
    </row>
    <row r="172" spans="1:27" x14ac:dyDescent="0.25">
      <c r="A172" s="8" t="s">
        <v>52</v>
      </c>
      <c r="B172" s="14">
        <v>126.05</v>
      </c>
      <c r="C172" s="14">
        <v>126.05</v>
      </c>
      <c r="D172" s="14">
        <v>126.05</v>
      </c>
      <c r="E172" s="14">
        <v>126.05</v>
      </c>
      <c r="F172" s="14">
        <v>126.47</v>
      </c>
      <c r="G172" s="14">
        <v>134.4</v>
      </c>
      <c r="H172" s="14">
        <v>138.5</v>
      </c>
      <c r="I172" s="14">
        <v>138.57</v>
      </c>
      <c r="J172" s="14">
        <v>138.66</v>
      </c>
      <c r="K172" s="14">
        <v>138.72</v>
      </c>
      <c r="L172" s="14">
        <v>152.16999999999999</v>
      </c>
      <c r="M172" s="14">
        <v>159.47999999999999</v>
      </c>
      <c r="N172" s="14">
        <v>161.93</v>
      </c>
      <c r="O172" s="14">
        <v>163.6</v>
      </c>
      <c r="P172" s="14">
        <v>164.75</v>
      </c>
      <c r="Q172" s="14">
        <v>166.89</v>
      </c>
      <c r="R172" s="14">
        <v>180.87</v>
      </c>
      <c r="S172" s="14">
        <v>194.1</v>
      </c>
      <c r="T172" s="14">
        <v>317.27999999999997</v>
      </c>
      <c r="U172" s="14">
        <v>381.49</v>
      </c>
      <c r="V172" s="5"/>
      <c r="X172" t="s">
        <v>272</v>
      </c>
      <c r="Y172" s="13">
        <f>G172-$B172</f>
        <v>8.3500000000000085</v>
      </c>
      <c r="Z172" s="13">
        <f>L172-$B172</f>
        <v>26.11999999999999</v>
      </c>
      <c r="AA172" s="13">
        <f>U172-$B172</f>
        <v>255.44</v>
      </c>
    </row>
    <row r="173" spans="1:27" x14ac:dyDescent="0.25">
      <c r="A173" s="8" t="s">
        <v>40</v>
      </c>
      <c r="B173" s="14">
        <v>0</v>
      </c>
      <c r="C173" s="14">
        <v>0</v>
      </c>
      <c r="D173" s="14">
        <v>0</v>
      </c>
      <c r="E173" s="14">
        <v>0</v>
      </c>
      <c r="F173" s="14">
        <v>0</v>
      </c>
      <c r="G173" s="14">
        <v>0</v>
      </c>
      <c r="H173" s="14">
        <v>0.49</v>
      </c>
      <c r="I173" s="14">
        <v>0.65</v>
      </c>
      <c r="J173" s="14">
        <v>0.65</v>
      </c>
      <c r="K173" s="14">
        <v>0.65</v>
      </c>
      <c r="L173" s="14">
        <v>0.65</v>
      </c>
      <c r="M173" s="14">
        <v>0.65</v>
      </c>
      <c r="N173" s="14">
        <v>0.65</v>
      </c>
      <c r="O173" s="14">
        <v>0.65</v>
      </c>
      <c r="P173" s="14">
        <v>0.67</v>
      </c>
      <c r="Q173" s="14">
        <v>0.84</v>
      </c>
      <c r="R173" s="14">
        <v>1.1100000000000001</v>
      </c>
      <c r="S173" s="14">
        <v>1.42</v>
      </c>
      <c r="T173" s="14">
        <v>2</v>
      </c>
      <c r="U173" s="14">
        <v>2.2599999999999998</v>
      </c>
      <c r="V173" s="5"/>
      <c r="X173" t="s">
        <v>40</v>
      </c>
      <c r="Y173" s="13">
        <f>G173-$B173</f>
        <v>0</v>
      </c>
      <c r="Z173" s="13">
        <f>L173-$B173</f>
        <v>0.65</v>
      </c>
      <c r="AA173" s="13">
        <f>U173-$B173</f>
        <v>2.2599999999999998</v>
      </c>
    </row>
    <row r="174" spans="1:27" x14ac:dyDescent="0.25">
      <c r="A174" s="8" t="s">
        <v>50</v>
      </c>
      <c r="B174" s="14">
        <v>1587.68</v>
      </c>
      <c r="C174" s="14">
        <v>1587.68</v>
      </c>
      <c r="D174" s="14">
        <v>1587.68</v>
      </c>
      <c r="E174" s="14">
        <v>1587.68</v>
      </c>
      <c r="F174" s="14">
        <v>1587.68</v>
      </c>
      <c r="G174" s="14">
        <v>1587.68</v>
      </c>
      <c r="H174" s="14">
        <v>1587.68</v>
      </c>
      <c r="I174" s="14">
        <v>1587.68</v>
      </c>
      <c r="J174" s="14">
        <v>1587.68</v>
      </c>
      <c r="K174" s="14">
        <v>1587.68</v>
      </c>
      <c r="L174" s="14">
        <v>1587.68</v>
      </c>
      <c r="M174" s="14">
        <v>1587.68</v>
      </c>
      <c r="N174" s="14">
        <v>1587.68</v>
      </c>
      <c r="O174" s="14">
        <v>1587.68</v>
      </c>
      <c r="P174" s="14">
        <v>1587.68</v>
      </c>
      <c r="Q174" s="14">
        <v>1587.68</v>
      </c>
      <c r="R174" s="14">
        <v>1587.68</v>
      </c>
      <c r="S174" s="14">
        <v>1587.68</v>
      </c>
      <c r="T174" s="14">
        <v>1587.68</v>
      </c>
      <c r="U174" s="14">
        <v>1587.68</v>
      </c>
    </row>
    <row r="177" spans="1:23" x14ac:dyDescent="0.25">
      <c r="A177" s="3" t="s">
        <v>43</v>
      </c>
      <c r="B177" s="3" t="s">
        <v>264</v>
      </c>
    </row>
    <row r="178" spans="1:23" x14ac:dyDescent="0.25">
      <c r="A178" s="8" t="s">
        <v>242</v>
      </c>
      <c r="B178" s="55">
        <v>34440</v>
      </c>
    </row>
    <row r="179" spans="1:23" x14ac:dyDescent="0.25">
      <c r="A179" s="8" t="s">
        <v>243</v>
      </c>
      <c r="B179" s="55">
        <v>125654</v>
      </c>
    </row>
    <row r="181" spans="1:23" x14ac:dyDescent="0.25">
      <c r="A181" s="15" t="s">
        <v>244</v>
      </c>
      <c r="B181" s="15">
        <v>2016</v>
      </c>
      <c r="C181" s="15">
        <v>2017</v>
      </c>
      <c r="D181" s="15">
        <v>2018</v>
      </c>
      <c r="E181" s="15">
        <v>2019</v>
      </c>
      <c r="F181" s="15">
        <v>2020</v>
      </c>
      <c r="G181" s="15">
        <v>2021</v>
      </c>
      <c r="H181" s="15">
        <v>2022</v>
      </c>
      <c r="I181" s="15">
        <v>2023</v>
      </c>
      <c r="J181" s="15">
        <v>2024</v>
      </c>
      <c r="K181" s="15">
        <v>2025</v>
      </c>
      <c r="L181" s="15">
        <v>2026</v>
      </c>
      <c r="M181" s="15">
        <v>2027</v>
      </c>
      <c r="N181" s="15">
        <v>2028</v>
      </c>
      <c r="O181" s="15">
        <v>2029</v>
      </c>
      <c r="P181" s="15">
        <v>2030</v>
      </c>
      <c r="Q181" s="15">
        <v>2031</v>
      </c>
      <c r="R181" s="15">
        <v>2032</v>
      </c>
      <c r="S181" s="15">
        <v>2033</v>
      </c>
      <c r="T181" s="15">
        <v>2034</v>
      </c>
      <c r="U181" s="15">
        <v>2035</v>
      </c>
    </row>
    <row r="182" spans="1:23" x14ac:dyDescent="0.25">
      <c r="A182" s="8" t="s">
        <v>245</v>
      </c>
      <c r="B182" s="14">
        <v>20491</v>
      </c>
      <c r="C182" s="14">
        <v>20394</v>
      </c>
      <c r="D182" s="14">
        <v>20496</v>
      </c>
      <c r="E182" s="14">
        <v>20422</v>
      </c>
      <c r="F182" s="14">
        <v>20285</v>
      </c>
      <c r="G182" s="14">
        <v>20132</v>
      </c>
      <c r="H182" s="14">
        <v>19971</v>
      </c>
      <c r="I182" s="14">
        <v>19813</v>
      </c>
      <c r="J182" s="14">
        <v>19657</v>
      </c>
      <c r="K182" s="14">
        <v>19503</v>
      </c>
      <c r="L182" s="14">
        <v>19358</v>
      </c>
      <c r="M182" s="14">
        <v>19230</v>
      </c>
      <c r="N182" s="14">
        <v>19127</v>
      </c>
      <c r="O182" s="14">
        <v>19069</v>
      </c>
      <c r="P182" s="14">
        <v>19142</v>
      </c>
      <c r="Q182" s="14">
        <v>19272</v>
      </c>
      <c r="R182" s="14">
        <v>19455</v>
      </c>
      <c r="S182" s="14">
        <v>19671</v>
      </c>
      <c r="T182" s="14">
        <v>19900</v>
      </c>
      <c r="U182" s="14">
        <v>20125</v>
      </c>
    </row>
    <row r="183" spans="1:23" x14ac:dyDescent="0.25">
      <c r="A183" s="8" t="s">
        <v>246</v>
      </c>
      <c r="B183" s="55">
        <v>41</v>
      </c>
      <c r="C183" s="55">
        <v>42</v>
      </c>
      <c r="D183" s="55">
        <v>43</v>
      </c>
      <c r="E183" s="55">
        <v>45</v>
      </c>
      <c r="F183" s="55">
        <v>46</v>
      </c>
      <c r="G183" s="55">
        <v>46</v>
      </c>
      <c r="H183" s="55">
        <v>47</v>
      </c>
      <c r="I183" s="55">
        <v>49</v>
      </c>
      <c r="J183" s="55">
        <v>50</v>
      </c>
      <c r="K183" s="55">
        <v>51</v>
      </c>
      <c r="L183" s="55">
        <v>52</v>
      </c>
      <c r="M183" s="55">
        <v>53</v>
      </c>
      <c r="N183" s="55">
        <v>54</v>
      </c>
      <c r="O183" s="55">
        <v>55</v>
      </c>
      <c r="P183" s="55">
        <v>56</v>
      </c>
      <c r="Q183" s="55">
        <v>56</v>
      </c>
      <c r="R183" s="55">
        <v>57</v>
      </c>
      <c r="S183" s="55">
        <v>58</v>
      </c>
      <c r="T183" s="55">
        <v>59</v>
      </c>
      <c r="U183" s="55">
        <v>60</v>
      </c>
    </row>
    <row r="184" spans="1:23" x14ac:dyDescent="0.25">
      <c r="A184" s="8" t="s">
        <v>247</v>
      </c>
      <c r="B184" s="289">
        <v>18</v>
      </c>
      <c r="C184" s="289">
        <v>19</v>
      </c>
      <c r="D184" s="289">
        <v>20</v>
      </c>
      <c r="E184" s="289">
        <v>20</v>
      </c>
      <c r="F184" s="289">
        <v>20</v>
      </c>
      <c r="G184" s="289">
        <v>20</v>
      </c>
      <c r="H184" s="289">
        <v>19</v>
      </c>
      <c r="I184" s="289">
        <v>19</v>
      </c>
      <c r="J184" s="289">
        <v>19</v>
      </c>
      <c r="K184" s="289">
        <v>19</v>
      </c>
      <c r="L184" s="289">
        <v>17</v>
      </c>
      <c r="M184" s="289">
        <v>15</v>
      </c>
      <c r="N184" s="289">
        <v>15</v>
      </c>
      <c r="O184" s="289">
        <v>15</v>
      </c>
      <c r="P184" s="289">
        <v>15</v>
      </c>
      <c r="Q184" s="289">
        <v>16</v>
      </c>
      <c r="R184" s="289">
        <v>16</v>
      </c>
      <c r="S184" s="289">
        <v>16</v>
      </c>
      <c r="T184" s="289">
        <v>17</v>
      </c>
      <c r="U184" s="289">
        <v>18</v>
      </c>
    </row>
    <row r="185" spans="1:23" x14ac:dyDescent="0.25">
      <c r="A185" s="8" t="s">
        <v>248</v>
      </c>
      <c r="B185" s="55">
        <v>3170</v>
      </c>
      <c r="C185" s="55">
        <v>3255</v>
      </c>
      <c r="D185" s="55">
        <v>3466</v>
      </c>
      <c r="E185" s="55">
        <v>3574</v>
      </c>
      <c r="F185" s="55">
        <v>3665</v>
      </c>
      <c r="G185" s="55">
        <v>3653</v>
      </c>
      <c r="H185" s="55">
        <v>3640</v>
      </c>
      <c r="I185" s="55">
        <v>3897</v>
      </c>
      <c r="J185" s="55">
        <v>3965</v>
      </c>
      <c r="K185" s="55">
        <v>3968</v>
      </c>
      <c r="L185" s="55">
        <v>3768</v>
      </c>
      <c r="M185" s="55">
        <v>3868</v>
      </c>
      <c r="N185" s="55">
        <v>3911</v>
      </c>
      <c r="O185" s="55">
        <v>4079</v>
      </c>
      <c r="P185" s="55">
        <v>4209</v>
      </c>
      <c r="Q185" s="55">
        <v>4403</v>
      </c>
      <c r="R185" s="55">
        <v>4563</v>
      </c>
      <c r="S185" s="55">
        <v>5188</v>
      </c>
      <c r="T185" s="55">
        <v>5465</v>
      </c>
      <c r="U185" s="55">
        <v>5631</v>
      </c>
    </row>
    <row r="186" spans="1:23" x14ac:dyDescent="0.25">
      <c r="A186" s="8" t="s">
        <v>249</v>
      </c>
      <c r="B186" s="55">
        <v>87</v>
      </c>
      <c r="C186" s="55">
        <v>88</v>
      </c>
      <c r="D186" s="55">
        <v>89</v>
      </c>
      <c r="E186" s="55">
        <v>87</v>
      </c>
      <c r="F186" s="55">
        <v>83</v>
      </c>
      <c r="G186" s="55">
        <v>83</v>
      </c>
      <c r="H186" s="55">
        <v>84</v>
      </c>
      <c r="I186" s="55">
        <v>85</v>
      </c>
      <c r="J186" s="55">
        <v>86</v>
      </c>
      <c r="K186" s="55">
        <v>87</v>
      </c>
      <c r="L186" s="55">
        <v>95</v>
      </c>
      <c r="M186" s="55">
        <v>88</v>
      </c>
      <c r="N186" s="55">
        <v>90</v>
      </c>
      <c r="O186" s="55">
        <v>90</v>
      </c>
      <c r="P186" s="55">
        <v>90</v>
      </c>
      <c r="Q186" s="55">
        <v>91</v>
      </c>
      <c r="R186" s="55">
        <v>91</v>
      </c>
      <c r="S186" s="55">
        <v>96</v>
      </c>
      <c r="T186" s="55">
        <v>94</v>
      </c>
      <c r="U186" s="55">
        <v>94</v>
      </c>
    </row>
    <row r="187" spans="1:23" x14ac:dyDescent="0.25">
      <c r="A187" s="8" t="s">
        <v>250</v>
      </c>
      <c r="B187" s="55">
        <v>81</v>
      </c>
      <c r="C187" s="55">
        <v>82</v>
      </c>
      <c r="D187" s="55">
        <v>82</v>
      </c>
      <c r="E187" s="55">
        <v>83</v>
      </c>
      <c r="F187" s="55">
        <v>84</v>
      </c>
      <c r="G187" s="55">
        <v>86</v>
      </c>
      <c r="H187" s="55">
        <v>86</v>
      </c>
      <c r="I187" s="55">
        <v>88</v>
      </c>
      <c r="J187" s="55">
        <v>89</v>
      </c>
      <c r="K187" s="55">
        <v>90</v>
      </c>
      <c r="L187" s="55">
        <v>90</v>
      </c>
      <c r="M187" s="55">
        <v>91</v>
      </c>
      <c r="N187" s="55">
        <v>91</v>
      </c>
      <c r="O187" s="55">
        <v>89</v>
      </c>
      <c r="P187" s="55">
        <v>88</v>
      </c>
      <c r="Q187" s="55">
        <v>87</v>
      </c>
      <c r="R187" s="55">
        <v>86</v>
      </c>
      <c r="S187" s="55">
        <v>89</v>
      </c>
      <c r="T187" s="55">
        <v>89</v>
      </c>
      <c r="U187" s="55">
        <v>88</v>
      </c>
    </row>
    <row r="188" spans="1:23" x14ac:dyDescent="0.25">
      <c r="A188" s="8" t="s">
        <v>251</v>
      </c>
      <c r="B188" s="55">
        <v>74</v>
      </c>
      <c r="C188" s="55">
        <v>73</v>
      </c>
      <c r="D188" s="55">
        <v>72</v>
      </c>
      <c r="E188" s="55">
        <v>72</v>
      </c>
      <c r="F188" s="55">
        <v>72</v>
      </c>
      <c r="G188" s="55">
        <v>71</v>
      </c>
      <c r="H188" s="55">
        <v>71</v>
      </c>
      <c r="I188" s="55">
        <v>71</v>
      </c>
      <c r="J188" s="55">
        <v>70</v>
      </c>
      <c r="K188" s="55">
        <v>69</v>
      </c>
      <c r="L188" s="55">
        <v>68</v>
      </c>
      <c r="M188" s="55">
        <v>68</v>
      </c>
      <c r="N188" s="55">
        <v>67</v>
      </c>
      <c r="O188" s="55">
        <v>65</v>
      </c>
      <c r="P188" s="55">
        <v>63</v>
      </c>
      <c r="Q188" s="55">
        <v>63</v>
      </c>
      <c r="R188" s="55">
        <v>62</v>
      </c>
      <c r="S188" s="55">
        <v>64</v>
      </c>
      <c r="T188" s="55">
        <v>64</v>
      </c>
      <c r="U188" s="55">
        <v>63</v>
      </c>
    </row>
    <row r="189" spans="1:23" x14ac:dyDescent="0.25">
      <c r="A189" s="8" t="s">
        <v>252</v>
      </c>
      <c r="B189" s="55">
        <v>87</v>
      </c>
      <c r="C189" s="55">
        <v>88</v>
      </c>
      <c r="D189" s="55">
        <v>90</v>
      </c>
      <c r="E189" s="55">
        <v>91</v>
      </c>
      <c r="F189" s="55">
        <v>92</v>
      </c>
      <c r="G189" s="55">
        <v>93</v>
      </c>
      <c r="H189" s="55">
        <v>94</v>
      </c>
      <c r="I189" s="55">
        <v>96</v>
      </c>
      <c r="J189" s="55">
        <v>97</v>
      </c>
      <c r="K189" s="55">
        <v>98</v>
      </c>
      <c r="L189" s="55">
        <v>97</v>
      </c>
      <c r="M189" s="55">
        <v>98</v>
      </c>
      <c r="N189" s="55">
        <v>98</v>
      </c>
      <c r="O189" s="55">
        <v>97</v>
      </c>
      <c r="P189" s="55">
        <v>95</v>
      </c>
      <c r="Q189" s="55">
        <v>94</v>
      </c>
      <c r="R189" s="55">
        <v>94</v>
      </c>
      <c r="S189" s="55">
        <v>96</v>
      </c>
      <c r="T189" s="55">
        <v>97</v>
      </c>
      <c r="U189" s="55">
        <v>96</v>
      </c>
    </row>
    <row r="190" spans="1:23" x14ac:dyDescent="0.25">
      <c r="A190" s="8" t="s">
        <v>253</v>
      </c>
      <c r="B190" s="55">
        <v>80</v>
      </c>
      <c r="C190" s="55">
        <v>79</v>
      </c>
      <c r="D190" s="55">
        <v>79</v>
      </c>
      <c r="E190" s="55">
        <v>78</v>
      </c>
      <c r="F190" s="55">
        <v>78</v>
      </c>
      <c r="G190" s="55">
        <v>78</v>
      </c>
      <c r="H190" s="55">
        <v>77</v>
      </c>
      <c r="I190" s="55">
        <v>77</v>
      </c>
      <c r="J190" s="55">
        <v>77</v>
      </c>
      <c r="K190" s="55">
        <v>76</v>
      </c>
      <c r="L190" s="55">
        <v>74</v>
      </c>
      <c r="M190" s="55">
        <v>73</v>
      </c>
      <c r="N190" s="55">
        <v>72</v>
      </c>
      <c r="O190" s="55">
        <v>70</v>
      </c>
      <c r="P190" s="55">
        <v>69</v>
      </c>
      <c r="Q190" s="55">
        <v>68</v>
      </c>
      <c r="R190" s="55">
        <v>68</v>
      </c>
      <c r="S190" s="55">
        <v>69</v>
      </c>
      <c r="T190" s="55">
        <v>70</v>
      </c>
      <c r="U190" s="55">
        <v>70</v>
      </c>
    </row>
    <row r="191" spans="1:23" x14ac:dyDescent="0.25">
      <c r="A191" s="8"/>
      <c r="B191" s="8"/>
      <c r="C191" s="8"/>
      <c r="D191" s="8"/>
      <c r="E191" s="8"/>
      <c r="F191" s="8"/>
      <c r="G191" s="8"/>
      <c r="H191" s="8"/>
      <c r="I191" s="8"/>
      <c r="J191" s="8"/>
      <c r="K191" s="8"/>
      <c r="L191" s="8"/>
      <c r="M191" s="8"/>
      <c r="N191" s="8"/>
      <c r="O191" s="8"/>
      <c r="P191" s="8"/>
      <c r="Q191" s="8"/>
      <c r="R191" s="8"/>
      <c r="S191" s="8"/>
      <c r="T191" s="8"/>
      <c r="U191" s="8"/>
    </row>
    <row r="192" spans="1:23" x14ac:dyDescent="0.25">
      <c r="A192" s="15" t="s">
        <v>254</v>
      </c>
      <c r="B192" s="15" t="s">
        <v>255</v>
      </c>
      <c r="C192" s="15" t="s">
        <v>256</v>
      </c>
      <c r="D192" s="15">
        <v>2016</v>
      </c>
      <c r="E192" s="15">
        <v>2017</v>
      </c>
      <c r="F192" s="15">
        <v>2018</v>
      </c>
      <c r="G192" s="15">
        <v>2019</v>
      </c>
      <c r="H192" s="15">
        <v>2020</v>
      </c>
      <c r="I192" s="15">
        <v>2021</v>
      </c>
      <c r="J192" s="15">
        <v>2022</v>
      </c>
      <c r="K192" s="15">
        <v>2023</v>
      </c>
      <c r="L192" s="15">
        <v>2024</v>
      </c>
      <c r="M192" s="15">
        <v>2025</v>
      </c>
      <c r="N192" s="15">
        <v>2026</v>
      </c>
      <c r="O192" s="15">
        <v>2027</v>
      </c>
      <c r="P192" s="15">
        <v>2028</v>
      </c>
      <c r="Q192" s="15">
        <v>2029</v>
      </c>
      <c r="R192" s="15">
        <v>2030</v>
      </c>
      <c r="S192" s="15">
        <v>2031</v>
      </c>
      <c r="T192" s="15">
        <v>2032</v>
      </c>
      <c r="U192" s="15">
        <v>2033</v>
      </c>
      <c r="V192" s="15">
        <v>2034</v>
      </c>
      <c r="W192" s="15">
        <v>2035</v>
      </c>
    </row>
    <row r="193" spans="1:23" x14ac:dyDescent="0.25">
      <c r="A193" s="8" t="s">
        <v>257</v>
      </c>
      <c r="B193" s="8" t="s">
        <v>41</v>
      </c>
      <c r="C193" s="8" t="s">
        <v>258</v>
      </c>
      <c r="D193" s="14">
        <v>3.39</v>
      </c>
      <c r="E193" s="14">
        <v>6.57</v>
      </c>
      <c r="F193" s="14">
        <v>7.82</v>
      </c>
      <c r="G193" s="14">
        <v>8.08</v>
      </c>
      <c r="H193" s="14">
        <v>8.24</v>
      </c>
      <c r="I193" s="14">
        <v>8.25</v>
      </c>
      <c r="J193" s="14">
        <v>8.25</v>
      </c>
      <c r="K193" s="14">
        <v>8.7799999999999994</v>
      </c>
      <c r="L193" s="14">
        <v>8.7799999999999994</v>
      </c>
      <c r="M193" s="14">
        <v>8.99</v>
      </c>
      <c r="N193" s="14">
        <v>8.99</v>
      </c>
      <c r="O193" s="14">
        <v>9.4600000000000009</v>
      </c>
      <c r="P193" s="14">
        <v>9.4600000000000009</v>
      </c>
      <c r="Q193" s="14">
        <v>9.82</v>
      </c>
      <c r="R193" s="14">
        <v>9.82</v>
      </c>
      <c r="S193" s="14">
        <v>10.61</v>
      </c>
      <c r="T193" s="14">
        <v>10.61</v>
      </c>
      <c r="U193" s="14">
        <v>11.34</v>
      </c>
      <c r="V193" s="14">
        <v>11.34</v>
      </c>
      <c r="W193" s="14">
        <v>11.61</v>
      </c>
    </row>
    <row r="194" spans="1:23" x14ac:dyDescent="0.25">
      <c r="A194" s="8" t="s">
        <v>257</v>
      </c>
      <c r="B194" s="8" t="s">
        <v>41</v>
      </c>
      <c r="C194" s="8" t="s">
        <v>259</v>
      </c>
      <c r="D194" s="14">
        <v>6.05</v>
      </c>
      <c r="E194" s="14">
        <v>10.92</v>
      </c>
      <c r="F194" s="14">
        <v>12.99</v>
      </c>
      <c r="G194" s="14">
        <v>13.53</v>
      </c>
      <c r="H194" s="14">
        <v>13.7</v>
      </c>
      <c r="I194" s="14">
        <v>13.7</v>
      </c>
      <c r="J194" s="14">
        <v>13.7</v>
      </c>
      <c r="K194" s="14">
        <v>14.87</v>
      </c>
      <c r="L194" s="14">
        <v>14.87</v>
      </c>
      <c r="M194" s="14">
        <v>15.22</v>
      </c>
      <c r="N194" s="14">
        <v>15.22</v>
      </c>
      <c r="O194" s="14">
        <v>16.170000000000002</v>
      </c>
      <c r="P194" s="14">
        <v>16.170000000000002</v>
      </c>
      <c r="Q194" s="14">
        <v>16.920000000000002</v>
      </c>
      <c r="R194" s="14">
        <v>16.920000000000002</v>
      </c>
      <c r="S194" s="14">
        <v>18.12</v>
      </c>
      <c r="T194" s="14">
        <v>18.12</v>
      </c>
      <c r="U194" s="14">
        <v>19.22</v>
      </c>
      <c r="V194" s="14">
        <v>19.22</v>
      </c>
      <c r="W194" s="14">
        <v>19.68</v>
      </c>
    </row>
    <row r="195" spans="1:23" x14ac:dyDescent="0.25">
      <c r="A195" s="8" t="s">
        <v>257</v>
      </c>
      <c r="B195" s="8" t="s">
        <v>39</v>
      </c>
      <c r="C195" s="8" t="s">
        <v>258</v>
      </c>
      <c r="D195" s="14">
        <v>0</v>
      </c>
      <c r="E195" s="14">
        <v>0</v>
      </c>
      <c r="F195" s="14">
        <v>41.44</v>
      </c>
      <c r="G195" s="14">
        <v>101.25</v>
      </c>
      <c r="H195" s="14">
        <v>215.36</v>
      </c>
      <c r="I195" s="14">
        <v>306.99</v>
      </c>
      <c r="J195" s="14">
        <v>306.99</v>
      </c>
      <c r="K195" s="14">
        <v>1707.33</v>
      </c>
      <c r="L195" s="14">
        <v>1707.33</v>
      </c>
      <c r="M195" s="14">
        <v>1934.13</v>
      </c>
      <c r="N195" s="14">
        <v>1934.13</v>
      </c>
      <c r="O195" s="14">
        <v>2221.39</v>
      </c>
      <c r="P195" s="14">
        <v>2221.39</v>
      </c>
      <c r="Q195" s="14">
        <v>2732.52</v>
      </c>
      <c r="R195" s="14">
        <v>2732.52</v>
      </c>
      <c r="S195" s="14">
        <v>2813.58</v>
      </c>
      <c r="T195" s="14">
        <v>2813.58</v>
      </c>
      <c r="U195" s="14">
        <v>4817.51</v>
      </c>
      <c r="V195" s="14">
        <v>4817.51</v>
      </c>
      <c r="W195" s="14">
        <v>4817.51</v>
      </c>
    </row>
    <row r="196" spans="1:23" x14ac:dyDescent="0.25">
      <c r="A196" s="8" t="s">
        <v>257</v>
      </c>
      <c r="B196" s="8" t="s">
        <v>39</v>
      </c>
      <c r="C196" s="8" t="s">
        <v>259</v>
      </c>
      <c r="D196" s="14">
        <v>0</v>
      </c>
      <c r="E196" s="14">
        <v>0</v>
      </c>
      <c r="F196" s="14">
        <v>41.44</v>
      </c>
      <c r="G196" s="14">
        <v>101.25</v>
      </c>
      <c r="H196" s="14">
        <v>215.36</v>
      </c>
      <c r="I196" s="14">
        <v>306.99</v>
      </c>
      <c r="J196" s="14">
        <v>306.99</v>
      </c>
      <c r="K196" s="14">
        <v>1707.33</v>
      </c>
      <c r="L196" s="14">
        <v>1707.33</v>
      </c>
      <c r="M196" s="14">
        <v>1934.13</v>
      </c>
      <c r="N196" s="14">
        <v>1934.13</v>
      </c>
      <c r="O196" s="14">
        <v>2221.39</v>
      </c>
      <c r="P196" s="14">
        <v>2221.39</v>
      </c>
      <c r="Q196" s="14">
        <v>2732.52</v>
      </c>
      <c r="R196" s="14">
        <v>2732.52</v>
      </c>
      <c r="S196" s="14">
        <v>2813.58</v>
      </c>
      <c r="T196" s="14">
        <v>2813.58</v>
      </c>
      <c r="U196" s="14">
        <v>4817.51</v>
      </c>
      <c r="V196" s="14">
        <v>4817.51</v>
      </c>
      <c r="W196" s="14">
        <v>4817.51</v>
      </c>
    </row>
    <row r="197" spans="1:23" x14ac:dyDescent="0.25">
      <c r="A197" s="8" t="s">
        <v>257</v>
      </c>
      <c r="B197" s="8" t="s">
        <v>46</v>
      </c>
      <c r="C197" s="8" t="s">
        <v>258</v>
      </c>
      <c r="D197" s="14">
        <v>0</v>
      </c>
      <c r="E197" s="14">
        <v>5.84</v>
      </c>
      <c r="F197" s="14">
        <v>8.2100000000000009</v>
      </c>
      <c r="G197" s="14">
        <v>12.54</v>
      </c>
      <c r="H197" s="14">
        <v>27.93</v>
      </c>
      <c r="I197" s="14">
        <v>30.55</v>
      </c>
      <c r="J197" s="14">
        <v>30.59</v>
      </c>
      <c r="K197" s="14">
        <v>56.01</v>
      </c>
      <c r="L197" s="14">
        <v>56.03</v>
      </c>
      <c r="M197" s="14">
        <v>85.72</v>
      </c>
      <c r="N197" s="14">
        <v>85.76</v>
      </c>
      <c r="O197" s="14">
        <v>99.22</v>
      </c>
      <c r="P197" s="14">
        <v>99.23</v>
      </c>
      <c r="Q197" s="14">
        <v>109.22</v>
      </c>
      <c r="R197" s="14">
        <v>109.24</v>
      </c>
      <c r="S197" s="14">
        <v>155.79</v>
      </c>
      <c r="T197" s="14">
        <v>156</v>
      </c>
      <c r="U197" s="14">
        <v>300.51</v>
      </c>
      <c r="V197" s="14">
        <v>300.94</v>
      </c>
      <c r="W197" s="14">
        <v>316.37</v>
      </c>
    </row>
    <row r="198" spans="1:23" x14ac:dyDescent="0.25">
      <c r="A198" s="8" t="s">
        <v>257</v>
      </c>
      <c r="B198" s="8" t="s">
        <v>46</v>
      </c>
      <c r="C198" s="8" t="s">
        <v>259</v>
      </c>
      <c r="D198" s="14">
        <v>0</v>
      </c>
      <c r="E198" s="14">
        <v>3.48</v>
      </c>
      <c r="F198" s="14">
        <v>7.88</v>
      </c>
      <c r="G198" s="14">
        <v>13.31</v>
      </c>
      <c r="H198" s="14">
        <v>34.47</v>
      </c>
      <c r="I198" s="14">
        <v>39.340000000000003</v>
      </c>
      <c r="J198" s="14">
        <v>39.409999999999997</v>
      </c>
      <c r="K198" s="14">
        <v>86.41</v>
      </c>
      <c r="L198" s="14">
        <v>86.45</v>
      </c>
      <c r="M198" s="14">
        <v>137.43</v>
      </c>
      <c r="N198" s="14">
        <v>137.5</v>
      </c>
      <c r="O198" s="14">
        <v>160.76</v>
      </c>
      <c r="P198" s="14">
        <v>160.79</v>
      </c>
      <c r="Q198" s="14">
        <v>175.79</v>
      </c>
      <c r="R198" s="14">
        <v>175.81</v>
      </c>
      <c r="S198" s="14">
        <v>235.8</v>
      </c>
      <c r="T198" s="14">
        <v>236.02</v>
      </c>
      <c r="U198" s="14">
        <v>486.41</v>
      </c>
      <c r="V198" s="14">
        <v>486.95</v>
      </c>
      <c r="W198" s="14">
        <v>513.1</v>
      </c>
    </row>
    <row r="199" spans="1:23" x14ac:dyDescent="0.25">
      <c r="A199" s="8" t="s">
        <v>257</v>
      </c>
      <c r="B199" s="8" t="s">
        <v>45</v>
      </c>
      <c r="C199" s="8" t="s">
        <v>258</v>
      </c>
      <c r="D199" s="14">
        <v>87.62</v>
      </c>
      <c r="E199" s="14">
        <v>269.92</v>
      </c>
      <c r="F199" s="14">
        <v>480</v>
      </c>
      <c r="G199" s="14">
        <v>717.84</v>
      </c>
      <c r="H199" s="14">
        <v>986.33</v>
      </c>
      <c r="I199" s="14">
        <v>1286.73</v>
      </c>
      <c r="J199" s="14">
        <v>1612.62</v>
      </c>
      <c r="K199" s="14">
        <v>1956.59</v>
      </c>
      <c r="L199" s="14">
        <v>2316.5500000000002</v>
      </c>
      <c r="M199" s="14">
        <v>2689.52</v>
      </c>
      <c r="N199" s="14">
        <v>3065.52</v>
      </c>
      <c r="O199" s="14">
        <v>3439.39</v>
      </c>
      <c r="P199" s="14">
        <v>3806.65</v>
      </c>
      <c r="Q199" s="14">
        <v>4122.01</v>
      </c>
      <c r="R199" s="14">
        <v>4318.03</v>
      </c>
      <c r="S199" s="14">
        <v>4398.66</v>
      </c>
      <c r="T199" s="14">
        <v>4470.6899999999996</v>
      </c>
      <c r="U199" s="14">
        <v>4528.95</v>
      </c>
      <c r="V199" s="14">
        <v>4585.79</v>
      </c>
      <c r="W199" s="14">
        <v>4641.76</v>
      </c>
    </row>
    <row r="200" spans="1:23" x14ac:dyDescent="0.25">
      <c r="A200" s="8" t="s">
        <v>257</v>
      </c>
      <c r="B200" s="8" t="s">
        <v>45</v>
      </c>
      <c r="C200" s="8" t="s">
        <v>259</v>
      </c>
      <c r="D200" s="14">
        <v>136.83000000000001</v>
      </c>
      <c r="E200" s="14">
        <v>290.16000000000003</v>
      </c>
      <c r="F200" s="14">
        <v>464.74</v>
      </c>
      <c r="G200" s="14">
        <v>662.07</v>
      </c>
      <c r="H200" s="14">
        <v>884.84</v>
      </c>
      <c r="I200" s="14">
        <v>1130.1300000000001</v>
      </c>
      <c r="J200" s="14">
        <v>1391.88</v>
      </c>
      <c r="K200" s="14">
        <v>1666.7</v>
      </c>
      <c r="L200" s="14">
        <v>1953.91</v>
      </c>
      <c r="M200" s="14">
        <v>2247.02</v>
      </c>
      <c r="N200" s="14">
        <v>2545.58</v>
      </c>
      <c r="O200" s="14">
        <v>2845.7</v>
      </c>
      <c r="P200" s="14">
        <v>3139.9</v>
      </c>
      <c r="Q200" s="14">
        <v>3362.76</v>
      </c>
      <c r="R200" s="14">
        <v>3495.96</v>
      </c>
      <c r="S200" s="14">
        <v>3559.69</v>
      </c>
      <c r="T200" s="14">
        <v>3614.11</v>
      </c>
      <c r="U200" s="14">
        <v>3660.74</v>
      </c>
      <c r="V200" s="14">
        <v>3706.33</v>
      </c>
      <c r="W200" s="14">
        <v>3751.35</v>
      </c>
    </row>
    <row r="201" spans="1:23" x14ac:dyDescent="0.25">
      <c r="A201" s="8" t="s">
        <v>260</v>
      </c>
      <c r="B201" s="8" t="s">
        <v>41</v>
      </c>
      <c r="C201" s="8" t="s">
        <v>258</v>
      </c>
      <c r="D201" s="14">
        <v>500.86</v>
      </c>
      <c r="E201" s="14">
        <v>968.08</v>
      </c>
      <c r="F201" s="14">
        <v>1158.49</v>
      </c>
      <c r="G201" s="14">
        <v>1201.45</v>
      </c>
      <c r="H201" s="14">
        <v>1223.6300000000001</v>
      </c>
      <c r="I201" s="14">
        <v>1223.78</v>
      </c>
      <c r="J201" s="14">
        <v>1223.78</v>
      </c>
      <c r="K201" s="14">
        <v>1306.07</v>
      </c>
      <c r="L201" s="14">
        <v>1306.07</v>
      </c>
      <c r="M201" s="14">
        <v>1350.13</v>
      </c>
      <c r="N201" s="14">
        <v>1350.13</v>
      </c>
      <c r="O201" s="14">
        <v>1409.42</v>
      </c>
      <c r="P201" s="14">
        <v>1409.42</v>
      </c>
      <c r="Q201" s="14">
        <v>1457.76</v>
      </c>
      <c r="R201" s="14">
        <v>1457.76</v>
      </c>
      <c r="S201" s="14">
        <v>1597.85</v>
      </c>
      <c r="T201" s="14">
        <v>1597.85</v>
      </c>
      <c r="U201" s="14">
        <v>1689.23</v>
      </c>
      <c r="V201" s="14">
        <v>1689.23</v>
      </c>
      <c r="W201" s="14">
        <v>1714.84</v>
      </c>
    </row>
    <row r="202" spans="1:23" x14ac:dyDescent="0.25">
      <c r="A202" s="8" t="s">
        <v>260</v>
      </c>
      <c r="B202" s="8" t="s">
        <v>41</v>
      </c>
      <c r="C202" s="8" t="s">
        <v>259</v>
      </c>
      <c r="D202" s="14">
        <v>468.19</v>
      </c>
      <c r="E202" s="14">
        <v>873.17</v>
      </c>
      <c r="F202" s="14">
        <v>1045.47</v>
      </c>
      <c r="G202" s="14">
        <v>1089.05</v>
      </c>
      <c r="H202" s="14">
        <v>1104.71</v>
      </c>
      <c r="I202" s="14">
        <v>1104.8900000000001</v>
      </c>
      <c r="J202" s="14">
        <v>1104.8900000000001</v>
      </c>
      <c r="K202" s="14">
        <v>1191.22</v>
      </c>
      <c r="L202" s="14">
        <v>1191.22</v>
      </c>
      <c r="M202" s="14">
        <v>1232.3599999999999</v>
      </c>
      <c r="N202" s="14">
        <v>1232.3599999999999</v>
      </c>
      <c r="O202" s="14">
        <v>1291.8900000000001</v>
      </c>
      <c r="P202" s="14">
        <v>1291.8900000000001</v>
      </c>
      <c r="Q202" s="14">
        <v>1341.15</v>
      </c>
      <c r="R202" s="14">
        <v>1341.15</v>
      </c>
      <c r="S202" s="14">
        <v>1466</v>
      </c>
      <c r="T202" s="14">
        <v>1466</v>
      </c>
      <c r="U202" s="14">
        <v>1541.64</v>
      </c>
      <c r="V202" s="14">
        <v>1541.64</v>
      </c>
      <c r="W202" s="14">
        <v>1564.03</v>
      </c>
    </row>
    <row r="203" spans="1:23" x14ac:dyDescent="0.25">
      <c r="A203" s="8" t="s">
        <v>260</v>
      </c>
      <c r="B203" s="8" t="s">
        <v>39</v>
      </c>
      <c r="C203" s="8" t="s">
        <v>258</v>
      </c>
      <c r="D203" s="14">
        <v>0</v>
      </c>
      <c r="E203" s="14">
        <v>0</v>
      </c>
      <c r="F203" s="14">
        <v>59.97</v>
      </c>
      <c r="G203" s="14">
        <v>146.91999999999999</v>
      </c>
      <c r="H203" s="14">
        <v>310.58</v>
      </c>
      <c r="I203" s="14">
        <v>443.81</v>
      </c>
      <c r="J203" s="14">
        <v>443.81</v>
      </c>
      <c r="K203" s="14">
        <v>2474.4</v>
      </c>
      <c r="L203" s="14">
        <v>2474.4</v>
      </c>
      <c r="M203" s="14">
        <v>2797.19</v>
      </c>
      <c r="N203" s="14">
        <v>2797.19</v>
      </c>
      <c r="O203" s="14">
        <v>3214.09</v>
      </c>
      <c r="P203" s="14">
        <v>3214.09</v>
      </c>
      <c r="Q203" s="14">
        <v>3952.97</v>
      </c>
      <c r="R203" s="14">
        <v>3952.97</v>
      </c>
      <c r="S203" s="14">
        <v>4066.79</v>
      </c>
      <c r="T203" s="14">
        <v>4066.79</v>
      </c>
      <c r="U203" s="14">
        <v>6916.41</v>
      </c>
      <c r="V203" s="14">
        <v>6916.41</v>
      </c>
      <c r="W203" s="14">
        <v>6916.41</v>
      </c>
    </row>
    <row r="204" spans="1:23" x14ac:dyDescent="0.25">
      <c r="A204" s="8" t="s">
        <v>260</v>
      </c>
      <c r="B204" s="8" t="s">
        <v>39</v>
      </c>
      <c r="C204" s="8" t="s">
        <v>259</v>
      </c>
      <c r="D204" s="14">
        <v>0</v>
      </c>
      <c r="E204" s="14">
        <v>0</v>
      </c>
      <c r="F204" s="14">
        <v>47.8</v>
      </c>
      <c r="G204" s="14">
        <v>117.11</v>
      </c>
      <c r="H204" s="14">
        <v>247.56</v>
      </c>
      <c r="I204" s="14">
        <v>353.76</v>
      </c>
      <c r="J204" s="14">
        <v>353.76</v>
      </c>
      <c r="K204" s="14">
        <v>1972.33</v>
      </c>
      <c r="L204" s="14">
        <v>1972.33</v>
      </c>
      <c r="M204" s="14">
        <v>2229.62</v>
      </c>
      <c r="N204" s="14">
        <v>2229.62</v>
      </c>
      <c r="O204" s="14">
        <v>2561.9299999999998</v>
      </c>
      <c r="P204" s="14">
        <v>2561.9299999999998</v>
      </c>
      <c r="Q204" s="14">
        <v>3150.89</v>
      </c>
      <c r="R204" s="14">
        <v>3150.89</v>
      </c>
      <c r="S204" s="14">
        <v>3241.61</v>
      </c>
      <c r="T204" s="14">
        <v>3241.61</v>
      </c>
      <c r="U204" s="14">
        <v>5513.03</v>
      </c>
      <c r="V204" s="14">
        <v>5513.03</v>
      </c>
      <c r="W204" s="14">
        <v>5513.03</v>
      </c>
    </row>
    <row r="205" spans="1:23" x14ac:dyDescent="0.25">
      <c r="A205" s="8" t="s">
        <v>260</v>
      </c>
      <c r="B205" s="8" t="s">
        <v>46</v>
      </c>
      <c r="C205" s="8" t="s">
        <v>258</v>
      </c>
      <c r="D205" s="14">
        <v>0</v>
      </c>
      <c r="E205" s="14">
        <v>0.33</v>
      </c>
      <c r="F205" s="14">
        <v>2.2200000000000002</v>
      </c>
      <c r="G205" s="14">
        <v>3.33</v>
      </c>
      <c r="H205" s="14">
        <v>20.71</v>
      </c>
      <c r="I205" s="14">
        <v>22.8</v>
      </c>
      <c r="J205" s="14">
        <v>22.83</v>
      </c>
      <c r="K205" s="14">
        <v>43.01</v>
      </c>
      <c r="L205" s="14">
        <v>43.03</v>
      </c>
      <c r="M205" s="14">
        <v>68.84</v>
      </c>
      <c r="N205" s="14">
        <v>68.87</v>
      </c>
      <c r="O205" s="14">
        <v>79.599999999999994</v>
      </c>
      <c r="P205" s="14">
        <v>79.599999999999994</v>
      </c>
      <c r="Q205" s="14">
        <v>87.12</v>
      </c>
      <c r="R205" s="14">
        <v>87.13</v>
      </c>
      <c r="S205" s="14">
        <v>107.85</v>
      </c>
      <c r="T205" s="14">
        <v>108.02</v>
      </c>
      <c r="U205" s="14">
        <v>233.88</v>
      </c>
      <c r="V205" s="14">
        <v>234.31</v>
      </c>
      <c r="W205" s="14">
        <v>248.36</v>
      </c>
    </row>
    <row r="206" spans="1:23" x14ac:dyDescent="0.25">
      <c r="A206" s="8" t="s">
        <v>260</v>
      </c>
      <c r="B206" s="8" t="s">
        <v>46</v>
      </c>
      <c r="C206" s="8" t="s">
        <v>259</v>
      </c>
      <c r="D206" s="14">
        <v>0</v>
      </c>
      <c r="E206" s="14">
        <v>1.43</v>
      </c>
      <c r="F206" s="14">
        <v>7.32</v>
      </c>
      <c r="G206" s="14">
        <v>11.1</v>
      </c>
      <c r="H206" s="14">
        <v>40.270000000000003</v>
      </c>
      <c r="I206" s="14">
        <v>46.79</v>
      </c>
      <c r="J206" s="14">
        <v>46.89</v>
      </c>
      <c r="K206" s="14">
        <v>109.73</v>
      </c>
      <c r="L206" s="14">
        <v>109.78</v>
      </c>
      <c r="M206" s="14">
        <v>190.17</v>
      </c>
      <c r="N206" s="14">
        <v>190.27</v>
      </c>
      <c r="O206" s="14">
        <v>223.7</v>
      </c>
      <c r="P206" s="14">
        <v>223.74</v>
      </c>
      <c r="Q206" s="14">
        <v>247.15</v>
      </c>
      <c r="R206" s="14">
        <v>247.18</v>
      </c>
      <c r="S206" s="14">
        <v>313.20999999999998</v>
      </c>
      <c r="T206" s="14">
        <v>313.56</v>
      </c>
      <c r="U206" s="14">
        <v>705.8</v>
      </c>
      <c r="V206" s="14">
        <v>706.66</v>
      </c>
      <c r="W206" s="14">
        <v>750.34</v>
      </c>
    </row>
    <row r="207" spans="1:23" x14ac:dyDescent="0.25">
      <c r="A207" s="8" t="s">
        <v>260</v>
      </c>
      <c r="B207" s="8" t="s">
        <v>45</v>
      </c>
      <c r="C207" s="8" t="s">
        <v>258</v>
      </c>
      <c r="D207" s="14">
        <v>160.41999999999999</v>
      </c>
      <c r="E207" s="14">
        <v>495.79</v>
      </c>
      <c r="F207" s="14">
        <v>888.02</v>
      </c>
      <c r="G207" s="14">
        <v>1335.73</v>
      </c>
      <c r="H207" s="14">
        <v>1843.62</v>
      </c>
      <c r="I207" s="14">
        <v>2413.9</v>
      </c>
      <c r="J207" s="14">
        <v>3034.83</v>
      </c>
      <c r="K207" s="14">
        <v>3693.32</v>
      </c>
      <c r="L207" s="14">
        <v>4385.91</v>
      </c>
      <c r="M207" s="14">
        <v>5107.96</v>
      </c>
      <c r="N207" s="14">
        <v>5840.59</v>
      </c>
      <c r="O207" s="14">
        <v>6574.38</v>
      </c>
      <c r="P207" s="14">
        <v>7300.72</v>
      </c>
      <c r="Q207" s="14">
        <v>7926.36</v>
      </c>
      <c r="R207" s="14">
        <v>8313.9</v>
      </c>
      <c r="S207" s="14">
        <v>8472.32</v>
      </c>
      <c r="T207" s="14">
        <v>8617.02</v>
      </c>
      <c r="U207" s="14">
        <v>8738.26</v>
      </c>
      <c r="V207" s="14">
        <v>8857.2900000000009</v>
      </c>
      <c r="W207" s="14">
        <v>8974.98</v>
      </c>
    </row>
    <row r="208" spans="1:23" x14ac:dyDescent="0.25">
      <c r="A208" s="8" t="s">
        <v>260</v>
      </c>
      <c r="B208" s="8" t="s">
        <v>45</v>
      </c>
      <c r="C208" s="8" t="s">
        <v>259</v>
      </c>
      <c r="D208" s="14">
        <v>247.63</v>
      </c>
      <c r="E208" s="14">
        <v>514.57000000000005</v>
      </c>
      <c r="F208" s="14">
        <v>808.91</v>
      </c>
      <c r="G208" s="14">
        <v>1135.5999999999999</v>
      </c>
      <c r="H208" s="14">
        <v>1500.51</v>
      </c>
      <c r="I208" s="14">
        <v>1897.78</v>
      </c>
      <c r="J208" s="14">
        <v>2315.41</v>
      </c>
      <c r="K208" s="14">
        <v>2747.49</v>
      </c>
      <c r="L208" s="14">
        <v>3191.44</v>
      </c>
      <c r="M208" s="14">
        <v>3637.1</v>
      </c>
      <c r="N208" s="14">
        <v>4074.88</v>
      </c>
      <c r="O208" s="14">
        <v>4500.07</v>
      </c>
      <c r="P208" s="14">
        <v>4907.12</v>
      </c>
      <c r="Q208" s="14">
        <v>5165.1000000000004</v>
      </c>
      <c r="R208" s="14">
        <v>5313.92</v>
      </c>
      <c r="S208" s="14">
        <v>5407.34</v>
      </c>
      <c r="T208" s="14">
        <v>5480.5</v>
      </c>
      <c r="U208" s="14">
        <v>5545.92</v>
      </c>
      <c r="V208" s="14">
        <v>5609.69</v>
      </c>
      <c r="W208" s="14">
        <v>5672.7</v>
      </c>
    </row>
    <row r="209" spans="1:27" x14ac:dyDescent="0.25">
      <c r="A209" s="8"/>
      <c r="B209" s="8"/>
      <c r="C209" s="8"/>
      <c r="D209" s="8"/>
      <c r="E209" s="8"/>
      <c r="F209" s="8"/>
      <c r="G209" s="8"/>
      <c r="H209" s="8"/>
      <c r="I209" s="8"/>
      <c r="J209" s="8"/>
      <c r="K209" s="8"/>
      <c r="L209" s="8"/>
      <c r="M209" s="8"/>
      <c r="N209" s="8"/>
      <c r="O209" s="8"/>
      <c r="P209" s="8"/>
      <c r="Q209" s="8"/>
      <c r="R209" s="8"/>
      <c r="S209" s="8"/>
      <c r="T209" s="8"/>
      <c r="U209" s="8"/>
    </row>
    <row r="210" spans="1:27" x14ac:dyDescent="0.25">
      <c r="A210" s="15" t="s">
        <v>261</v>
      </c>
      <c r="B210" s="15">
        <v>2016</v>
      </c>
      <c r="C210" s="15">
        <v>2017</v>
      </c>
      <c r="D210" s="15">
        <v>2018</v>
      </c>
      <c r="E210" s="15">
        <v>2019</v>
      </c>
      <c r="F210" s="15">
        <v>2020</v>
      </c>
      <c r="G210" s="15">
        <v>2021</v>
      </c>
      <c r="H210" s="15">
        <v>2022</v>
      </c>
      <c r="I210" s="15">
        <v>2023</v>
      </c>
      <c r="J210" s="15">
        <v>2024</v>
      </c>
      <c r="K210" s="15">
        <v>2025</v>
      </c>
      <c r="L210" s="15">
        <v>2026</v>
      </c>
      <c r="M210" s="15">
        <v>2027</v>
      </c>
      <c r="N210" s="15">
        <v>2028</v>
      </c>
      <c r="O210" s="15">
        <v>2029</v>
      </c>
      <c r="P210" s="15">
        <v>2030</v>
      </c>
      <c r="Q210" s="15">
        <v>2031</v>
      </c>
      <c r="R210" s="15">
        <v>2032</v>
      </c>
      <c r="S210" s="15">
        <v>2033</v>
      </c>
      <c r="T210" s="15">
        <v>2034</v>
      </c>
      <c r="U210" s="15">
        <v>2035</v>
      </c>
    </row>
    <row r="211" spans="1:27" x14ac:dyDescent="0.25">
      <c r="A211" s="8" t="s">
        <v>41</v>
      </c>
      <c r="B211" s="14">
        <v>0</v>
      </c>
      <c r="C211" s="14">
        <v>0</v>
      </c>
      <c r="D211" s="14">
        <v>0</v>
      </c>
      <c r="E211" s="14">
        <v>0.01</v>
      </c>
      <c r="F211" s="14">
        <v>0.01</v>
      </c>
      <c r="G211" s="14">
        <v>0.01</v>
      </c>
      <c r="H211" s="14">
        <v>0.03</v>
      </c>
      <c r="I211" s="14">
        <v>0.03</v>
      </c>
      <c r="J211" s="14">
        <v>0.02</v>
      </c>
      <c r="K211" s="14">
        <v>0.03</v>
      </c>
      <c r="L211" s="14">
        <v>0.09</v>
      </c>
      <c r="M211" s="14">
        <v>0.18</v>
      </c>
      <c r="N211" s="14">
        <v>0.21</v>
      </c>
      <c r="O211" s="14">
        <v>0.23</v>
      </c>
      <c r="P211" s="14">
        <v>0.33</v>
      </c>
      <c r="Q211" s="14">
        <v>0.4</v>
      </c>
      <c r="R211" s="14">
        <v>0.45</v>
      </c>
      <c r="S211" s="14">
        <v>0.56000000000000005</v>
      </c>
      <c r="T211" s="14">
        <v>0.69</v>
      </c>
      <c r="U211" s="14">
        <v>0.87</v>
      </c>
    </row>
    <row r="212" spans="1:27" x14ac:dyDescent="0.25">
      <c r="A212" s="8" t="s">
        <v>53</v>
      </c>
      <c r="B212" s="14">
        <v>0</v>
      </c>
      <c r="C212" s="14">
        <v>0</v>
      </c>
      <c r="D212" s="14">
        <v>0</v>
      </c>
      <c r="E212" s="14">
        <v>1</v>
      </c>
      <c r="F212" s="14">
        <v>10.31</v>
      </c>
      <c r="G212" s="14">
        <v>50.11</v>
      </c>
      <c r="H212" s="14">
        <v>104.33</v>
      </c>
      <c r="I212" s="14">
        <v>149.96</v>
      </c>
      <c r="J212" s="14">
        <v>207.34</v>
      </c>
      <c r="K212" s="14">
        <v>486.75</v>
      </c>
      <c r="L212" s="14">
        <v>1217.55</v>
      </c>
      <c r="M212" s="14">
        <v>1279.74</v>
      </c>
      <c r="N212" s="14">
        <v>1302</v>
      </c>
      <c r="O212" s="14">
        <v>1352.68</v>
      </c>
      <c r="P212" s="14">
        <v>1503.6</v>
      </c>
      <c r="Q212" s="14">
        <v>1608.86</v>
      </c>
      <c r="R212" s="14">
        <v>1819.65</v>
      </c>
      <c r="S212" s="14">
        <v>1864.53</v>
      </c>
      <c r="T212" s="14">
        <v>2012.73</v>
      </c>
      <c r="U212" s="14">
        <v>2407.15</v>
      </c>
    </row>
    <row r="213" spans="1:27" x14ac:dyDescent="0.25">
      <c r="A213" s="8" t="s">
        <v>54</v>
      </c>
      <c r="B213" s="14">
        <v>4358.51</v>
      </c>
      <c r="C213" s="14">
        <v>4363.8599999999997</v>
      </c>
      <c r="D213" s="14">
        <v>4275.41</v>
      </c>
      <c r="E213" s="14">
        <v>4195.3599999999997</v>
      </c>
      <c r="F213" s="14">
        <v>4140.46</v>
      </c>
      <c r="G213" s="14">
        <v>4087.16</v>
      </c>
      <c r="H213" s="14">
        <v>4051.38</v>
      </c>
      <c r="I213" s="14">
        <v>4002.46</v>
      </c>
      <c r="J213" s="14">
        <v>3959.69</v>
      </c>
      <c r="K213" s="14">
        <v>3870.18</v>
      </c>
      <c r="L213" s="14">
        <v>3726.38</v>
      </c>
      <c r="M213" s="14">
        <v>3767.58</v>
      </c>
      <c r="N213" s="14">
        <v>3648.11</v>
      </c>
      <c r="O213" s="14">
        <v>3617.89</v>
      </c>
      <c r="P213" s="14">
        <v>3577.06</v>
      </c>
      <c r="Q213" s="14">
        <v>3517.83</v>
      </c>
      <c r="R213" s="14">
        <v>3436.31</v>
      </c>
      <c r="S213" s="14">
        <v>3460.86</v>
      </c>
      <c r="T213" s="14">
        <v>3434.49</v>
      </c>
      <c r="U213" s="14">
        <v>3427.2</v>
      </c>
    </row>
    <row r="214" spans="1:27" x14ac:dyDescent="0.25">
      <c r="A214" s="8" t="s">
        <v>55</v>
      </c>
      <c r="B214" s="14">
        <v>605.89</v>
      </c>
      <c r="C214" s="14">
        <v>665.53</v>
      </c>
      <c r="D214" s="14">
        <v>763.94</v>
      </c>
      <c r="E214" s="14">
        <v>796.51</v>
      </c>
      <c r="F214" s="14">
        <v>895.14</v>
      </c>
      <c r="G214" s="14">
        <v>820.99</v>
      </c>
      <c r="H214" s="14">
        <v>748.06</v>
      </c>
      <c r="I214" s="14">
        <v>745.78</v>
      </c>
      <c r="J214" s="14">
        <v>735.13</v>
      </c>
      <c r="K214" s="14">
        <v>712.63</v>
      </c>
      <c r="L214" s="14">
        <v>205.73</v>
      </c>
      <c r="M214" s="14">
        <v>0</v>
      </c>
      <c r="N214" s="14">
        <v>0</v>
      </c>
      <c r="O214" s="14">
        <v>0</v>
      </c>
      <c r="P214" s="14">
        <v>0</v>
      </c>
      <c r="Q214" s="14">
        <v>0</v>
      </c>
      <c r="R214" s="14">
        <v>0</v>
      </c>
      <c r="S214" s="14">
        <v>0</v>
      </c>
      <c r="T214" s="14">
        <v>0</v>
      </c>
      <c r="U214" s="14">
        <v>0</v>
      </c>
      <c r="Y214" s="15">
        <v>2021</v>
      </c>
      <c r="Z214" s="15">
        <v>2026</v>
      </c>
      <c r="AA214" s="15">
        <v>2035</v>
      </c>
    </row>
    <row r="215" spans="1:27" x14ac:dyDescent="0.25">
      <c r="A215" s="8" t="s">
        <v>51</v>
      </c>
      <c r="B215" s="14">
        <v>2482.11</v>
      </c>
      <c r="C215" s="14">
        <v>2482.11</v>
      </c>
      <c r="D215" s="14">
        <v>2482.11</v>
      </c>
      <c r="E215" s="14">
        <v>2485.64</v>
      </c>
      <c r="F215" s="14">
        <v>2487.08</v>
      </c>
      <c r="G215" s="14">
        <v>2489.88</v>
      </c>
      <c r="H215" s="14">
        <v>2490.79</v>
      </c>
      <c r="I215" s="14">
        <v>2490.86</v>
      </c>
      <c r="J215" s="14">
        <v>2490.86</v>
      </c>
      <c r="K215" s="14">
        <v>2490.9299999999998</v>
      </c>
      <c r="L215" s="14">
        <v>2490.9499999999998</v>
      </c>
      <c r="M215" s="14">
        <v>2490.9499999999998</v>
      </c>
      <c r="N215" s="14">
        <v>2490.9499999999998</v>
      </c>
      <c r="O215" s="14">
        <v>2491.34</v>
      </c>
      <c r="P215" s="14">
        <v>2491.5</v>
      </c>
      <c r="Q215" s="14">
        <v>2492.8000000000002</v>
      </c>
      <c r="R215" s="14">
        <v>2493.27</v>
      </c>
      <c r="S215" s="14">
        <v>2507.67</v>
      </c>
      <c r="T215" s="14">
        <v>2513.0300000000002</v>
      </c>
      <c r="U215" s="14">
        <v>2513.0300000000002</v>
      </c>
      <c r="V215" s="5"/>
      <c r="X215" t="s">
        <v>51</v>
      </c>
      <c r="Y215" s="13">
        <f>G215-$B215</f>
        <v>7.7699999999999818</v>
      </c>
      <c r="Z215" s="13">
        <f>L215-$B215</f>
        <v>8.8399999999996908</v>
      </c>
      <c r="AA215" s="13">
        <f>U215-$B215</f>
        <v>30.920000000000073</v>
      </c>
    </row>
    <row r="216" spans="1:27" x14ac:dyDescent="0.25">
      <c r="A216" s="8" t="s">
        <v>52</v>
      </c>
      <c r="B216" s="14">
        <v>126.05</v>
      </c>
      <c r="C216" s="14">
        <v>126.05</v>
      </c>
      <c r="D216" s="14">
        <v>126.05</v>
      </c>
      <c r="E216" s="14">
        <v>128.18</v>
      </c>
      <c r="F216" s="14">
        <v>130.26</v>
      </c>
      <c r="G216" s="14">
        <v>137.22999999999999</v>
      </c>
      <c r="H216" s="14">
        <v>142.71</v>
      </c>
      <c r="I216" s="14">
        <v>143.88</v>
      </c>
      <c r="J216" s="14">
        <v>166.02</v>
      </c>
      <c r="K216" s="14">
        <v>178.1</v>
      </c>
      <c r="L216" s="14">
        <v>202.3</v>
      </c>
      <c r="M216" s="14">
        <v>215.36</v>
      </c>
      <c r="N216" s="14">
        <v>225.9</v>
      </c>
      <c r="O216" s="14">
        <v>231.67</v>
      </c>
      <c r="P216" s="14">
        <v>238.07</v>
      </c>
      <c r="Q216" s="14">
        <v>241.51</v>
      </c>
      <c r="R216" s="14">
        <v>262.54000000000002</v>
      </c>
      <c r="S216" s="14">
        <v>274.11</v>
      </c>
      <c r="T216" s="14">
        <v>387.15</v>
      </c>
      <c r="U216" s="14">
        <v>447.5</v>
      </c>
      <c r="V216" s="5"/>
      <c r="X216" t="s">
        <v>272</v>
      </c>
      <c r="Y216" s="13">
        <f>G216-$B216</f>
        <v>11.179999999999993</v>
      </c>
      <c r="Z216" s="13">
        <f>L216-$B216</f>
        <v>76.250000000000014</v>
      </c>
      <c r="AA216" s="13">
        <f>U216-$B216</f>
        <v>321.45</v>
      </c>
    </row>
    <row r="217" spans="1:27" x14ac:dyDescent="0.25">
      <c r="A217" s="8" t="s">
        <v>40</v>
      </c>
      <c r="B217" s="14">
        <v>0</v>
      </c>
      <c r="C217" s="14">
        <v>0</v>
      </c>
      <c r="D217" s="14">
        <v>0</v>
      </c>
      <c r="E217" s="14">
        <v>0</v>
      </c>
      <c r="F217" s="14">
        <v>0</v>
      </c>
      <c r="G217" s="14">
        <v>0</v>
      </c>
      <c r="H217" s="14">
        <v>5.64</v>
      </c>
      <c r="I217" s="14">
        <v>7.52</v>
      </c>
      <c r="J217" s="14">
        <v>7.52</v>
      </c>
      <c r="K217" s="14">
        <v>7.52</v>
      </c>
      <c r="L217" s="14">
        <v>7.52</v>
      </c>
      <c r="M217" s="14">
        <v>7.52</v>
      </c>
      <c r="N217" s="14">
        <v>7.52</v>
      </c>
      <c r="O217" s="14">
        <v>7.54</v>
      </c>
      <c r="P217" s="14">
        <v>7.57</v>
      </c>
      <c r="Q217" s="14">
        <v>7.59</v>
      </c>
      <c r="R217" s="14">
        <v>7.63</v>
      </c>
      <c r="S217" s="14">
        <v>7.65</v>
      </c>
      <c r="T217" s="14">
        <v>7.71</v>
      </c>
      <c r="U217" s="14">
        <v>7.74</v>
      </c>
      <c r="V217" s="5"/>
      <c r="X217" t="s">
        <v>40</v>
      </c>
      <c r="Y217" s="13">
        <f>G217-$B217</f>
        <v>0</v>
      </c>
      <c r="Z217" s="13">
        <f>L217-$B217</f>
        <v>7.52</v>
      </c>
      <c r="AA217" s="13">
        <f>U217-$B217</f>
        <v>7.74</v>
      </c>
    </row>
    <row r="218" spans="1:27" x14ac:dyDescent="0.25">
      <c r="A218" s="8" t="s">
        <v>50</v>
      </c>
      <c r="B218" s="14">
        <v>1587.68</v>
      </c>
      <c r="C218" s="14">
        <v>1587.68</v>
      </c>
      <c r="D218" s="14">
        <v>1587.68</v>
      </c>
      <c r="E218" s="14">
        <v>1587.68</v>
      </c>
      <c r="F218" s="14">
        <v>1587.68</v>
      </c>
      <c r="G218" s="14">
        <v>1587.68</v>
      </c>
      <c r="H218" s="14">
        <v>1587.68</v>
      </c>
      <c r="I218" s="14">
        <v>1587.68</v>
      </c>
      <c r="J218" s="14">
        <v>1587.68</v>
      </c>
      <c r="K218" s="14">
        <v>1587.68</v>
      </c>
      <c r="L218" s="14">
        <v>1587.68</v>
      </c>
      <c r="M218" s="14">
        <v>1587.68</v>
      </c>
      <c r="N218" s="14">
        <v>1587.68</v>
      </c>
      <c r="O218" s="14">
        <v>1587.68</v>
      </c>
      <c r="P218" s="14">
        <v>1587.68</v>
      </c>
      <c r="Q218" s="14">
        <v>1587.68</v>
      </c>
      <c r="R218" s="14">
        <v>1587.68</v>
      </c>
      <c r="S218" s="14">
        <v>1587.68</v>
      </c>
      <c r="T218" s="14">
        <v>1587.68</v>
      </c>
      <c r="U218" s="14">
        <v>1587.68</v>
      </c>
    </row>
    <row r="221" spans="1:27" x14ac:dyDescent="0.25">
      <c r="A221" s="3" t="s">
        <v>43</v>
      </c>
      <c r="B221" s="3" t="s">
        <v>265</v>
      </c>
    </row>
    <row r="222" spans="1:27" x14ac:dyDescent="0.25">
      <c r="A222" s="8" t="s">
        <v>242</v>
      </c>
      <c r="B222" s="55">
        <v>25287</v>
      </c>
    </row>
    <row r="223" spans="1:27" x14ac:dyDescent="0.25">
      <c r="A223" s="8" t="s">
        <v>243</v>
      </c>
      <c r="B223" s="55">
        <v>150817</v>
      </c>
    </row>
    <row r="225" spans="1:23" x14ac:dyDescent="0.25">
      <c r="A225" s="15" t="s">
        <v>244</v>
      </c>
      <c r="B225" s="15">
        <v>2016</v>
      </c>
      <c r="C225" s="15">
        <v>2017</v>
      </c>
      <c r="D225" s="15">
        <v>2018</v>
      </c>
      <c r="E225" s="15">
        <v>2019</v>
      </c>
      <c r="F225" s="15">
        <v>2020</v>
      </c>
      <c r="G225" s="15">
        <v>2021</v>
      </c>
      <c r="H225" s="15">
        <v>2022</v>
      </c>
      <c r="I225" s="15">
        <v>2023</v>
      </c>
      <c r="J225" s="15">
        <v>2024</v>
      </c>
      <c r="K225" s="15">
        <v>2025</v>
      </c>
      <c r="L225" s="15">
        <v>2026</v>
      </c>
      <c r="M225" s="15">
        <v>2027</v>
      </c>
      <c r="N225" s="15">
        <v>2028</v>
      </c>
      <c r="O225" s="15">
        <v>2029</v>
      </c>
      <c r="P225" s="15">
        <v>2030</v>
      </c>
      <c r="Q225" s="15">
        <v>2031</v>
      </c>
      <c r="R225" s="15">
        <v>2032</v>
      </c>
      <c r="S225" s="15">
        <v>2033</v>
      </c>
      <c r="T225" s="15">
        <v>2034</v>
      </c>
      <c r="U225" s="15">
        <v>2035</v>
      </c>
    </row>
    <row r="226" spans="1:23" x14ac:dyDescent="0.25">
      <c r="A226" s="8" t="s">
        <v>245</v>
      </c>
      <c r="B226" s="14">
        <v>20485</v>
      </c>
      <c r="C226" s="14">
        <v>20372</v>
      </c>
      <c r="D226" s="14">
        <v>20457</v>
      </c>
      <c r="E226" s="14">
        <v>20364</v>
      </c>
      <c r="F226" s="14">
        <v>20205</v>
      </c>
      <c r="G226" s="14">
        <v>20030</v>
      </c>
      <c r="H226" s="14">
        <v>19847</v>
      </c>
      <c r="I226" s="14">
        <v>19668</v>
      </c>
      <c r="J226" s="14">
        <v>19493</v>
      </c>
      <c r="K226" s="14">
        <v>19320</v>
      </c>
      <c r="L226" s="14">
        <v>19156</v>
      </c>
      <c r="M226" s="14">
        <v>19009</v>
      </c>
      <c r="N226" s="14">
        <v>18887</v>
      </c>
      <c r="O226" s="14">
        <v>18812</v>
      </c>
      <c r="P226" s="14">
        <v>18866</v>
      </c>
      <c r="Q226" s="14">
        <v>18976</v>
      </c>
      <c r="R226" s="14">
        <v>19138</v>
      </c>
      <c r="S226" s="14">
        <v>19328</v>
      </c>
      <c r="T226" s="14">
        <v>19532</v>
      </c>
      <c r="U226" s="14">
        <v>19733</v>
      </c>
    </row>
    <row r="227" spans="1:23" x14ac:dyDescent="0.25">
      <c r="A227" s="8" t="s">
        <v>246</v>
      </c>
      <c r="B227" s="55">
        <v>41</v>
      </c>
      <c r="C227" s="55">
        <v>42</v>
      </c>
      <c r="D227" s="55">
        <v>43</v>
      </c>
      <c r="E227" s="55">
        <v>45</v>
      </c>
      <c r="F227" s="55">
        <v>46</v>
      </c>
      <c r="G227" s="55">
        <v>46</v>
      </c>
      <c r="H227" s="55">
        <v>47</v>
      </c>
      <c r="I227" s="55">
        <v>49</v>
      </c>
      <c r="J227" s="55">
        <v>50</v>
      </c>
      <c r="K227" s="55">
        <v>51</v>
      </c>
      <c r="L227" s="55">
        <v>52</v>
      </c>
      <c r="M227" s="55">
        <v>53</v>
      </c>
      <c r="N227" s="55">
        <v>54</v>
      </c>
      <c r="O227" s="55">
        <v>55</v>
      </c>
      <c r="P227" s="55">
        <v>56</v>
      </c>
      <c r="Q227" s="55">
        <v>56</v>
      </c>
      <c r="R227" s="55">
        <v>57</v>
      </c>
      <c r="S227" s="55">
        <v>58</v>
      </c>
      <c r="T227" s="55">
        <v>59</v>
      </c>
      <c r="U227" s="55">
        <v>60</v>
      </c>
    </row>
    <row r="228" spans="1:23" x14ac:dyDescent="0.25">
      <c r="A228" s="8" t="s">
        <v>247</v>
      </c>
      <c r="B228" s="289">
        <v>18</v>
      </c>
      <c r="C228" s="289">
        <v>19</v>
      </c>
      <c r="D228" s="289">
        <v>19</v>
      </c>
      <c r="E228" s="289">
        <v>19</v>
      </c>
      <c r="F228" s="289">
        <v>20</v>
      </c>
      <c r="G228" s="289">
        <v>19</v>
      </c>
      <c r="H228" s="289">
        <v>19</v>
      </c>
      <c r="I228" s="289">
        <v>19</v>
      </c>
      <c r="J228" s="289">
        <v>18</v>
      </c>
      <c r="K228" s="289">
        <v>18</v>
      </c>
      <c r="L228" s="289">
        <v>14</v>
      </c>
      <c r="M228" s="289">
        <v>11</v>
      </c>
      <c r="N228" s="289">
        <v>11</v>
      </c>
      <c r="O228" s="289">
        <v>11</v>
      </c>
      <c r="P228" s="289">
        <v>11</v>
      </c>
      <c r="Q228" s="289">
        <v>11</v>
      </c>
      <c r="R228" s="289">
        <v>11</v>
      </c>
      <c r="S228" s="289">
        <v>11</v>
      </c>
      <c r="T228" s="289">
        <v>10</v>
      </c>
      <c r="U228" s="289">
        <v>10</v>
      </c>
    </row>
    <row r="229" spans="1:23" x14ac:dyDescent="0.25">
      <c r="A229" s="8" t="s">
        <v>248</v>
      </c>
      <c r="B229" s="55">
        <v>3173</v>
      </c>
      <c r="C229" s="55">
        <v>3266</v>
      </c>
      <c r="D229" s="55">
        <v>3471</v>
      </c>
      <c r="E229" s="55">
        <v>3570</v>
      </c>
      <c r="F229" s="55">
        <v>3655</v>
      </c>
      <c r="G229" s="55">
        <v>3642</v>
      </c>
      <c r="H229" s="55">
        <v>3643</v>
      </c>
      <c r="I229" s="55">
        <v>3954</v>
      </c>
      <c r="J229" s="55">
        <v>4019</v>
      </c>
      <c r="K229" s="55">
        <v>4634</v>
      </c>
      <c r="L229" s="55">
        <v>4543</v>
      </c>
      <c r="M229" s="55">
        <v>4608</v>
      </c>
      <c r="N229" s="55">
        <v>4686</v>
      </c>
      <c r="O229" s="55">
        <v>4844</v>
      </c>
      <c r="P229" s="55">
        <v>4973</v>
      </c>
      <c r="Q229" s="55">
        <v>5259</v>
      </c>
      <c r="R229" s="55">
        <v>5482</v>
      </c>
      <c r="S229" s="55">
        <v>6746</v>
      </c>
      <c r="T229" s="55">
        <v>7144</v>
      </c>
      <c r="U229" s="55">
        <v>7099</v>
      </c>
    </row>
    <row r="230" spans="1:23" x14ac:dyDescent="0.25">
      <c r="A230" s="8" t="s">
        <v>249</v>
      </c>
      <c r="B230" s="55">
        <v>86</v>
      </c>
      <c r="C230" s="55">
        <v>86</v>
      </c>
      <c r="D230" s="55">
        <v>86</v>
      </c>
      <c r="E230" s="55">
        <v>85</v>
      </c>
      <c r="F230" s="55">
        <v>83</v>
      </c>
      <c r="G230" s="55">
        <v>83</v>
      </c>
      <c r="H230" s="55">
        <v>84</v>
      </c>
      <c r="I230" s="55">
        <v>86</v>
      </c>
      <c r="J230" s="55">
        <v>87</v>
      </c>
      <c r="K230" s="55">
        <v>92</v>
      </c>
      <c r="L230" s="55">
        <v>135</v>
      </c>
      <c r="M230" s="55">
        <v>108</v>
      </c>
      <c r="N230" s="55">
        <v>99</v>
      </c>
      <c r="O230" s="55">
        <v>99</v>
      </c>
      <c r="P230" s="55">
        <v>98</v>
      </c>
      <c r="Q230" s="55">
        <v>100</v>
      </c>
      <c r="R230" s="55">
        <v>101</v>
      </c>
      <c r="S230" s="55">
        <v>111</v>
      </c>
      <c r="T230" s="55">
        <v>115</v>
      </c>
      <c r="U230" s="55">
        <v>119</v>
      </c>
    </row>
    <row r="231" spans="1:23" x14ac:dyDescent="0.25">
      <c r="A231" s="8" t="s">
        <v>250</v>
      </c>
      <c r="B231" s="55">
        <v>81</v>
      </c>
      <c r="C231" s="55">
        <v>82</v>
      </c>
      <c r="D231" s="55">
        <v>83</v>
      </c>
      <c r="E231" s="55">
        <v>84</v>
      </c>
      <c r="F231" s="55">
        <v>85</v>
      </c>
      <c r="G231" s="55">
        <v>86</v>
      </c>
      <c r="H231" s="55">
        <v>87</v>
      </c>
      <c r="I231" s="55">
        <v>89</v>
      </c>
      <c r="J231" s="55">
        <v>90</v>
      </c>
      <c r="K231" s="55">
        <v>95</v>
      </c>
      <c r="L231" s="55">
        <v>96</v>
      </c>
      <c r="M231" s="55">
        <v>97</v>
      </c>
      <c r="N231" s="55">
        <v>98</v>
      </c>
      <c r="O231" s="55">
        <v>96</v>
      </c>
      <c r="P231" s="55">
        <v>95</v>
      </c>
      <c r="Q231" s="55">
        <v>94</v>
      </c>
      <c r="R231" s="55">
        <v>94</v>
      </c>
      <c r="S231" s="55">
        <v>101</v>
      </c>
      <c r="T231" s="55">
        <v>102</v>
      </c>
      <c r="U231" s="55">
        <v>101</v>
      </c>
    </row>
    <row r="232" spans="1:23" x14ac:dyDescent="0.25">
      <c r="A232" s="8" t="s">
        <v>251</v>
      </c>
      <c r="B232" s="55">
        <v>74</v>
      </c>
      <c r="C232" s="55">
        <v>73</v>
      </c>
      <c r="D232" s="55">
        <v>73</v>
      </c>
      <c r="E232" s="55">
        <v>72</v>
      </c>
      <c r="F232" s="55">
        <v>72</v>
      </c>
      <c r="G232" s="55">
        <v>71</v>
      </c>
      <c r="H232" s="55">
        <v>70</v>
      </c>
      <c r="I232" s="55">
        <v>71</v>
      </c>
      <c r="J232" s="55">
        <v>70</v>
      </c>
      <c r="K232" s="55">
        <v>73</v>
      </c>
      <c r="L232" s="55">
        <v>72</v>
      </c>
      <c r="M232" s="55">
        <v>72</v>
      </c>
      <c r="N232" s="55">
        <v>71</v>
      </c>
      <c r="O232" s="55">
        <v>69</v>
      </c>
      <c r="P232" s="55">
        <v>67</v>
      </c>
      <c r="Q232" s="55">
        <v>67</v>
      </c>
      <c r="R232" s="55">
        <v>67</v>
      </c>
      <c r="S232" s="55">
        <v>72</v>
      </c>
      <c r="T232" s="55">
        <v>72</v>
      </c>
      <c r="U232" s="55">
        <v>71</v>
      </c>
    </row>
    <row r="233" spans="1:23" x14ac:dyDescent="0.25">
      <c r="A233" s="8" t="s">
        <v>252</v>
      </c>
      <c r="B233" s="55">
        <v>88</v>
      </c>
      <c r="C233" s="55">
        <v>89</v>
      </c>
      <c r="D233" s="55">
        <v>90</v>
      </c>
      <c r="E233" s="55">
        <v>91</v>
      </c>
      <c r="F233" s="55">
        <v>93</v>
      </c>
      <c r="G233" s="55">
        <v>93</v>
      </c>
      <c r="H233" s="55">
        <v>94</v>
      </c>
      <c r="I233" s="55">
        <v>97</v>
      </c>
      <c r="J233" s="55">
        <v>98</v>
      </c>
      <c r="K233" s="55">
        <v>102</v>
      </c>
      <c r="L233" s="55">
        <v>102</v>
      </c>
      <c r="M233" s="55">
        <v>102</v>
      </c>
      <c r="N233" s="55">
        <v>103</v>
      </c>
      <c r="O233" s="55">
        <v>102</v>
      </c>
      <c r="P233" s="55">
        <v>100</v>
      </c>
      <c r="Q233" s="55">
        <v>100</v>
      </c>
      <c r="R233" s="55">
        <v>100</v>
      </c>
      <c r="S233" s="55">
        <v>106</v>
      </c>
      <c r="T233" s="55">
        <v>107</v>
      </c>
      <c r="U233" s="55">
        <v>105</v>
      </c>
    </row>
    <row r="234" spans="1:23" x14ac:dyDescent="0.25">
      <c r="A234" s="8" t="s">
        <v>253</v>
      </c>
      <c r="B234" s="55">
        <v>80</v>
      </c>
      <c r="C234" s="55">
        <v>79</v>
      </c>
      <c r="D234" s="55">
        <v>79</v>
      </c>
      <c r="E234" s="55">
        <v>78</v>
      </c>
      <c r="F234" s="55">
        <v>78</v>
      </c>
      <c r="G234" s="55">
        <v>77</v>
      </c>
      <c r="H234" s="55">
        <v>77</v>
      </c>
      <c r="I234" s="55">
        <v>77</v>
      </c>
      <c r="J234" s="55">
        <v>77</v>
      </c>
      <c r="K234" s="55">
        <v>79</v>
      </c>
      <c r="L234" s="55">
        <v>77</v>
      </c>
      <c r="M234" s="55">
        <v>76</v>
      </c>
      <c r="N234" s="55">
        <v>75</v>
      </c>
      <c r="O234" s="55">
        <v>73</v>
      </c>
      <c r="P234" s="55">
        <v>71</v>
      </c>
      <c r="Q234" s="55">
        <v>71</v>
      </c>
      <c r="R234" s="55">
        <v>71</v>
      </c>
      <c r="S234" s="55">
        <v>75</v>
      </c>
      <c r="T234" s="55">
        <v>76</v>
      </c>
      <c r="U234" s="55">
        <v>75</v>
      </c>
    </row>
    <row r="235" spans="1:23" x14ac:dyDescent="0.25">
      <c r="A235" s="8"/>
      <c r="B235" s="8"/>
      <c r="C235" s="8"/>
      <c r="D235" s="8"/>
      <c r="E235" s="8"/>
      <c r="F235" s="8"/>
      <c r="G235" s="8"/>
      <c r="H235" s="8"/>
      <c r="I235" s="8"/>
      <c r="J235" s="8"/>
      <c r="K235" s="8"/>
      <c r="L235" s="8"/>
      <c r="M235" s="8"/>
      <c r="N235" s="8"/>
      <c r="O235" s="8"/>
      <c r="P235" s="8"/>
      <c r="Q235" s="8"/>
      <c r="R235" s="8"/>
      <c r="S235" s="8"/>
      <c r="T235" s="8"/>
      <c r="U235" s="8"/>
    </row>
    <row r="236" spans="1:23" x14ac:dyDescent="0.25">
      <c r="A236" s="15" t="s">
        <v>254</v>
      </c>
      <c r="B236" s="15" t="s">
        <v>255</v>
      </c>
      <c r="C236" s="15" t="s">
        <v>256</v>
      </c>
      <c r="D236" s="15">
        <v>2016</v>
      </c>
      <c r="E236" s="15">
        <v>2017</v>
      </c>
      <c r="F236" s="15">
        <v>2018</v>
      </c>
      <c r="G236" s="15">
        <v>2019</v>
      </c>
      <c r="H236" s="15">
        <v>2020</v>
      </c>
      <c r="I236" s="15">
        <v>2021</v>
      </c>
      <c r="J236" s="15">
        <v>2022</v>
      </c>
      <c r="K236" s="15">
        <v>2023</v>
      </c>
      <c r="L236" s="15">
        <v>2024</v>
      </c>
      <c r="M236" s="15">
        <v>2025</v>
      </c>
      <c r="N236" s="15">
        <v>2026</v>
      </c>
      <c r="O236" s="15">
        <v>2027</v>
      </c>
      <c r="P236" s="15">
        <v>2028</v>
      </c>
      <c r="Q236" s="15">
        <v>2029</v>
      </c>
      <c r="R236" s="15">
        <v>2030</v>
      </c>
      <c r="S236" s="15">
        <v>2031</v>
      </c>
      <c r="T236" s="15">
        <v>2032</v>
      </c>
      <c r="U236" s="15">
        <v>2033</v>
      </c>
      <c r="V236" s="15">
        <v>2034</v>
      </c>
      <c r="W236" s="15">
        <v>2035</v>
      </c>
    </row>
    <row r="237" spans="1:23" x14ac:dyDescent="0.25">
      <c r="A237" s="8" t="s">
        <v>257</v>
      </c>
      <c r="B237" s="8" t="s">
        <v>41</v>
      </c>
      <c r="C237" s="8" t="s">
        <v>258</v>
      </c>
      <c r="D237" s="14">
        <v>3.39</v>
      </c>
      <c r="E237" s="14">
        <v>6.53</v>
      </c>
      <c r="F237" s="14">
        <v>7.68</v>
      </c>
      <c r="G237" s="14">
        <v>7.85</v>
      </c>
      <c r="H237" s="14">
        <v>7.98</v>
      </c>
      <c r="I237" s="14">
        <v>8</v>
      </c>
      <c r="J237" s="14">
        <v>8</v>
      </c>
      <c r="K237" s="14">
        <v>9.0500000000000007</v>
      </c>
      <c r="L237" s="14">
        <v>9.0500000000000007</v>
      </c>
      <c r="M237" s="14">
        <v>11.85</v>
      </c>
      <c r="N237" s="14">
        <v>11.85</v>
      </c>
      <c r="O237" s="14">
        <v>12.93</v>
      </c>
      <c r="P237" s="14">
        <v>12.93</v>
      </c>
      <c r="Q237" s="14">
        <v>13.28</v>
      </c>
      <c r="R237" s="14">
        <v>13.28</v>
      </c>
      <c r="S237" s="14">
        <v>14.12</v>
      </c>
      <c r="T237" s="14">
        <v>14.12</v>
      </c>
      <c r="U237" s="14">
        <v>17.010000000000002</v>
      </c>
      <c r="V237" s="14">
        <v>17.010000000000002</v>
      </c>
      <c r="W237" s="14">
        <v>17.12</v>
      </c>
    </row>
    <row r="238" spans="1:23" x14ac:dyDescent="0.25">
      <c r="A238" s="8" t="s">
        <v>257</v>
      </c>
      <c r="B238" s="8" t="s">
        <v>41</v>
      </c>
      <c r="C238" s="8" t="s">
        <v>259</v>
      </c>
      <c r="D238" s="14">
        <v>6.05</v>
      </c>
      <c r="E238" s="14">
        <v>11.63</v>
      </c>
      <c r="F238" s="14">
        <v>13.67</v>
      </c>
      <c r="G238" s="14">
        <v>13.96</v>
      </c>
      <c r="H238" s="14">
        <v>14.12</v>
      </c>
      <c r="I238" s="14">
        <v>14.14</v>
      </c>
      <c r="J238" s="14">
        <v>14.14</v>
      </c>
      <c r="K238" s="14">
        <v>16.149999999999999</v>
      </c>
      <c r="L238" s="14">
        <v>16.149999999999999</v>
      </c>
      <c r="M238" s="14">
        <v>21.09</v>
      </c>
      <c r="N238" s="14">
        <v>21.09</v>
      </c>
      <c r="O238" s="14">
        <v>22.89</v>
      </c>
      <c r="P238" s="14">
        <v>22.89</v>
      </c>
      <c r="Q238" s="14">
        <v>23.45</v>
      </c>
      <c r="R238" s="14">
        <v>23.45</v>
      </c>
      <c r="S238" s="14">
        <v>24.8</v>
      </c>
      <c r="T238" s="14">
        <v>24.8</v>
      </c>
      <c r="U238" s="14">
        <v>29.9</v>
      </c>
      <c r="V238" s="14">
        <v>29.9</v>
      </c>
      <c r="W238" s="14">
        <v>29.96</v>
      </c>
    </row>
    <row r="239" spans="1:23" x14ac:dyDescent="0.25">
      <c r="A239" s="8" t="s">
        <v>257</v>
      </c>
      <c r="B239" s="8" t="s">
        <v>39</v>
      </c>
      <c r="C239" s="8" t="s">
        <v>258</v>
      </c>
      <c r="D239" s="14"/>
      <c r="E239" s="14"/>
      <c r="F239" s="14"/>
      <c r="G239" s="14"/>
      <c r="H239" s="14"/>
      <c r="I239" s="14"/>
      <c r="J239" s="14"/>
      <c r="K239" s="14"/>
      <c r="L239" s="14"/>
      <c r="M239" s="14"/>
      <c r="N239" s="14"/>
      <c r="O239" s="14"/>
      <c r="P239" s="14"/>
      <c r="Q239" s="14"/>
      <c r="R239" s="14"/>
      <c r="S239" s="14"/>
      <c r="T239" s="14"/>
      <c r="U239" s="14"/>
      <c r="V239" s="14"/>
      <c r="W239" s="14"/>
    </row>
    <row r="240" spans="1:23" x14ac:dyDescent="0.25">
      <c r="A240" s="8" t="s">
        <v>257</v>
      </c>
      <c r="B240" s="8" t="s">
        <v>39</v>
      </c>
      <c r="C240" s="8" t="s">
        <v>259</v>
      </c>
      <c r="D240" s="14"/>
      <c r="E240" s="14"/>
      <c r="F240" s="14"/>
      <c r="G240" s="14"/>
      <c r="H240" s="14"/>
      <c r="I240" s="14"/>
      <c r="J240" s="14"/>
      <c r="K240" s="14"/>
      <c r="L240" s="14"/>
      <c r="M240" s="14"/>
      <c r="N240" s="14"/>
      <c r="O240" s="14"/>
      <c r="P240" s="14"/>
      <c r="Q240" s="14"/>
      <c r="R240" s="14"/>
      <c r="S240" s="14"/>
      <c r="T240" s="14"/>
      <c r="U240" s="14"/>
      <c r="V240" s="14"/>
      <c r="W240" s="14"/>
    </row>
    <row r="241" spans="1:23" x14ac:dyDescent="0.25">
      <c r="A241" s="8" t="s">
        <v>257</v>
      </c>
      <c r="B241" s="8" t="s">
        <v>46</v>
      </c>
      <c r="C241" s="8" t="s">
        <v>258</v>
      </c>
      <c r="D241" s="14">
        <v>0</v>
      </c>
      <c r="E241" s="14">
        <v>3.18</v>
      </c>
      <c r="F241" s="14">
        <v>5.05</v>
      </c>
      <c r="G241" s="14">
        <v>7.33</v>
      </c>
      <c r="H241" s="14">
        <v>32.39</v>
      </c>
      <c r="I241" s="14">
        <v>33.950000000000003</v>
      </c>
      <c r="J241" s="14">
        <v>33.950000000000003</v>
      </c>
      <c r="K241" s="14">
        <v>419.59</v>
      </c>
      <c r="L241" s="14">
        <v>419.59</v>
      </c>
      <c r="M241" s="14">
        <v>1145.58</v>
      </c>
      <c r="N241" s="14">
        <v>1145.58</v>
      </c>
      <c r="O241" s="14">
        <v>1378.65</v>
      </c>
      <c r="P241" s="14">
        <v>1378.65</v>
      </c>
      <c r="Q241" s="14">
        <v>1556.51</v>
      </c>
      <c r="R241" s="14">
        <v>1556.51</v>
      </c>
      <c r="S241" s="14">
        <v>1793.85</v>
      </c>
      <c r="T241" s="14">
        <v>1793.85</v>
      </c>
      <c r="U241" s="14">
        <v>3313.75</v>
      </c>
      <c r="V241" s="14">
        <v>3313.75</v>
      </c>
      <c r="W241" s="14">
        <v>3398.03</v>
      </c>
    </row>
    <row r="242" spans="1:23" x14ac:dyDescent="0.25">
      <c r="A242" s="8" t="s">
        <v>257</v>
      </c>
      <c r="B242" s="8" t="s">
        <v>46</v>
      </c>
      <c r="C242" s="8" t="s">
        <v>259</v>
      </c>
      <c r="D242" s="14">
        <v>0</v>
      </c>
      <c r="E242" s="14">
        <v>1.89</v>
      </c>
      <c r="F242" s="14">
        <v>5.29</v>
      </c>
      <c r="G242" s="14">
        <v>9.1199999999999992</v>
      </c>
      <c r="H242" s="14">
        <v>49.32</v>
      </c>
      <c r="I242" s="14">
        <v>52.11</v>
      </c>
      <c r="J242" s="14">
        <v>52.11</v>
      </c>
      <c r="K242" s="14">
        <v>424.74</v>
      </c>
      <c r="L242" s="14">
        <v>424.74</v>
      </c>
      <c r="M242" s="14">
        <v>1561.46</v>
      </c>
      <c r="N242" s="14">
        <v>1561.46</v>
      </c>
      <c r="O242" s="14">
        <v>1814.26</v>
      </c>
      <c r="P242" s="14">
        <v>1814.26</v>
      </c>
      <c r="Q242" s="14">
        <v>2045.75</v>
      </c>
      <c r="R242" s="14">
        <v>2045.75</v>
      </c>
      <c r="S242" s="14">
        <v>2329.5500000000002</v>
      </c>
      <c r="T242" s="14">
        <v>2329.5500000000002</v>
      </c>
      <c r="U242" s="14">
        <v>4166.53</v>
      </c>
      <c r="V242" s="14">
        <v>4166.53</v>
      </c>
      <c r="W242" s="14">
        <v>4263.84</v>
      </c>
    </row>
    <row r="243" spans="1:23" x14ac:dyDescent="0.25">
      <c r="A243" s="8" t="s">
        <v>257</v>
      </c>
      <c r="B243" s="8" t="s">
        <v>45</v>
      </c>
      <c r="C243" s="8" t="s">
        <v>258</v>
      </c>
      <c r="D243" s="14">
        <v>95.96</v>
      </c>
      <c r="E243" s="14">
        <v>295.32</v>
      </c>
      <c r="F243" s="14">
        <v>524.29999999999995</v>
      </c>
      <c r="G243" s="14">
        <v>783.43</v>
      </c>
      <c r="H243" s="14">
        <v>1075.42</v>
      </c>
      <c r="I243" s="14">
        <v>1400.48</v>
      </c>
      <c r="J243" s="14">
        <v>1750.06</v>
      </c>
      <c r="K243" s="14">
        <v>2116.04</v>
      </c>
      <c r="L243" s="14">
        <v>2496.94</v>
      </c>
      <c r="M243" s="14">
        <v>2890.34</v>
      </c>
      <c r="N243" s="14">
        <v>3286.76</v>
      </c>
      <c r="O243" s="14">
        <v>3680.82</v>
      </c>
      <c r="P243" s="14">
        <v>4068.21</v>
      </c>
      <c r="Q243" s="14">
        <v>4403.63</v>
      </c>
      <c r="R243" s="14">
        <v>4619.6899999999996</v>
      </c>
      <c r="S243" s="14">
        <v>4721.28</v>
      </c>
      <c r="T243" s="14">
        <v>4817.6000000000004</v>
      </c>
      <c r="U243" s="14">
        <v>4903.67</v>
      </c>
      <c r="V243" s="14">
        <v>4987.33</v>
      </c>
      <c r="W243" s="14">
        <v>5069.58</v>
      </c>
    </row>
    <row r="244" spans="1:23" x14ac:dyDescent="0.25">
      <c r="A244" s="8" t="s">
        <v>257</v>
      </c>
      <c r="B244" s="8" t="s">
        <v>45</v>
      </c>
      <c r="C244" s="8" t="s">
        <v>259</v>
      </c>
      <c r="D244" s="14">
        <v>149.84</v>
      </c>
      <c r="E244" s="14">
        <v>317.13</v>
      </c>
      <c r="F244" s="14">
        <v>507.38</v>
      </c>
      <c r="G244" s="14">
        <v>722.25</v>
      </c>
      <c r="H244" s="14">
        <v>964.07</v>
      </c>
      <c r="I244" s="14">
        <v>1228.3800000000001</v>
      </c>
      <c r="J244" s="14">
        <v>1507.89</v>
      </c>
      <c r="K244" s="14">
        <v>1799.43</v>
      </c>
      <c r="L244" s="14">
        <v>2102.6999999999998</v>
      </c>
      <c r="M244" s="14">
        <v>2411.8200000000002</v>
      </c>
      <c r="N244" s="14">
        <v>2727.93</v>
      </c>
      <c r="O244" s="14">
        <v>3044.31</v>
      </c>
      <c r="P244" s="14">
        <v>3354.71</v>
      </c>
      <c r="Q244" s="14">
        <v>3593.71</v>
      </c>
      <c r="R244" s="14">
        <v>3743.1</v>
      </c>
      <c r="S244" s="14">
        <v>3824.29</v>
      </c>
      <c r="T244" s="14">
        <v>3899.32</v>
      </c>
      <c r="U244" s="14">
        <v>3968.13</v>
      </c>
      <c r="V244" s="14">
        <v>4035.21</v>
      </c>
      <c r="W244" s="14">
        <v>4101.3100000000004</v>
      </c>
    </row>
    <row r="245" spans="1:23" x14ac:dyDescent="0.25">
      <c r="A245" s="8" t="s">
        <v>260</v>
      </c>
      <c r="B245" s="8" t="s">
        <v>41</v>
      </c>
      <c r="C245" s="8" t="s">
        <v>258</v>
      </c>
      <c r="D245" s="14">
        <v>500.86</v>
      </c>
      <c r="E245" s="14">
        <v>967.26</v>
      </c>
      <c r="F245" s="14">
        <v>1141</v>
      </c>
      <c r="G245" s="14">
        <v>1167.08</v>
      </c>
      <c r="H245" s="14">
        <v>1191.3699999999999</v>
      </c>
      <c r="I245" s="14">
        <v>1193</v>
      </c>
      <c r="J245" s="14">
        <v>1193</v>
      </c>
      <c r="K245" s="14">
        <v>1357.56</v>
      </c>
      <c r="L245" s="14">
        <v>1357.56</v>
      </c>
      <c r="M245" s="14">
        <v>1780.37</v>
      </c>
      <c r="N245" s="14">
        <v>1780.37</v>
      </c>
      <c r="O245" s="14">
        <v>1938.53</v>
      </c>
      <c r="P245" s="14">
        <v>1938.53</v>
      </c>
      <c r="Q245" s="14">
        <v>1989.52</v>
      </c>
      <c r="R245" s="14">
        <v>1989.52</v>
      </c>
      <c r="S245" s="14">
        <v>2112.4499999999998</v>
      </c>
      <c r="T245" s="14">
        <v>2112.4499999999998</v>
      </c>
      <c r="U245" s="14">
        <v>2536.16</v>
      </c>
      <c r="V245" s="14">
        <v>2536.16</v>
      </c>
      <c r="W245" s="14">
        <v>2560.17</v>
      </c>
    </row>
    <row r="246" spans="1:23" x14ac:dyDescent="0.25">
      <c r="A246" s="8" t="s">
        <v>260</v>
      </c>
      <c r="B246" s="8" t="s">
        <v>41</v>
      </c>
      <c r="C246" s="8" t="s">
        <v>259</v>
      </c>
      <c r="D246" s="14">
        <v>468.19</v>
      </c>
      <c r="E246" s="14">
        <v>903.26</v>
      </c>
      <c r="F246" s="14">
        <v>1066.32</v>
      </c>
      <c r="G246" s="14">
        <v>1090.6099999999999</v>
      </c>
      <c r="H246" s="14">
        <v>1110.04</v>
      </c>
      <c r="I246" s="14">
        <v>1111.31</v>
      </c>
      <c r="J246" s="14">
        <v>1111.31</v>
      </c>
      <c r="K246" s="14">
        <v>1272.95</v>
      </c>
      <c r="L246" s="14">
        <v>1272.95</v>
      </c>
      <c r="M246" s="14">
        <v>1666.78</v>
      </c>
      <c r="N246" s="14">
        <v>1666.78</v>
      </c>
      <c r="O246" s="14">
        <v>1809.97</v>
      </c>
      <c r="P246" s="14">
        <v>1809.97</v>
      </c>
      <c r="Q246" s="14">
        <v>1854.96</v>
      </c>
      <c r="R246" s="14">
        <v>1854.96</v>
      </c>
      <c r="S246" s="14">
        <v>1963.66</v>
      </c>
      <c r="T246" s="14">
        <v>1963.66</v>
      </c>
      <c r="U246" s="14">
        <v>2357.0100000000002</v>
      </c>
      <c r="V246" s="14">
        <v>2357.0100000000002</v>
      </c>
      <c r="W246" s="14">
        <v>2374.7199999999998</v>
      </c>
    </row>
    <row r="247" spans="1:23" x14ac:dyDescent="0.25">
      <c r="A247" s="8" t="s">
        <v>260</v>
      </c>
      <c r="B247" s="8" t="s">
        <v>39</v>
      </c>
      <c r="C247" s="8" t="s">
        <v>258</v>
      </c>
      <c r="D247" s="14"/>
      <c r="E247" s="14"/>
      <c r="F247" s="14"/>
      <c r="G247" s="14"/>
      <c r="H247" s="14"/>
      <c r="I247" s="14"/>
      <c r="J247" s="14"/>
      <c r="K247" s="14"/>
      <c r="L247" s="14"/>
      <c r="M247" s="14"/>
      <c r="N247" s="14"/>
      <c r="O247" s="14"/>
      <c r="P247" s="14"/>
      <c r="Q247" s="14"/>
      <c r="R247" s="14"/>
      <c r="S247" s="14"/>
      <c r="T247" s="14"/>
      <c r="U247" s="14"/>
      <c r="V247" s="14"/>
      <c r="W247" s="14"/>
    </row>
    <row r="248" spans="1:23" x14ac:dyDescent="0.25">
      <c r="A248" s="8" t="s">
        <v>260</v>
      </c>
      <c r="B248" s="8" t="s">
        <v>39</v>
      </c>
      <c r="C248" s="8" t="s">
        <v>259</v>
      </c>
      <c r="D248" s="14"/>
      <c r="E248" s="14"/>
      <c r="F248" s="14"/>
      <c r="G248" s="14"/>
      <c r="H248" s="14"/>
      <c r="I248" s="14"/>
      <c r="J248" s="14"/>
      <c r="K248" s="14"/>
      <c r="L248" s="14"/>
      <c r="M248" s="14"/>
      <c r="N248" s="14"/>
      <c r="O248" s="14"/>
      <c r="P248" s="14"/>
      <c r="Q248" s="14"/>
      <c r="R248" s="14"/>
      <c r="S248" s="14"/>
      <c r="T248" s="14"/>
      <c r="U248" s="14"/>
      <c r="V248" s="14"/>
      <c r="W248" s="14"/>
    </row>
    <row r="249" spans="1:23" x14ac:dyDescent="0.25">
      <c r="A249" s="8" t="s">
        <v>260</v>
      </c>
      <c r="B249" s="8" t="s">
        <v>46</v>
      </c>
      <c r="C249" s="8" t="s">
        <v>258</v>
      </c>
      <c r="D249" s="14">
        <v>0</v>
      </c>
      <c r="E249" s="14">
        <v>0.18</v>
      </c>
      <c r="F249" s="14">
        <v>1.63</v>
      </c>
      <c r="G249" s="14">
        <v>3.78</v>
      </c>
      <c r="H249" s="14">
        <v>23.49</v>
      </c>
      <c r="I249" s="14">
        <v>24.8</v>
      </c>
      <c r="J249" s="14">
        <v>24.8</v>
      </c>
      <c r="K249" s="14">
        <v>132.93</v>
      </c>
      <c r="L249" s="14">
        <v>132.93</v>
      </c>
      <c r="M249" s="14">
        <v>684.6</v>
      </c>
      <c r="N249" s="14">
        <v>684.6</v>
      </c>
      <c r="O249" s="14">
        <v>767.24</v>
      </c>
      <c r="P249" s="14">
        <v>767.24</v>
      </c>
      <c r="Q249" s="14">
        <v>861.67</v>
      </c>
      <c r="R249" s="14">
        <v>861.67</v>
      </c>
      <c r="S249" s="14">
        <v>981.27</v>
      </c>
      <c r="T249" s="14">
        <v>981.27</v>
      </c>
      <c r="U249" s="14">
        <v>1607.81</v>
      </c>
      <c r="V249" s="14">
        <v>1607.81</v>
      </c>
      <c r="W249" s="14">
        <v>1630.98</v>
      </c>
    </row>
    <row r="250" spans="1:23" x14ac:dyDescent="0.25">
      <c r="A250" s="8" t="s">
        <v>260</v>
      </c>
      <c r="B250" s="8" t="s">
        <v>46</v>
      </c>
      <c r="C250" s="8" t="s">
        <v>259</v>
      </c>
      <c r="D250" s="14">
        <v>0</v>
      </c>
      <c r="E250" s="14">
        <v>0.78</v>
      </c>
      <c r="F250" s="14">
        <v>5.28</v>
      </c>
      <c r="G250" s="14">
        <v>12</v>
      </c>
      <c r="H250" s="14">
        <v>73.569999999999993</v>
      </c>
      <c r="I250" s="14">
        <v>77.62</v>
      </c>
      <c r="J250" s="14">
        <v>77.62</v>
      </c>
      <c r="K250" s="14">
        <v>435.12</v>
      </c>
      <c r="L250" s="14">
        <v>435.12</v>
      </c>
      <c r="M250" s="14">
        <v>2097.0700000000002</v>
      </c>
      <c r="N250" s="14">
        <v>2097.0700000000002</v>
      </c>
      <c r="O250" s="14">
        <v>2288.5700000000002</v>
      </c>
      <c r="P250" s="14">
        <v>2288.5700000000002</v>
      </c>
      <c r="Q250" s="14">
        <v>2504.2399999999998</v>
      </c>
      <c r="R250" s="14">
        <v>2504.2399999999998</v>
      </c>
      <c r="S250" s="14">
        <v>2789.24</v>
      </c>
      <c r="T250" s="14">
        <v>2789.24</v>
      </c>
      <c r="U250" s="14">
        <v>4711.51</v>
      </c>
      <c r="V250" s="14">
        <v>4711.51</v>
      </c>
      <c r="W250" s="14">
        <v>4791.37</v>
      </c>
    </row>
    <row r="251" spans="1:23" x14ac:dyDescent="0.25">
      <c r="A251" s="8" t="s">
        <v>260</v>
      </c>
      <c r="B251" s="8" t="s">
        <v>45</v>
      </c>
      <c r="C251" s="8" t="s">
        <v>258</v>
      </c>
      <c r="D251" s="14">
        <v>176.17</v>
      </c>
      <c r="E251" s="14">
        <v>543.91</v>
      </c>
      <c r="F251" s="14">
        <v>972.57</v>
      </c>
      <c r="G251" s="14">
        <v>1461.97</v>
      </c>
      <c r="H251" s="14">
        <v>2016.62</v>
      </c>
      <c r="I251" s="14">
        <v>2636.88</v>
      </c>
      <c r="J251" s="14">
        <v>3307.19</v>
      </c>
      <c r="K251" s="14">
        <v>4013.27</v>
      </c>
      <c r="L251" s="14">
        <v>4752.7</v>
      </c>
      <c r="M251" s="14">
        <v>5521.94</v>
      </c>
      <c r="N251" s="14">
        <v>6303.01</v>
      </c>
      <c r="O251" s="14">
        <v>7085.62</v>
      </c>
      <c r="P251" s="14">
        <v>7861.41</v>
      </c>
      <c r="Q251" s="14">
        <v>8536.91</v>
      </c>
      <c r="R251" s="14">
        <v>8974.6</v>
      </c>
      <c r="S251" s="14">
        <v>9185.58</v>
      </c>
      <c r="T251" s="14">
        <v>9390.35</v>
      </c>
      <c r="U251" s="14">
        <v>9578.42</v>
      </c>
      <c r="V251" s="14">
        <v>9762.36</v>
      </c>
      <c r="W251" s="14">
        <v>9943.7999999999993</v>
      </c>
    </row>
    <row r="252" spans="1:23" x14ac:dyDescent="0.25">
      <c r="A252" s="8" t="s">
        <v>260</v>
      </c>
      <c r="B252" s="8" t="s">
        <v>45</v>
      </c>
      <c r="C252" s="8" t="s">
        <v>259</v>
      </c>
      <c r="D252" s="14">
        <v>269.27</v>
      </c>
      <c r="E252" s="14">
        <v>559.29</v>
      </c>
      <c r="F252" s="14">
        <v>879.33</v>
      </c>
      <c r="G252" s="14">
        <v>1234.53</v>
      </c>
      <c r="H252" s="14">
        <v>1630.14</v>
      </c>
      <c r="I252" s="14">
        <v>2057.64</v>
      </c>
      <c r="J252" s="14">
        <v>2502.9499999999998</v>
      </c>
      <c r="K252" s="14">
        <v>2960.5</v>
      </c>
      <c r="L252" s="14">
        <v>3428.37</v>
      </c>
      <c r="M252" s="14">
        <v>3897.41</v>
      </c>
      <c r="N252" s="14">
        <v>4357.8900000000003</v>
      </c>
      <c r="O252" s="14">
        <v>4805.47</v>
      </c>
      <c r="P252" s="14">
        <v>5234.55</v>
      </c>
      <c r="Q252" s="14">
        <v>5514.38</v>
      </c>
      <c r="R252" s="14">
        <v>5685.17</v>
      </c>
      <c r="S252" s="14">
        <v>5802.97</v>
      </c>
      <c r="T252" s="14">
        <v>5906.25</v>
      </c>
      <c r="U252" s="14">
        <v>6002.38</v>
      </c>
      <c r="V252" s="14">
        <v>6095.92</v>
      </c>
      <c r="W252" s="14">
        <v>6188.24</v>
      </c>
    </row>
    <row r="253" spans="1:23" x14ac:dyDescent="0.25">
      <c r="A253" s="8"/>
      <c r="B253" s="8"/>
      <c r="C253" s="8"/>
      <c r="D253" s="8"/>
      <c r="E253" s="8"/>
      <c r="F253" s="8"/>
      <c r="G253" s="8"/>
      <c r="H253" s="8"/>
      <c r="I253" s="8"/>
      <c r="J253" s="8"/>
      <c r="K253" s="8"/>
      <c r="L253" s="8"/>
      <c r="M253" s="8"/>
      <c r="N253" s="8"/>
      <c r="O253" s="8"/>
      <c r="P253" s="8"/>
      <c r="Q253" s="8"/>
      <c r="R253" s="8"/>
      <c r="S253" s="8"/>
      <c r="T253" s="8"/>
      <c r="U253" s="8"/>
    </row>
    <row r="254" spans="1:23" x14ac:dyDescent="0.25">
      <c r="A254" s="15" t="s">
        <v>261</v>
      </c>
      <c r="B254" s="15">
        <v>2016</v>
      </c>
      <c r="C254" s="15">
        <v>2017</v>
      </c>
      <c r="D254" s="15">
        <v>2018</v>
      </c>
      <c r="E254" s="15">
        <v>2019</v>
      </c>
      <c r="F254" s="15">
        <v>2020</v>
      </c>
      <c r="G254" s="15">
        <v>2021</v>
      </c>
      <c r="H254" s="15">
        <v>2022</v>
      </c>
      <c r="I254" s="15">
        <v>2023</v>
      </c>
      <c r="J254" s="15">
        <v>2024</v>
      </c>
      <c r="K254" s="15">
        <v>2025</v>
      </c>
      <c r="L254" s="15">
        <v>2026</v>
      </c>
      <c r="M254" s="15">
        <v>2027</v>
      </c>
      <c r="N254" s="15">
        <v>2028</v>
      </c>
      <c r="O254" s="15">
        <v>2029</v>
      </c>
      <c r="P254" s="15">
        <v>2030</v>
      </c>
      <c r="Q254" s="15">
        <v>2031</v>
      </c>
      <c r="R254" s="15">
        <v>2032</v>
      </c>
      <c r="S254" s="15">
        <v>2033</v>
      </c>
      <c r="T254" s="15">
        <v>2034</v>
      </c>
      <c r="U254" s="15">
        <v>2035</v>
      </c>
    </row>
    <row r="255" spans="1:23" x14ac:dyDescent="0.25">
      <c r="A255" s="8" t="s">
        <v>41</v>
      </c>
      <c r="B255" s="14">
        <v>0</v>
      </c>
      <c r="C255" s="14">
        <v>0</v>
      </c>
      <c r="D255" s="14">
        <v>0</v>
      </c>
      <c r="E255" s="14">
        <v>0.01</v>
      </c>
      <c r="F255" s="14">
        <v>0.01</v>
      </c>
      <c r="G255" s="14">
        <v>0.01</v>
      </c>
      <c r="H255" s="14">
        <v>0.03</v>
      </c>
      <c r="I255" s="14">
        <v>0.05</v>
      </c>
      <c r="J255" s="14">
        <v>0.04</v>
      </c>
      <c r="K255" s="14">
        <v>0.05</v>
      </c>
      <c r="L255" s="14">
        <v>0.16</v>
      </c>
      <c r="M255" s="14">
        <v>0.3</v>
      </c>
      <c r="N255" s="14">
        <v>0.43</v>
      </c>
      <c r="O255" s="14">
        <v>0.43</v>
      </c>
      <c r="P255" s="14">
        <v>0.7</v>
      </c>
      <c r="Q255" s="14">
        <v>0.86</v>
      </c>
      <c r="R255" s="14">
        <v>1</v>
      </c>
      <c r="S255" s="14">
        <v>1.25</v>
      </c>
      <c r="T255" s="14">
        <v>1.68</v>
      </c>
      <c r="U255" s="14">
        <v>2.06</v>
      </c>
    </row>
    <row r="256" spans="1:23" x14ac:dyDescent="0.25">
      <c r="A256" s="8" t="s">
        <v>53</v>
      </c>
      <c r="B256" s="14"/>
      <c r="C256" s="14"/>
      <c r="D256" s="14"/>
      <c r="E256" s="14"/>
      <c r="F256" s="14"/>
      <c r="G256" s="14"/>
      <c r="H256" s="14"/>
      <c r="I256" s="14"/>
      <c r="J256" s="14"/>
      <c r="K256" s="14"/>
      <c r="L256" s="14"/>
      <c r="M256" s="14"/>
      <c r="N256" s="14"/>
      <c r="O256" s="14"/>
      <c r="P256" s="14"/>
      <c r="Q256" s="14"/>
      <c r="R256" s="14"/>
      <c r="S256" s="14"/>
      <c r="T256" s="14"/>
      <c r="U256" s="14"/>
    </row>
    <row r="257" spans="1:27" x14ac:dyDescent="0.25">
      <c r="A257" s="8" t="s">
        <v>54</v>
      </c>
      <c r="B257" s="14">
        <v>4358.03</v>
      </c>
      <c r="C257" s="14">
        <v>4361.37</v>
      </c>
      <c r="D257" s="14">
        <v>4271.72</v>
      </c>
      <c r="E257" s="14">
        <v>4189.79</v>
      </c>
      <c r="F257" s="14">
        <v>4133.01</v>
      </c>
      <c r="G257" s="14">
        <v>4079.38</v>
      </c>
      <c r="H257" s="14">
        <v>4048.09</v>
      </c>
      <c r="I257" s="14">
        <v>4004.14</v>
      </c>
      <c r="J257" s="14">
        <v>3959.57</v>
      </c>
      <c r="K257" s="14">
        <v>3824.17</v>
      </c>
      <c r="L257" s="14">
        <v>3740.86</v>
      </c>
      <c r="M257" s="14">
        <v>3668.46</v>
      </c>
      <c r="N257" s="14">
        <v>3555.33</v>
      </c>
      <c r="O257" s="14">
        <v>3469.35</v>
      </c>
      <c r="P257" s="14">
        <v>3481.75</v>
      </c>
      <c r="Q257" s="14">
        <v>3410.26</v>
      </c>
      <c r="R257" s="14">
        <v>3410.22</v>
      </c>
      <c r="S257" s="14">
        <v>3404.91</v>
      </c>
      <c r="T257" s="14">
        <v>3347.48</v>
      </c>
      <c r="U257" s="14">
        <v>3127.77</v>
      </c>
    </row>
    <row r="258" spans="1:27" x14ac:dyDescent="0.25">
      <c r="A258" s="8" t="s">
        <v>55</v>
      </c>
      <c r="B258" s="14">
        <v>605.74</v>
      </c>
      <c r="C258" s="14">
        <v>664.56</v>
      </c>
      <c r="D258" s="14">
        <v>762.02</v>
      </c>
      <c r="E258" s="14">
        <v>793.34</v>
      </c>
      <c r="F258" s="14">
        <v>891.1</v>
      </c>
      <c r="G258" s="14">
        <v>818.72</v>
      </c>
      <c r="H258" s="14">
        <v>750.34</v>
      </c>
      <c r="I258" s="14">
        <v>752.5</v>
      </c>
      <c r="J258" s="14">
        <v>743.9</v>
      </c>
      <c r="K258" s="14">
        <v>711.2</v>
      </c>
      <c r="L258" s="14">
        <v>233.97</v>
      </c>
      <c r="M258" s="14">
        <v>0</v>
      </c>
      <c r="N258" s="14">
        <v>0</v>
      </c>
      <c r="O258" s="14">
        <v>0</v>
      </c>
      <c r="P258" s="14">
        <v>0</v>
      </c>
      <c r="Q258" s="14">
        <v>0</v>
      </c>
      <c r="R258" s="14">
        <v>0</v>
      </c>
      <c r="S258" s="14">
        <v>0</v>
      </c>
      <c r="T258" s="14">
        <v>0</v>
      </c>
      <c r="U258" s="14">
        <v>0</v>
      </c>
      <c r="Y258" s="15">
        <v>2021</v>
      </c>
      <c r="Z258" s="15">
        <v>2026</v>
      </c>
      <c r="AA258" s="15">
        <v>2035</v>
      </c>
    </row>
    <row r="259" spans="1:27" x14ac:dyDescent="0.25">
      <c r="A259" s="8" t="s">
        <v>51</v>
      </c>
      <c r="B259" s="14">
        <v>2482.11</v>
      </c>
      <c r="C259" s="14">
        <v>2482.11</v>
      </c>
      <c r="D259" s="14">
        <v>2482.11</v>
      </c>
      <c r="E259" s="14">
        <v>2484.04</v>
      </c>
      <c r="F259" s="14">
        <v>2484.81</v>
      </c>
      <c r="G259" s="14">
        <v>2484.81</v>
      </c>
      <c r="H259" s="14">
        <v>2486.39</v>
      </c>
      <c r="I259" s="14">
        <v>2487.0300000000002</v>
      </c>
      <c r="J259" s="14">
        <v>2487.0300000000002</v>
      </c>
      <c r="K259" s="14">
        <v>2666.21</v>
      </c>
      <c r="L259" s="14">
        <v>2733.59</v>
      </c>
      <c r="M259" s="14">
        <v>2847.57</v>
      </c>
      <c r="N259" s="14">
        <v>2876.66</v>
      </c>
      <c r="O259" s="14">
        <v>3000.58</v>
      </c>
      <c r="P259" s="14">
        <v>3037.09</v>
      </c>
      <c r="Q259" s="14">
        <v>3107.62</v>
      </c>
      <c r="R259" s="14">
        <v>3124.66</v>
      </c>
      <c r="S259" s="14">
        <v>3200.05</v>
      </c>
      <c r="T259" s="14">
        <v>3222.56</v>
      </c>
      <c r="U259" s="14">
        <v>3882.21</v>
      </c>
      <c r="V259" s="5"/>
      <c r="X259" t="s">
        <v>51</v>
      </c>
      <c r="Y259" s="13">
        <f>G259-$B259</f>
        <v>2.6999999999998181</v>
      </c>
      <c r="Z259" s="13">
        <f>L259-$B259</f>
        <v>251.48000000000002</v>
      </c>
      <c r="AA259" s="13">
        <f>U259-$B259</f>
        <v>1400.1</v>
      </c>
    </row>
    <row r="260" spans="1:27" x14ac:dyDescent="0.25">
      <c r="A260" s="8" t="s">
        <v>52</v>
      </c>
      <c r="B260" s="14">
        <v>126.05</v>
      </c>
      <c r="C260" s="14">
        <v>126.05</v>
      </c>
      <c r="D260" s="14">
        <v>126.05</v>
      </c>
      <c r="E260" s="14">
        <v>127.67</v>
      </c>
      <c r="F260" s="14">
        <v>130.4</v>
      </c>
      <c r="G260" s="14">
        <v>149.84</v>
      </c>
      <c r="H260" s="14">
        <v>161.11000000000001</v>
      </c>
      <c r="I260" s="14">
        <v>161.84</v>
      </c>
      <c r="J260" s="14">
        <v>251.87</v>
      </c>
      <c r="K260" s="14">
        <v>299.31</v>
      </c>
      <c r="L260" s="14">
        <v>753.24</v>
      </c>
      <c r="M260" s="14">
        <v>989.37</v>
      </c>
      <c r="N260" s="14">
        <v>991.86</v>
      </c>
      <c r="O260" s="14">
        <v>992.51</v>
      </c>
      <c r="P260" s="14">
        <v>994.89</v>
      </c>
      <c r="Q260" s="14">
        <v>995.9</v>
      </c>
      <c r="R260" s="14">
        <v>1001.97</v>
      </c>
      <c r="S260" s="14">
        <v>1004.66</v>
      </c>
      <c r="T260" s="14">
        <v>1399.39</v>
      </c>
      <c r="U260" s="14">
        <v>1602.88</v>
      </c>
      <c r="V260" s="5"/>
      <c r="X260" t="s">
        <v>272</v>
      </c>
      <c r="Y260" s="13">
        <f>G260-$B260</f>
        <v>23.790000000000006</v>
      </c>
      <c r="Z260" s="13">
        <f>L260-$B260</f>
        <v>627.19000000000005</v>
      </c>
      <c r="AA260" s="13">
        <f>U260-$B260</f>
        <v>1476.8300000000002</v>
      </c>
    </row>
    <row r="261" spans="1:27" x14ac:dyDescent="0.25">
      <c r="A261" s="8" t="s">
        <v>40</v>
      </c>
      <c r="B261" s="14">
        <v>0</v>
      </c>
      <c r="C261" s="14">
        <v>0</v>
      </c>
      <c r="D261" s="14">
        <v>0</v>
      </c>
      <c r="E261" s="14">
        <v>0</v>
      </c>
      <c r="F261" s="14">
        <v>0</v>
      </c>
      <c r="G261" s="14">
        <v>0</v>
      </c>
      <c r="H261" s="14">
        <v>0</v>
      </c>
      <c r="I261" s="14">
        <v>0</v>
      </c>
      <c r="J261" s="14">
        <v>0</v>
      </c>
      <c r="K261" s="14">
        <v>0</v>
      </c>
      <c r="L261" s="14">
        <v>0</v>
      </c>
      <c r="M261" s="14">
        <v>17.25</v>
      </c>
      <c r="N261" s="14">
        <v>23</v>
      </c>
      <c r="O261" s="14">
        <v>41.89</v>
      </c>
      <c r="P261" s="14">
        <v>48.18</v>
      </c>
      <c r="Q261" s="14">
        <v>68.239999999999995</v>
      </c>
      <c r="R261" s="14">
        <v>74.930000000000007</v>
      </c>
      <c r="S261" s="14">
        <v>97.63</v>
      </c>
      <c r="T261" s="14">
        <v>105.19</v>
      </c>
      <c r="U261" s="14">
        <v>131.06</v>
      </c>
      <c r="V261" s="5"/>
      <c r="X261" t="s">
        <v>40</v>
      </c>
      <c r="Y261" s="13">
        <f>G261-$B261</f>
        <v>0</v>
      </c>
      <c r="Z261" s="13">
        <f>L261-$B261</f>
        <v>0</v>
      </c>
      <c r="AA261" s="13">
        <f>U261-$B261</f>
        <v>131.06</v>
      </c>
    </row>
    <row r="262" spans="1:27" x14ac:dyDescent="0.25">
      <c r="A262" s="8" t="s">
        <v>50</v>
      </c>
      <c r="B262" s="14">
        <v>1587.68</v>
      </c>
      <c r="C262" s="14">
        <v>1587.68</v>
      </c>
      <c r="D262" s="14">
        <v>1587.68</v>
      </c>
      <c r="E262" s="14">
        <v>1587.68</v>
      </c>
      <c r="F262" s="14">
        <v>1587.68</v>
      </c>
      <c r="G262" s="14">
        <v>1587.68</v>
      </c>
      <c r="H262" s="14">
        <v>1587.68</v>
      </c>
      <c r="I262" s="14">
        <v>1587.68</v>
      </c>
      <c r="J262" s="14">
        <v>1587.68</v>
      </c>
      <c r="K262" s="14">
        <v>1587.68</v>
      </c>
      <c r="L262" s="14">
        <v>1587.68</v>
      </c>
      <c r="M262" s="14">
        <v>1587.68</v>
      </c>
      <c r="N262" s="14">
        <v>1587.68</v>
      </c>
      <c r="O262" s="14">
        <v>1587.68</v>
      </c>
      <c r="P262" s="14">
        <v>1587.68</v>
      </c>
      <c r="Q262" s="14">
        <v>1587.68</v>
      </c>
      <c r="R262" s="14">
        <v>1587.68</v>
      </c>
      <c r="S262" s="14">
        <v>1587.68</v>
      </c>
      <c r="T262" s="14">
        <v>1587.68</v>
      </c>
      <c r="U262" s="14">
        <v>1587.68</v>
      </c>
    </row>
    <row r="265" spans="1:27" x14ac:dyDescent="0.25">
      <c r="A265" s="3" t="s">
        <v>43</v>
      </c>
      <c r="B265" s="3" t="s">
        <v>266</v>
      </c>
    </row>
    <row r="266" spans="1:27" x14ac:dyDescent="0.25">
      <c r="A266" s="8" t="s">
        <v>242</v>
      </c>
      <c r="B266" s="55">
        <v>0</v>
      </c>
    </row>
    <row r="267" spans="1:27" x14ac:dyDescent="0.25">
      <c r="A267" s="8" t="s">
        <v>243</v>
      </c>
      <c r="B267" s="55">
        <v>76481</v>
      </c>
    </row>
    <row r="269" spans="1:27" x14ac:dyDescent="0.25">
      <c r="A269" s="15" t="s">
        <v>244</v>
      </c>
      <c r="B269" s="15">
        <v>2016</v>
      </c>
      <c r="C269" s="15">
        <v>2017</v>
      </c>
      <c r="D269" s="15">
        <v>2018</v>
      </c>
      <c r="E269" s="15">
        <v>2019</v>
      </c>
      <c r="F269" s="15">
        <v>2020</v>
      </c>
      <c r="G269" s="15">
        <v>2021</v>
      </c>
      <c r="H269" s="15">
        <v>2022</v>
      </c>
      <c r="I269" s="15">
        <v>2023</v>
      </c>
      <c r="J269" s="15">
        <v>2024</v>
      </c>
      <c r="K269" s="15">
        <v>2025</v>
      </c>
      <c r="L269" s="15">
        <v>2026</v>
      </c>
      <c r="M269" s="15">
        <v>2027</v>
      </c>
      <c r="N269" s="15">
        <v>2028</v>
      </c>
      <c r="O269" s="15">
        <v>2029</v>
      </c>
      <c r="P269" s="15">
        <v>2030</v>
      </c>
      <c r="Q269" s="15">
        <v>2031</v>
      </c>
      <c r="R269" s="15">
        <v>2032</v>
      </c>
      <c r="S269" s="15">
        <v>2033</v>
      </c>
      <c r="T269" s="15">
        <v>2034</v>
      </c>
      <c r="U269" s="15">
        <v>2035</v>
      </c>
    </row>
    <row r="270" spans="1:27" x14ac:dyDescent="0.25">
      <c r="A270" s="8" t="s">
        <v>245</v>
      </c>
      <c r="B270" s="14">
        <v>20497</v>
      </c>
      <c r="C270" s="14">
        <v>20415</v>
      </c>
      <c r="D270" s="14">
        <v>20533</v>
      </c>
      <c r="E270" s="14">
        <v>20479</v>
      </c>
      <c r="F270" s="14">
        <v>20365</v>
      </c>
      <c r="G270" s="14">
        <v>20240</v>
      </c>
      <c r="H270" s="14">
        <v>20111</v>
      </c>
      <c r="I270" s="14">
        <v>19988</v>
      </c>
      <c r="J270" s="14">
        <v>19871</v>
      </c>
      <c r="K270" s="14">
        <v>19756</v>
      </c>
      <c r="L270" s="14">
        <v>19652</v>
      </c>
      <c r="M270" s="14">
        <v>19565</v>
      </c>
      <c r="N270" s="14">
        <v>19501</v>
      </c>
      <c r="O270" s="14">
        <v>19481</v>
      </c>
      <c r="P270" s="14">
        <v>19589</v>
      </c>
      <c r="Q270" s="14">
        <v>19752</v>
      </c>
      <c r="R270" s="14">
        <v>19964</v>
      </c>
      <c r="S270" s="14">
        <v>20204</v>
      </c>
      <c r="T270" s="14">
        <v>20454</v>
      </c>
      <c r="U270" s="14">
        <v>20698</v>
      </c>
    </row>
    <row r="271" spans="1:27" x14ac:dyDescent="0.25">
      <c r="A271" s="8" t="s">
        <v>246</v>
      </c>
      <c r="B271" s="55">
        <v>0</v>
      </c>
      <c r="C271" s="55">
        <v>0</v>
      </c>
      <c r="D271" s="55">
        <v>0</v>
      </c>
      <c r="E271" s="55">
        <v>0</v>
      </c>
      <c r="F271" s="55">
        <v>0</v>
      </c>
      <c r="G271" s="55">
        <v>0</v>
      </c>
      <c r="H271" s="55">
        <v>0</v>
      </c>
      <c r="I271" s="55">
        <v>0</v>
      </c>
      <c r="J271" s="55">
        <v>0</v>
      </c>
      <c r="K271" s="55">
        <v>0</v>
      </c>
      <c r="L271" s="55">
        <v>0</v>
      </c>
      <c r="M271" s="55">
        <v>0</v>
      </c>
      <c r="N271" s="55">
        <v>0</v>
      </c>
      <c r="O271" s="55">
        <v>0</v>
      </c>
      <c r="P271" s="55">
        <v>0</v>
      </c>
      <c r="Q271" s="55">
        <v>0</v>
      </c>
      <c r="R271" s="55">
        <v>0</v>
      </c>
      <c r="S271" s="55">
        <v>0</v>
      </c>
      <c r="T271" s="55">
        <v>0</v>
      </c>
      <c r="U271" s="55">
        <v>0</v>
      </c>
    </row>
    <row r="272" spans="1:27" x14ac:dyDescent="0.25">
      <c r="A272" s="8" t="s">
        <v>247</v>
      </c>
      <c r="B272" s="289">
        <v>37</v>
      </c>
      <c r="C272" s="289">
        <v>38</v>
      </c>
      <c r="D272" s="289">
        <v>40</v>
      </c>
      <c r="E272" s="289">
        <v>41</v>
      </c>
      <c r="F272" s="289">
        <v>42</v>
      </c>
      <c r="G272" s="289">
        <v>39</v>
      </c>
      <c r="H272" s="289">
        <v>38</v>
      </c>
      <c r="I272" s="289">
        <v>38</v>
      </c>
      <c r="J272" s="289">
        <v>38</v>
      </c>
      <c r="K272" s="289">
        <v>38</v>
      </c>
      <c r="L272" s="289">
        <v>35</v>
      </c>
      <c r="M272" s="289">
        <v>34</v>
      </c>
      <c r="N272" s="289">
        <v>34</v>
      </c>
      <c r="O272" s="289">
        <v>34</v>
      </c>
      <c r="P272" s="289">
        <v>34</v>
      </c>
      <c r="Q272" s="289">
        <v>35</v>
      </c>
      <c r="R272" s="289">
        <v>35</v>
      </c>
      <c r="S272" s="289">
        <v>36</v>
      </c>
      <c r="T272" s="289">
        <v>36</v>
      </c>
      <c r="U272" s="289">
        <v>37</v>
      </c>
    </row>
    <row r="273" spans="1:23" x14ac:dyDescent="0.25">
      <c r="A273" s="8" t="s">
        <v>248</v>
      </c>
      <c r="B273" s="55">
        <v>2224</v>
      </c>
      <c r="C273" s="55">
        <v>2241</v>
      </c>
      <c r="D273" s="55">
        <v>2314</v>
      </c>
      <c r="E273" s="55">
        <v>2332</v>
      </c>
      <c r="F273" s="55">
        <v>2354</v>
      </c>
      <c r="G273" s="55">
        <v>2356</v>
      </c>
      <c r="H273" s="55">
        <v>2361</v>
      </c>
      <c r="I273" s="55">
        <v>2369</v>
      </c>
      <c r="J273" s="55">
        <v>2369</v>
      </c>
      <c r="K273" s="55">
        <v>2364</v>
      </c>
      <c r="L273" s="55">
        <v>2350</v>
      </c>
      <c r="M273" s="55">
        <v>2414</v>
      </c>
      <c r="N273" s="55">
        <v>2441</v>
      </c>
      <c r="O273" s="55">
        <v>2526</v>
      </c>
      <c r="P273" s="55">
        <v>2607</v>
      </c>
      <c r="Q273" s="55">
        <v>2784</v>
      </c>
      <c r="R273" s="55">
        <v>2915</v>
      </c>
      <c r="S273" s="55">
        <v>3052</v>
      </c>
      <c r="T273" s="55">
        <v>3167</v>
      </c>
      <c r="U273" s="55">
        <v>3350</v>
      </c>
    </row>
    <row r="274" spans="1:23" x14ac:dyDescent="0.25">
      <c r="A274" s="8" t="s">
        <v>249</v>
      </c>
      <c r="B274" s="55">
        <v>76</v>
      </c>
      <c r="C274" s="55">
        <v>73</v>
      </c>
      <c r="D274" s="55">
        <v>73</v>
      </c>
      <c r="E274" s="55">
        <v>74</v>
      </c>
      <c r="F274" s="55">
        <v>74</v>
      </c>
      <c r="G274" s="55">
        <v>75</v>
      </c>
      <c r="H274" s="55">
        <v>76</v>
      </c>
      <c r="I274" s="55">
        <v>76</v>
      </c>
      <c r="J274" s="55">
        <v>76</v>
      </c>
      <c r="K274" s="55">
        <v>76</v>
      </c>
      <c r="L274" s="55">
        <v>79</v>
      </c>
      <c r="M274" s="55">
        <v>78</v>
      </c>
      <c r="N274" s="55">
        <v>78</v>
      </c>
      <c r="O274" s="55">
        <v>78</v>
      </c>
      <c r="P274" s="55">
        <v>79</v>
      </c>
      <c r="Q274" s="55">
        <v>79</v>
      </c>
      <c r="R274" s="55">
        <v>79</v>
      </c>
      <c r="S274" s="55">
        <v>79</v>
      </c>
      <c r="T274" s="55">
        <v>79</v>
      </c>
      <c r="U274" s="55">
        <v>79</v>
      </c>
    </row>
    <row r="275" spans="1:23" x14ac:dyDescent="0.25">
      <c r="A275" s="8" t="s">
        <v>250</v>
      </c>
      <c r="B275" s="55">
        <v>81</v>
      </c>
      <c r="C275" s="55">
        <v>82</v>
      </c>
      <c r="D275" s="55">
        <v>82</v>
      </c>
      <c r="E275" s="55">
        <v>83</v>
      </c>
      <c r="F275" s="55">
        <v>84</v>
      </c>
      <c r="G275" s="55">
        <v>84</v>
      </c>
      <c r="H275" s="55">
        <v>85</v>
      </c>
      <c r="I275" s="55">
        <v>86</v>
      </c>
      <c r="J275" s="55">
        <v>86</v>
      </c>
      <c r="K275" s="55">
        <v>87</v>
      </c>
      <c r="L275" s="55">
        <v>87</v>
      </c>
      <c r="M275" s="55">
        <v>87</v>
      </c>
      <c r="N275" s="55">
        <v>88</v>
      </c>
      <c r="O275" s="55">
        <v>86</v>
      </c>
      <c r="P275" s="55">
        <v>84</v>
      </c>
      <c r="Q275" s="55">
        <v>83</v>
      </c>
      <c r="R275" s="55">
        <v>83</v>
      </c>
      <c r="S275" s="55">
        <v>82</v>
      </c>
      <c r="T275" s="55">
        <v>82</v>
      </c>
      <c r="U275" s="55">
        <v>82</v>
      </c>
    </row>
    <row r="276" spans="1:23" x14ac:dyDescent="0.25">
      <c r="A276" s="8" t="s">
        <v>251</v>
      </c>
      <c r="B276" s="55">
        <v>74</v>
      </c>
      <c r="C276" s="55">
        <v>73</v>
      </c>
      <c r="D276" s="55">
        <v>72</v>
      </c>
      <c r="E276" s="55">
        <v>72</v>
      </c>
      <c r="F276" s="55">
        <v>71</v>
      </c>
      <c r="G276" s="55">
        <v>71</v>
      </c>
      <c r="H276" s="55">
        <v>70</v>
      </c>
      <c r="I276" s="55">
        <v>70</v>
      </c>
      <c r="J276" s="55">
        <v>69</v>
      </c>
      <c r="K276" s="55">
        <v>68</v>
      </c>
      <c r="L276" s="55">
        <v>67</v>
      </c>
      <c r="M276" s="55">
        <v>67</v>
      </c>
      <c r="N276" s="55">
        <v>66</v>
      </c>
      <c r="O276" s="55">
        <v>64</v>
      </c>
      <c r="P276" s="55">
        <v>62</v>
      </c>
      <c r="Q276" s="55">
        <v>61</v>
      </c>
      <c r="R276" s="55">
        <v>61</v>
      </c>
      <c r="S276" s="55">
        <v>61</v>
      </c>
      <c r="T276" s="55">
        <v>61</v>
      </c>
      <c r="U276" s="55">
        <v>61</v>
      </c>
    </row>
    <row r="277" spans="1:23" x14ac:dyDescent="0.25">
      <c r="A277" s="8" t="s">
        <v>252</v>
      </c>
      <c r="B277" s="55">
        <v>81</v>
      </c>
      <c r="C277" s="55">
        <v>82</v>
      </c>
      <c r="D277" s="55">
        <v>82</v>
      </c>
      <c r="E277" s="55">
        <v>83</v>
      </c>
      <c r="F277" s="55">
        <v>84</v>
      </c>
      <c r="G277" s="55">
        <v>84</v>
      </c>
      <c r="H277" s="55">
        <v>85</v>
      </c>
      <c r="I277" s="55">
        <v>86</v>
      </c>
      <c r="J277" s="55">
        <v>86</v>
      </c>
      <c r="K277" s="55">
        <v>87</v>
      </c>
      <c r="L277" s="55">
        <v>87</v>
      </c>
      <c r="M277" s="55">
        <v>87</v>
      </c>
      <c r="N277" s="55">
        <v>88</v>
      </c>
      <c r="O277" s="55">
        <v>86</v>
      </c>
      <c r="P277" s="55">
        <v>84</v>
      </c>
      <c r="Q277" s="55">
        <v>83</v>
      </c>
      <c r="R277" s="55">
        <v>83</v>
      </c>
      <c r="S277" s="55">
        <v>82</v>
      </c>
      <c r="T277" s="55">
        <v>82</v>
      </c>
      <c r="U277" s="55">
        <v>82</v>
      </c>
    </row>
    <row r="278" spans="1:23" x14ac:dyDescent="0.25">
      <c r="A278" s="8" t="s">
        <v>253</v>
      </c>
      <c r="B278" s="55">
        <v>74</v>
      </c>
      <c r="C278" s="55">
        <v>73</v>
      </c>
      <c r="D278" s="55">
        <v>72</v>
      </c>
      <c r="E278" s="55">
        <v>72</v>
      </c>
      <c r="F278" s="55">
        <v>71</v>
      </c>
      <c r="G278" s="55">
        <v>71</v>
      </c>
      <c r="H278" s="55">
        <v>70</v>
      </c>
      <c r="I278" s="55">
        <v>70</v>
      </c>
      <c r="J278" s="55">
        <v>69</v>
      </c>
      <c r="K278" s="55">
        <v>68</v>
      </c>
      <c r="L278" s="55">
        <v>67</v>
      </c>
      <c r="M278" s="55">
        <v>67</v>
      </c>
      <c r="N278" s="55">
        <v>66</v>
      </c>
      <c r="O278" s="55">
        <v>64</v>
      </c>
      <c r="P278" s="55">
        <v>62</v>
      </c>
      <c r="Q278" s="55">
        <v>61</v>
      </c>
      <c r="R278" s="55">
        <v>61</v>
      </c>
      <c r="S278" s="55">
        <v>61</v>
      </c>
      <c r="T278" s="55">
        <v>61</v>
      </c>
      <c r="U278" s="55">
        <v>61</v>
      </c>
    </row>
    <row r="279" spans="1:23" x14ac:dyDescent="0.25">
      <c r="A279" s="8"/>
      <c r="B279" s="8"/>
      <c r="C279" s="8"/>
      <c r="D279" s="8"/>
      <c r="E279" s="8"/>
      <c r="F279" s="8"/>
      <c r="G279" s="8"/>
      <c r="H279" s="8"/>
      <c r="I279" s="8"/>
      <c r="J279" s="8"/>
      <c r="K279" s="8"/>
      <c r="L279" s="8"/>
      <c r="M279" s="8"/>
      <c r="N279" s="8"/>
      <c r="O279" s="8"/>
      <c r="P279" s="8"/>
      <c r="Q279" s="8"/>
      <c r="R279" s="8"/>
      <c r="S279" s="8"/>
      <c r="T279" s="8"/>
      <c r="U279" s="8"/>
    </row>
    <row r="280" spans="1:23" x14ac:dyDescent="0.25">
      <c r="A280" s="15" t="s">
        <v>254</v>
      </c>
      <c r="B280" s="15" t="s">
        <v>255</v>
      </c>
      <c r="C280" s="15" t="s">
        <v>256</v>
      </c>
      <c r="D280" s="15">
        <v>2016</v>
      </c>
      <c r="E280" s="15">
        <v>2017</v>
      </c>
      <c r="F280" s="15">
        <v>2018</v>
      </c>
      <c r="G280" s="15">
        <v>2019</v>
      </c>
      <c r="H280" s="15">
        <v>2020</v>
      </c>
      <c r="I280" s="15">
        <v>2021</v>
      </c>
      <c r="J280" s="15">
        <v>2022</v>
      </c>
      <c r="K280" s="15">
        <v>2023</v>
      </c>
      <c r="L280" s="15">
        <v>2024</v>
      </c>
      <c r="M280" s="15">
        <v>2025</v>
      </c>
      <c r="N280" s="15">
        <v>2026</v>
      </c>
      <c r="O280" s="15">
        <v>2027</v>
      </c>
      <c r="P280" s="15">
        <v>2028</v>
      </c>
      <c r="Q280" s="15">
        <v>2029</v>
      </c>
      <c r="R280" s="15">
        <v>2030</v>
      </c>
      <c r="S280" s="15">
        <v>2031</v>
      </c>
      <c r="T280" s="15">
        <v>2032</v>
      </c>
      <c r="U280" s="15">
        <v>2033</v>
      </c>
      <c r="V280" s="15">
        <v>2034</v>
      </c>
      <c r="W280" s="15">
        <v>2035</v>
      </c>
    </row>
    <row r="281" spans="1:23" x14ac:dyDescent="0.25">
      <c r="A281" s="8" t="s">
        <v>257</v>
      </c>
      <c r="B281" s="8" t="s">
        <v>41</v>
      </c>
      <c r="C281" s="8" t="s">
        <v>258</v>
      </c>
      <c r="D281" s="14">
        <v>2.4</v>
      </c>
      <c r="E281" s="14">
        <v>2.4900000000000002</v>
      </c>
      <c r="F281" s="14">
        <v>2.4900000000000002</v>
      </c>
      <c r="G281" s="14">
        <v>2.5</v>
      </c>
      <c r="H281" s="14">
        <v>2.56</v>
      </c>
      <c r="I281" s="14">
        <v>2.57</v>
      </c>
      <c r="J281" s="14">
        <v>2.57</v>
      </c>
      <c r="K281" s="14">
        <v>2.76</v>
      </c>
      <c r="L281" s="14">
        <v>2.76</v>
      </c>
      <c r="M281" s="14">
        <v>3.01</v>
      </c>
      <c r="N281" s="14">
        <v>3.01</v>
      </c>
      <c r="O281" s="14">
        <v>3.81</v>
      </c>
      <c r="P281" s="14">
        <v>3.81</v>
      </c>
      <c r="Q281" s="14">
        <v>4.32</v>
      </c>
      <c r="R281" s="14">
        <v>4.32</v>
      </c>
      <c r="S281" s="14">
        <v>5.46</v>
      </c>
      <c r="T281" s="14">
        <v>5.46</v>
      </c>
      <c r="U281" s="14">
        <v>6.32</v>
      </c>
      <c r="V281" s="14">
        <v>6.32</v>
      </c>
      <c r="W281" s="14">
        <v>7.93</v>
      </c>
    </row>
    <row r="282" spans="1:23" x14ac:dyDescent="0.25">
      <c r="A282" s="8" t="s">
        <v>257</v>
      </c>
      <c r="B282" s="8" t="s">
        <v>41</v>
      </c>
      <c r="C282" s="8" t="s">
        <v>259</v>
      </c>
      <c r="D282" s="14">
        <v>4.58</v>
      </c>
      <c r="E282" s="14">
        <v>4.74</v>
      </c>
      <c r="F282" s="14">
        <v>4.74</v>
      </c>
      <c r="G282" s="14">
        <v>4.76</v>
      </c>
      <c r="H282" s="14">
        <v>4.83</v>
      </c>
      <c r="I282" s="14">
        <v>4.8499999999999996</v>
      </c>
      <c r="J282" s="14">
        <v>4.8499999999999996</v>
      </c>
      <c r="K282" s="14">
        <v>5.17</v>
      </c>
      <c r="L282" s="14">
        <v>5.17</v>
      </c>
      <c r="M282" s="14">
        <v>5.64</v>
      </c>
      <c r="N282" s="14">
        <v>5.64</v>
      </c>
      <c r="O282" s="14">
        <v>7.1</v>
      </c>
      <c r="P282" s="14">
        <v>7.1</v>
      </c>
      <c r="Q282" s="14">
        <v>8.09</v>
      </c>
      <c r="R282" s="14">
        <v>8.09</v>
      </c>
      <c r="S282" s="14">
        <v>10.36</v>
      </c>
      <c r="T282" s="14">
        <v>10.36</v>
      </c>
      <c r="U282" s="14">
        <v>12.06</v>
      </c>
      <c r="V282" s="14">
        <v>12.06</v>
      </c>
      <c r="W282" s="14">
        <v>15.12</v>
      </c>
    </row>
    <row r="283" spans="1:23" x14ac:dyDescent="0.25">
      <c r="A283" s="8" t="s">
        <v>257</v>
      </c>
      <c r="B283" s="8" t="s">
        <v>39</v>
      </c>
      <c r="C283" s="8" t="s">
        <v>258</v>
      </c>
      <c r="D283" s="14">
        <v>0</v>
      </c>
      <c r="E283" s="14">
        <v>0</v>
      </c>
      <c r="F283" s="14">
        <v>0</v>
      </c>
      <c r="G283" s="14">
        <v>0</v>
      </c>
      <c r="H283" s="14">
        <v>7.94</v>
      </c>
      <c r="I283" s="14">
        <v>7.94</v>
      </c>
      <c r="J283" s="14">
        <v>7.94</v>
      </c>
      <c r="K283" s="14">
        <v>33.950000000000003</v>
      </c>
      <c r="L283" s="14">
        <v>33.950000000000003</v>
      </c>
      <c r="M283" s="14">
        <v>33.950000000000003</v>
      </c>
      <c r="N283" s="14">
        <v>33.950000000000003</v>
      </c>
      <c r="O283" s="14">
        <v>133.31</v>
      </c>
      <c r="P283" s="14">
        <v>133.31</v>
      </c>
      <c r="Q283" s="14">
        <v>366.05</v>
      </c>
      <c r="R283" s="14">
        <v>366.05</v>
      </c>
      <c r="S283" s="14">
        <v>817.42</v>
      </c>
      <c r="T283" s="14">
        <v>817.42</v>
      </c>
      <c r="U283" s="14">
        <v>817.42</v>
      </c>
      <c r="V283" s="14">
        <v>817.42</v>
      </c>
      <c r="W283" s="14">
        <v>817.42</v>
      </c>
    </row>
    <row r="284" spans="1:23" x14ac:dyDescent="0.25">
      <c r="A284" s="8" t="s">
        <v>257</v>
      </c>
      <c r="B284" s="8" t="s">
        <v>39</v>
      </c>
      <c r="C284" s="8" t="s">
        <v>259</v>
      </c>
      <c r="D284" s="14">
        <v>0</v>
      </c>
      <c r="E284" s="14">
        <v>0</v>
      </c>
      <c r="F284" s="14">
        <v>0</v>
      </c>
      <c r="G284" s="14">
        <v>0</v>
      </c>
      <c r="H284" s="14">
        <v>7.94</v>
      </c>
      <c r="I284" s="14">
        <v>7.94</v>
      </c>
      <c r="J284" s="14">
        <v>7.94</v>
      </c>
      <c r="K284" s="14">
        <v>33.950000000000003</v>
      </c>
      <c r="L284" s="14">
        <v>33.950000000000003</v>
      </c>
      <c r="M284" s="14">
        <v>33.950000000000003</v>
      </c>
      <c r="N284" s="14">
        <v>33.950000000000003</v>
      </c>
      <c r="O284" s="14">
        <v>133.31</v>
      </c>
      <c r="P284" s="14">
        <v>133.31</v>
      </c>
      <c r="Q284" s="14">
        <v>366.05</v>
      </c>
      <c r="R284" s="14">
        <v>366.05</v>
      </c>
      <c r="S284" s="14">
        <v>817.42</v>
      </c>
      <c r="T284" s="14">
        <v>817.42</v>
      </c>
      <c r="U284" s="14">
        <v>817.42</v>
      </c>
      <c r="V284" s="14">
        <v>817.42</v>
      </c>
      <c r="W284" s="14">
        <v>817.42</v>
      </c>
    </row>
    <row r="285" spans="1:23" x14ac:dyDescent="0.25">
      <c r="A285" s="8" t="s">
        <v>257</v>
      </c>
      <c r="B285" s="8" t="s">
        <v>46</v>
      </c>
      <c r="C285" s="8" t="s">
        <v>258</v>
      </c>
      <c r="D285" s="14">
        <v>0</v>
      </c>
      <c r="E285" s="14">
        <v>0</v>
      </c>
      <c r="F285" s="14">
        <v>0</v>
      </c>
      <c r="G285" s="14">
        <v>0</v>
      </c>
      <c r="H285" s="14">
        <v>0</v>
      </c>
      <c r="I285" s="14">
        <v>0</v>
      </c>
      <c r="J285" s="14">
        <v>0.03</v>
      </c>
      <c r="K285" s="14">
        <v>0.06</v>
      </c>
      <c r="L285" s="14">
        <v>0.1</v>
      </c>
      <c r="M285" s="14">
        <v>0.13</v>
      </c>
      <c r="N285" s="14">
        <v>0.23</v>
      </c>
      <c r="O285" s="14">
        <v>1.74</v>
      </c>
      <c r="P285" s="14">
        <v>5.51</v>
      </c>
      <c r="Q285" s="14">
        <v>11.98</v>
      </c>
      <c r="R285" s="14">
        <v>20.190000000000001</v>
      </c>
      <c r="S285" s="14">
        <v>31.52</v>
      </c>
      <c r="T285" s="14">
        <v>43.5</v>
      </c>
      <c r="U285" s="14">
        <v>54.42</v>
      </c>
      <c r="V285" s="14">
        <v>68.05</v>
      </c>
      <c r="W285" s="14">
        <v>105.34</v>
      </c>
    </row>
    <row r="286" spans="1:23" x14ac:dyDescent="0.25">
      <c r="A286" s="8" t="s">
        <v>257</v>
      </c>
      <c r="B286" s="8" t="s">
        <v>46</v>
      </c>
      <c r="C286" s="8" t="s">
        <v>259</v>
      </c>
      <c r="D286" s="14">
        <v>0</v>
      </c>
      <c r="E286" s="14">
        <v>0</v>
      </c>
      <c r="F286" s="14">
        <v>0</v>
      </c>
      <c r="G286" s="14">
        <v>0</v>
      </c>
      <c r="H286" s="14">
        <v>0</v>
      </c>
      <c r="I286" s="14">
        <v>0</v>
      </c>
      <c r="J286" s="14">
        <v>0.06</v>
      </c>
      <c r="K286" s="14">
        <v>0.12</v>
      </c>
      <c r="L286" s="14">
        <v>0.2</v>
      </c>
      <c r="M286" s="14">
        <v>0.25</v>
      </c>
      <c r="N286" s="14">
        <v>0.83</v>
      </c>
      <c r="O286" s="14">
        <v>4.4800000000000004</v>
      </c>
      <c r="P286" s="14">
        <v>11.58</v>
      </c>
      <c r="Q286" s="14">
        <v>23.96</v>
      </c>
      <c r="R286" s="14">
        <v>37.79</v>
      </c>
      <c r="S286" s="14">
        <v>56.96</v>
      </c>
      <c r="T286" s="14">
        <v>77.81</v>
      </c>
      <c r="U286" s="14">
        <v>96.52</v>
      </c>
      <c r="V286" s="14">
        <v>120.92</v>
      </c>
      <c r="W286" s="14">
        <v>172.25</v>
      </c>
    </row>
    <row r="287" spans="1:23" x14ac:dyDescent="0.25">
      <c r="A287" s="8" t="s">
        <v>257</v>
      </c>
      <c r="B287" s="8" t="s">
        <v>45</v>
      </c>
      <c r="C287" s="8" t="s">
        <v>258</v>
      </c>
      <c r="D287" s="14">
        <v>79.23</v>
      </c>
      <c r="E287" s="14">
        <v>244.64</v>
      </c>
      <c r="F287" s="14">
        <v>437.04</v>
      </c>
      <c r="G287" s="14">
        <v>653.76</v>
      </c>
      <c r="H287" s="14">
        <v>896.58</v>
      </c>
      <c r="I287" s="14">
        <v>1166.08</v>
      </c>
      <c r="J287" s="14">
        <v>1456.48</v>
      </c>
      <c r="K287" s="14">
        <v>1761.7</v>
      </c>
      <c r="L287" s="14">
        <v>2080.08</v>
      </c>
      <c r="M287" s="14">
        <v>2409.37</v>
      </c>
      <c r="N287" s="14">
        <v>2740.86</v>
      </c>
      <c r="O287" s="14">
        <v>3070.53</v>
      </c>
      <c r="P287" s="14">
        <v>3395.34</v>
      </c>
      <c r="Q287" s="14">
        <v>3670.43</v>
      </c>
      <c r="R287" s="14">
        <v>3828.12</v>
      </c>
      <c r="S287" s="14">
        <v>3873.73</v>
      </c>
      <c r="T287" s="14">
        <v>3914.83</v>
      </c>
      <c r="U287" s="14">
        <v>3947.86</v>
      </c>
      <c r="V287" s="14">
        <v>3982.01</v>
      </c>
      <c r="W287" s="14">
        <v>4017.38</v>
      </c>
    </row>
    <row r="288" spans="1:23" x14ac:dyDescent="0.25">
      <c r="A288" s="8" t="s">
        <v>257</v>
      </c>
      <c r="B288" s="8" t="s">
        <v>45</v>
      </c>
      <c r="C288" s="8" t="s">
        <v>259</v>
      </c>
      <c r="D288" s="14">
        <v>123.68</v>
      </c>
      <c r="E288" s="14">
        <v>263.81</v>
      </c>
      <c r="F288" s="14">
        <v>423.36</v>
      </c>
      <c r="G288" s="14">
        <v>602.53</v>
      </c>
      <c r="H288" s="14">
        <v>803.18</v>
      </c>
      <c r="I288" s="14">
        <v>1022.43</v>
      </c>
      <c r="J288" s="14">
        <v>1255.1500000000001</v>
      </c>
      <c r="K288" s="14">
        <v>1498.55</v>
      </c>
      <c r="L288" s="14">
        <v>1752.36</v>
      </c>
      <c r="M288" s="14">
        <v>2010.99</v>
      </c>
      <c r="N288" s="14">
        <v>2274.9899999999998</v>
      </c>
      <c r="O288" s="14">
        <v>2539.77</v>
      </c>
      <c r="P288" s="14">
        <v>2800.27</v>
      </c>
      <c r="Q288" s="14">
        <v>2990.93</v>
      </c>
      <c r="R288" s="14">
        <v>3093.93</v>
      </c>
      <c r="S288" s="14">
        <v>3130.06</v>
      </c>
      <c r="T288" s="14">
        <v>3160.97</v>
      </c>
      <c r="U288" s="14">
        <v>3187.78</v>
      </c>
      <c r="V288" s="14">
        <v>3215.58</v>
      </c>
      <c r="W288" s="14">
        <v>3244.25</v>
      </c>
    </row>
    <row r="289" spans="1:27" x14ac:dyDescent="0.25">
      <c r="A289" s="8" t="s">
        <v>260</v>
      </c>
      <c r="B289" s="8" t="s">
        <v>41</v>
      </c>
      <c r="C289" s="8" t="s">
        <v>258</v>
      </c>
      <c r="D289" s="14">
        <v>391.01</v>
      </c>
      <c r="E289" s="14">
        <v>406.56</v>
      </c>
      <c r="F289" s="14">
        <v>406.56</v>
      </c>
      <c r="G289" s="14">
        <v>408.2</v>
      </c>
      <c r="H289" s="14">
        <v>418.85</v>
      </c>
      <c r="I289" s="14">
        <v>420.35</v>
      </c>
      <c r="J289" s="14">
        <v>420.35</v>
      </c>
      <c r="K289" s="14">
        <v>453.63</v>
      </c>
      <c r="L289" s="14">
        <v>453.63</v>
      </c>
      <c r="M289" s="14">
        <v>491.41</v>
      </c>
      <c r="N289" s="14">
        <v>491.41</v>
      </c>
      <c r="O289" s="14">
        <v>607.46</v>
      </c>
      <c r="P289" s="14">
        <v>607.46</v>
      </c>
      <c r="Q289" s="14">
        <v>673.13</v>
      </c>
      <c r="R289" s="14">
        <v>673.13</v>
      </c>
      <c r="S289" s="14">
        <v>863.37</v>
      </c>
      <c r="T289" s="14">
        <v>863.37</v>
      </c>
      <c r="U289" s="14">
        <v>1000.16</v>
      </c>
      <c r="V289" s="14">
        <v>1000.16</v>
      </c>
      <c r="W289" s="14">
        <v>1286.25</v>
      </c>
    </row>
    <row r="290" spans="1:27" x14ac:dyDescent="0.25">
      <c r="A290" s="8" t="s">
        <v>260</v>
      </c>
      <c r="B290" s="8" t="s">
        <v>41</v>
      </c>
      <c r="C290" s="8" t="s">
        <v>259</v>
      </c>
      <c r="D290" s="14">
        <v>381.54</v>
      </c>
      <c r="E290" s="14">
        <v>395.89</v>
      </c>
      <c r="F290" s="14">
        <v>395.89</v>
      </c>
      <c r="G290" s="14">
        <v>397.57</v>
      </c>
      <c r="H290" s="14">
        <v>405.96</v>
      </c>
      <c r="I290" s="14">
        <v>407.52</v>
      </c>
      <c r="J290" s="14">
        <v>407.52</v>
      </c>
      <c r="K290" s="14">
        <v>438.12</v>
      </c>
      <c r="L290" s="14">
        <v>438.12</v>
      </c>
      <c r="M290" s="14">
        <v>475.43</v>
      </c>
      <c r="N290" s="14">
        <v>475.43</v>
      </c>
      <c r="O290" s="14">
        <v>585.36</v>
      </c>
      <c r="P290" s="14">
        <v>585.36</v>
      </c>
      <c r="Q290" s="14">
        <v>649.41999999999996</v>
      </c>
      <c r="R290" s="14">
        <v>649.41999999999996</v>
      </c>
      <c r="S290" s="14">
        <v>838.93</v>
      </c>
      <c r="T290" s="14">
        <v>838.93</v>
      </c>
      <c r="U290" s="14">
        <v>973.1</v>
      </c>
      <c r="V290" s="14">
        <v>973.1</v>
      </c>
      <c r="W290" s="14">
        <v>1250.96</v>
      </c>
    </row>
    <row r="291" spans="1:27" x14ac:dyDescent="0.25">
      <c r="A291" s="8" t="s">
        <v>260</v>
      </c>
      <c r="B291" s="8" t="s">
        <v>39</v>
      </c>
      <c r="C291" s="8" t="s">
        <v>258</v>
      </c>
      <c r="D291" s="14">
        <v>0</v>
      </c>
      <c r="E291" s="14">
        <v>0</v>
      </c>
      <c r="F291" s="14">
        <v>0</v>
      </c>
      <c r="G291" s="14">
        <v>0</v>
      </c>
      <c r="H291" s="14">
        <v>11.54</v>
      </c>
      <c r="I291" s="14">
        <v>11.54</v>
      </c>
      <c r="J291" s="14">
        <v>11.54</v>
      </c>
      <c r="K291" s="14">
        <v>49.37</v>
      </c>
      <c r="L291" s="14">
        <v>49.37</v>
      </c>
      <c r="M291" s="14">
        <v>49.37</v>
      </c>
      <c r="N291" s="14">
        <v>49.37</v>
      </c>
      <c r="O291" s="14">
        <v>190.58</v>
      </c>
      <c r="P291" s="14">
        <v>190.58</v>
      </c>
      <c r="Q291" s="14">
        <v>521.95000000000005</v>
      </c>
      <c r="R291" s="14">
        <v>521.95000000000005</v>
      </c>
      <c r="S291" s="14">
        <v>1173.96</v>
      </c>
      <c r="T291" s="14">
        <v>1173.96</v>
      </c>
      <c r="U291" s="14">
        <v>1173.96</v>
      </c>
      <c r="V291" s="14">
        <v>1173.96</v>
      </c>
      <c r="W291" s="14">
        <v>1173.96</v>
      </c>
    </row>
    <row r="292" spans="1:27" x14ac:dyDescent="0.25">
      <c r="A292" s="8" t="s">
        <v>260</v>
      </c>
      <c r="B292" s="8" t="s">
        <v>39</v>
      </c>
      <c r="C292" s="8" t="s">
        <v>259</v>
      </c>
      <c r="D292" s="14">
        <v>0</v>
      </c>
      <c r="E292" s="14">
        <v>0</v>
      </c>
      <c r="F292" s="14">
        <v>0</v>
      </c>
      <c r="G292" s="14">
        <v>0</v>
      </c>
      <c r="H292" s="14">
        <v>9.1999999999999993</v>
      </c>
      <c r="I292" s="14">
        <v>9.1999999999999993</v>
      </c>
      <c r="J292" s="14">
        <v>9.1999999999999993</v>
      </c>
      <c r="K292" s="14">
        <v>39.35</v>
      </c>
      <c r="L292" s="14">
        <v>39.35</v>
      </c>
      <c r="M292" s="14">
        <v>39.35</v>
      </c>
      <c r="N292" s="14">
        <v>39.35</v>
      </c>
      <c r="O292" s="14">
        <v>151.91</v>
      </c>
      <c r="P292" s="14">
        <v>151.91</v>
      </c>
      <c r="Q292" s="14">
        <v>416.04</v>
      </c>
      <c r="R292" s="14">
        <v>416.04</v>
      </c>
      <c r="S292" s="14">
        <v>935.76</v>
      </c>
      <c r="T292" s="14">
        <v>935.76</v>
      </c>
      <c r="U292" s="14">
        <v>935.76</v>
      </c>
      <c r="V292" s="14">
        <v>935.76</v>
      </c>
      <c r="W292" s="14">
        <v>935.76</v>
      </c>
    </row>
    <row r="293" spans="1:27" x14ac:dyDescent="0.25">
      <c r="A293" s="8" t="s">
        <v>260</v>
      </c>
      <c r="B293" s="8" t="s">
        <v>46</v>
      </c>
      <c r="C293" s="8" t="s">
        <v>258</v>
      </c>
      <c r="D293" s="14">
        <v>0</v>
      </c>
      <c r="E293" s="14">
        <v>0</v>
      </c>
      <c r="F293" s="14">
        <v>0</v>
      </c>
      <c r="G293" s="14">
        <v>0</v>
      </c>
      <c r="H293" s="14">
        <v>0</v>
      </c>
      <c r="I293" s="14">
        <v>0</v>
      </c>
      <c r="J293" s="14">
        <v>0.03</v>
      </c>
      <c r="K293" s="14">
        <v>0.05</v>
      </c>
      <c r="L293" s="14">
        <v>0.08</v>
      </c>
      <c r="M293" s="14">
        <v>0.11</v>
      </c>
      <c r="N293" s="14">
        <v>0.18</v>
      </c>
      <c r="O293" s="14">
        <v>1.45</v>
      </c>
      <c r="P293" s="14">
        <v>4.88</v>
      </c>
      <c r="Q293" s="14">
        <v>10.64</v>
      </c>
      <c r="R293" s="14">
        <v>18.02</v>
      </c>
      <c r="S293" s="14">
        <v>29.04</v>
      </c>
      <c r="T293" s="14">
        <v>39.450000000000003</v>
      </c>
      <c r="U293" s="14">
        <v>49.22</v>
      </c>
      <c r="V293" s="14">
        <v>62.07</v>
      </c>
      <c r="W293" s="14">
        <v>107.38</v>
      </c>
    </row>
    <row r="294" spans="1:27" x14ac:dyDescent="0.25">
      <c r="A294" s="8" t="s">
        <v>260</v>
      </c>
      <c r="B294" s="8" t="s">
        <v>46</v>
      </c>
      <c r="C294" s="8" t="s">
        <v>259</v>
      </c>
      <c r="D294" s="14">
        <v>0</v>
      </c>
      <c r="E294" s="14">
        <v>0</v>
      </c>
      <c r="F294" s="14">
        <v>0</v>
      </c>
      <c r="G294" s="14">
        <v>0</v>
      </c>
      <c r="H294" s="14">
        <v>0</v>
      </c>
      <c r="I294" s="14">
        <v>0</v>
      </c>
      <c r="J294" s="14">
        <v>0.08</v>
      </c>
      <c r="K294" s="14">
        <v>0.16</v>
      </c>
      <c r="L294" s="14">
        <v>0.27</v>
      </c>
      <c r="M294" s="14">
        <v>0.33</v>
      </c>
      <c r="N294" s="14">
        <v>1.1100000000000001</v>
      </c>
      <c r="O294" s="14">
        <v>6.35</v>
      </c>
      <c r="P294" s="14">
        <v>16.46</v>
      </c>
      <c r="Q294" s="14">
        <v>33.840000000000003</v>
      </c>
      <c r="R294" s="14">
        <v>53.34</v>
      </c>
      <c r="S294" s="14">
        <v>79.84</v>
      </c>
      <c r="T294" s="14">
        <v>109.48</v>
      </c>
      <c r="U294" s="14">
        <v>136.91</v>
      </c>
      <c r="V294" s="14">
        <v>172.56</v>
      </c>
      <c r="W294" s="14">
        <v>242.18</v>
      </c>
    </row>
    <row r="295" spans="1:27" x14ac:dyDescent="0.25">
      <c r="A295" s="8" t="s">
        <v>260</v>
      </c>
      <c r="B295" s="8" t="s">
        <v>45</v>
      </c>
      <c r="C295" s="8" t="s">
        <v>258</v>
      </c>
      <c r="D295" s="14">
        <v>145.13</v>
      </c>
      <c r="E295" s="14">
        <v>449.83</v>
      </c>
      <c r="F295" s="14">
        <v>810.26</v>
      </c>
      <c r="G295" s="14">
        <v>1219.69</v>
      </c>
      <c r="H295" s="14">
        <v>1680.72</v>
      </c>
      <c r="I295" s="14">
        <v>2194.15</v>
      </c>
      <c r="J295" s="14">
        <v>2749.12</v>
      </c>
      <c r="K295" s="14">
        <v>3334.76</v>
      </c>
      <c r="L295" s="14">
        <v>3948.27</v>
      </c>
      <c r="M295" s="14">
        <v>4586.26</v>
      </c>
      <c r="N295" s="14">
        <v>5232.18</v>
      </c>
      <c r="O295" s="14">
        <v>5878.78</v>
      </c>
      <c r="P295" s="14">
        <v>6520.21</v>
      </c>
      <c r="Q295" s="14">
        <v>7063.98</v>
      </c>
      <c r="R295" s="14">
        <v>7372.18</v>
      </c>
      <c r="S295" s="14">
        <v>7456.97</v>
      </c>
      <c r="T295" s="14">
        <v>7535.62</v>
      </c>
      <c r="U295" s="14">
        <v>7602.01</v>
      </c>
      <c r="V295" s="14">
        <v>7671.25</v>
      </c>
      <c r="W295" s="14">
        <v>7743.42</v>
      </c>
    </row>
    <row r="296" spans="1:27" x14ac:dyDescent="0.25">
      <c r="A296" s="8" t="s">
        <v>260</v>
      </c>
      <c r="B296" s="8" t="s">
        <v>45</v>
      </c>
      <c r="C296" s="8" t="s">
        <v>259</v>
      </c>
      <c r="D296" s="14">
        <v>225.72</v>
      </c>
      <c r="E296" s="14">
        <v>470.49</v>
      </c>
      <c r="F296" s="14">
        <v>739.66</v>
      </c>
      <c r="G296" s="14">
        <v>1036.1199999999999</v>
      </c>
      <c r="H296" s="14">
        <v>1364.48</v>
      </c>
      <c r="I296" s="14">
        <v>1719.03</v>
      </c>
      <c r="J296" s="14">
        <v>2089.42</v>
      </c>
      <c r="K296" s="14">
        <v>2470.85</v>
      </c>
      <c r="L296" s="14">
        <v>2861.47</v>
      </c>
      <c r="M296" s="14">
        <v>3252.52</v>
      </c>
      <c r="N296" s="14">
        <v>3635.99</v>
      </c>
      <c r="O296" s="14">
        <v>4008.64</v>
      </c>
      <c r="P296" s="14">
        <v>4366.6400000000003</v>
      </c>
      <c r="Q296" s="14">
        <v>4578.25</v>
      </c>
      <c r="R296" s="14">
        <v>4684.83</v>
      </c>
      <c r="S296" s="14">
        <v>4740.13</v>
      </c>
      <c r="T296" s="14">
        <v>4782.78</v>
      </c>
      <c r="U296" s="14">
        <v>4822.01</v>
      </c>
      <c r="V296" s="14">
        <v>4862.47</v>
      </c>
      <c r="W296" s="14">
        <v>4903.8100000000004</v>
      </c>
    </row>
    <row r="297" spans="1:27" x14ac:dyDescent="0.25">
      <c r="A297" s="8"/>
      <c r="B297" s="8"/>
      <c r="C297" s="8"/>
      <c r="D297" s="8"/>
      <c r="E297" s="8"/>
      <c r="F297" s="8"/>
      <c r="G297" s="8"/>
      <c r="H297" s="8"/>
      <c r="I297" s="8"/>
      <c r="J297" s="8"/>
      <c r="K297" s="8"/>
      <c r="L297" s="8"/>
      <c r="M297" s="8"/>
      <c r="N297" s="8"/>
      <c r="O297" s="8"/>
      <c r="P297" s="8"/>
      <c r="Q297" s="8"/>
      <c r="R297" s="8"/>
      <c r="S297" s="8"/>
      <c r="T297" s="8"/>
      <c r="U297" s="8"/>
    </row>
    <row r="298" spans="1:27" x14ac:dyDescent="0.25">
      <c r="A298" s="15" t="s">
        <v>261</v>
      </c>
      <c r="B298" s="15">
        <v>2016</v>
      </c>
      <c r="C298" s="15">
        <v>2017</v>
      </c>
      <c r="D298" s="15">
        <v>2018</v>
      </c>
      <c r="E298" s="15">
        <v>2019</v>
      </c>
      <c r="F298" s="15">
        <v>2020</v>
      </c>
      <c r="G298" s="15">
        <v>2021</v>
      </c>
      <c r="H298" s="15">
        <v>2022</v>
      </c>
      <c r="I298" s="15">
        <v>2023</v>
      </c>
      <c r="J298" s="15">
        <v>2024</v>
      </c>
      <c r="K298" s="15">
        <v>2025</v>
      </c>
      <c r="L298" s="15">
        <v>2026</v>
      </c>
      <c r="M298" s="15">
        <v>2027</v>
      </c>
      <c r="N298" s="15">
        <v>2028</v>
      </c>
      <c r="O298" s="15">
        <v>2029</v>
      </c>
      <c r="P298" s="15">
        <v>2030</v>
      </c>
      <c r="Q298" s="15">
        <v>2031</v>
      </c>
      <c r="R298" s="15">
        <v>2032</v>
      </c>
      <c r="S298" s="15">
        <v>2033</v>
      </c>
      <c r="T298" s="15">
        <v>2034</v>
      </c>
      <c r="U298" s="15">
        <v>2035</v>
      </c>
    </row>
    <row r="299" spans="1:27" x14ac:dyDescent="0.25">
      <c r="A299" s="8" t="s">
        <v>41</v>
      </c>
      <c r="B299" s="14">
        <v>0</v>
      </c>
      <c r="C299" s="14">
        <v>0</v>
      </c>
      <c r="D299" s="14">
        <v>0</v>
      </c>
      <c r="E299" s="14">
        <v>0</v>
      </c>
      <c r="F299" s="14">
        <v>0</v>
      </c>
      <c r="G299" s="14">
        <v>0</v>
      </c>
      <c r="H299" s="14">
        <v>0</v>
      </c>
      <c r="I299" s="14">
        <v>0</v>
      </c>
      <c r="J299" s="14">
        <v>0</v>
      </c>
      <c r="K299" s="14">
        <v>0</v>
      </c>
      <c r="L299" s="14">
        <v>0.01</v>
      </c>
      <c r="M299" s="14">
        <v>0</v>
      </c>
      <c r="N299" s="14">
        <v>0.01</v>
      </c>
      <c r="O299" s="14">
        <v>0.02</v>
      </c>
      <c r="P299" s="14">
        <v>0.03</v>
      </c>
      <c r="Q299" s="14">
        <v>0.04</v>
      </c>
      <c r="R299" s="14">
        <v>0.03</v>
      </c>
      <c r="S299" s="14">
        <v>0.05</v>
      </c>
      <c r="T299" s="14">
        <v>0.05</v>
      </c>
      <c r="U299" s="14">
        <v>0.11</v>
      </c>
    </row>
    <row r="300" spans="1:27" x14ac:dyDescent="0.25">
      <c r="A300" s="8" t="s">
        <v>53</v>
      </c>
      <c r="B300" s="14">
        <v>0</v>
      </c>
      <c r="C300" s="14">
        <v>0</v>
      </c>
      <c r="D300" s="14">
        <v>0</v>
      </c>
      <c r="E300" s="14">
        <v>0</v>
      </c>
      <c r="F300" s="14">
        <v>0</v>
      </c>
      <c r="G300" s="14">
        <v>0</v>
      </c>
      <c r="H300" s="14">
        <v>1.56</v>
      </c>
      <c r="I300" s="14">
        <v>5.48</v>
      </c>
      <c r="J300" s="14">
        <v>5.8</v>
      </c>
      <c r="K300" s="14">
        <v>10.3</v>
      </c>
      <c r="L300" s="14">
        <v>25.05</v>
      </c>
      <c r="M300" s="14">
        <v>26.33</v>
      </c>
      <c r="N300" s="14">
        <v>35.9</v>
      </c>
      <c r="O300" s="14">
        <v>58.36</v>
      </c>
      <c r="P300" s="14">
        <v>99.99</v>
      </c>
      <c r="Q300" s="14">
        <v>151.72</v>
      </c>
      <c r="R300" s="14">
        <v>214.78</v>
      </c>
      <c r="S300" s="14">
        <v>308.01</v>
      </c>
      <c r="T300" s="14">
        <v>476.99</v>
      </c>
      <c r="U300" s="14">
        <v>485.33</v>
      </c>
    </row>
    <row r="301" spans="1:27" x14ac:dyDescent="0.25">
      <c r="A301" s="8" t="s">
        <v>54</v>
      </c>
      <c r="B301" s="14">
        <v>3226.22</v>
      </c>
      <c r="C301" s="14">
        <v>3060.24</v>
      </c>
      <c r="D301" s="14">
        <v>2929.13</v>
      </c>
      <c r="E301" s="14">
        <v>2754.89</v>
      </c>
      <c r="F301" s="14">
        <v>2607.54</v>
      </c>
      <c r="G301" s="14">
        <v>2718.04</v>
      </c>
      <c r="H301" s="14">
        <v>2754.49</v>
      </c>
      <c r="I301" s="14">
        <v>2689.12</v>
      </c>
      <c r="J301" s="14">
        <v>2625.16</v>
      </c>
      <c r="K301" s="14">
        <v>2499.79</v>
      </c>
      <c r="L301" s="14">
        <v>2659.33</v>
      </c>
      <c r="M301" s="14">
        <v>2781.83</v>
      </c>
      <c r="N301" s="14">
        <v>2664.51</v>
      </c>
      <c r="O301" s="14">
        <v>2646.81</v>
      </c>
      <c r="P301" s="14">
        <v>2652</v>
      </c>
      <c r="Q301" s="14">
        <v>2607.25</v>
      </c>
      <c r="R301" s="14">
        <v>2619.39</v>
      </c>
      <c r="S301" s="14">
        <v>2635.89</v>
      </c>
      <c r="T301" s="14">
        <v>2601.64</v>
      </c>
      <c r="U301" s="14">
        <v>2712.35</v>
      </c>
    </row>
    <row r="302" spans="1:27" x14ac:dyDescent="0.25">
      <c r="A302" s="8" t="s">
        <v>55</v>
      </c>
      <c r="B302" s="14">
        <v>3244.14</v>
      </c>
      <c r="C302" s="14">
        <v>3489.13</v>
      </c>
      <c r="D302" s="14">
        <v>3747.71</v>
      </c>
      <c r="E302" s="14">
        <v>3956.84</v>
      </c>
      <c r="F302" s="14">
        <v>4137.1000000000004</v>
      </c>
      <c r="G302" s="14">
        <v>3692.2</v>
      </c>
      <c r="H302" s="14">
        <v>3567.01</v>
      </c>
      <c r="I302" s="14">
        <v>3559.22</v>
      </c>
      <c r="J302" s="14">
        <v>3610.6</v>
      </c>
      <c r="K302" s="14">
        <v>3642.64</v>
      </c>
      <c r="L302" s="14">
        <v>3191.39</v>
      </c>
      <c r="M302" s="14">
        <v>3035.4</v>
      </c>
      <c r="N302" s="14">
        <v>3022.17</v>
      </c>
      <c r="O302" s="14">
        <v>3069.8</v>
      </c>
      <c r="P302" s="14">
        <v>3095.64</v>
      </c>
      <c r="Q302" s="14">
        <v>3119.77</v>
      </c>
      <c r="R302" s="14">
        <v>3156.62</v>
      </c>
      <c r="S302" s="14">
        <v>3205.23</v>
      </c>
      <c r="T302" s="14">
        <v>3227.66</v>
      </c>
      <c r="U302" s="14">
        <v>3271.14</v>
      </c>
      <c r="Y302" s="15">
        <v>2021</v>
      </c>
      <c r="Z302" s="15">
        <v>2026</v>
      </c>
      <c r="AA302" s="15">
        <v>2035</v>
      </c>
    </row>
    <row r="303" spans="1:27" x14ac:dyDescent="0.25">
      <c r="A303" s="8" t="s">
        <v>51</v>
      </c>
      <c r="B303" s="14">
        <v>2482.11</v>
      </c>
      <c r="C303" s="14">
        <v>2482.11</v>
      </c>
      <c r="D303" s="14">
        <v>2482.11</v>
      </c>
      <c r="E303" s="14">
        <v>2482.11</v>
      </c>
      <c r="F303" s="14">
        <v>2482.11</v>
      </c>
      <c r="G303" s="14">
        <v>2482.11</v>
      </c>
      <c r="H303" s="14">
        <v>2482.11</v>
      </c>
      <c r="I303" s="14">
        <v>2482.11</v>
      </c>
      <c r="J303" s="14">
        <v>2482.11</v>
      </c>
      <c r="K303" s="14">
        <v>2482.11</v>
      </c>
      <c r="L303" s="14">
        <v>2482.11</v>
      </c>
      <c r="M303" s="14">
        <v>2482.11</v>
      </c>
      <c r="N303" s="14">
        <v>2482.11</v>
      </c>
      <c r="O303" s="14">
        <v>2482.11</v>
      </c>
      <c r="P303" s="14">
        <v>2482.11</v>
      </c>
      <c r="Q303" s="14">
        <v>2482.11</v>
      </c>
      <c r="R303" s="14">
        <v>2482.11</v>
      </c>
      <c r="S303" s="14">
        <v>2482.11</v>
      </c>
      <c r="T303" s="14">
        <v>2482.14</v>
      </c>
      <c r="U303" s="14">
        <v>2482.15</v>
      </c>
      <c r="V303" s="5"/>
      <c r="X303" t="s">
        <v>51</v>
      </c>
      <c r="Y303" s="13">
        <f>G303-$B303</f>
        <v>0</v>
      </c>
      <c r="Z303" s="13">
        <f>L303-$B303</f>
        <v>0</v>
      </c>
      <c r="AA303" s="13">
        <f>U303-$B303</f>
        <v>3.999999999996362E-2</v>
      </c>
    </row>
    <row r="304" spans="1:27" x14ac:dyDescent="0.25">
      <c r="A304" s="8" t="s">
        <v>52</v>
      </c>
      <c r="B304" s="14">
        <v>126.05</v>
      </c>
      <c r="C304" s="14">
        <v>126.05</v>
      </c>
      <c r="D304" s="14">
        <v>126.05</v>
      </c>
      <c r="E304" s="14">
        <v>126.05</v>
      </c>
      <c r="F304" s="14">
        <v>126.05</v>
      </c>
      <c r="G304" s="14">
        <v>126.05</v>
      </c>
      <c r="H304" s="14">
        <v>126.08</v>
      </c>
      <c r="I304" s="14">
        <v>126.12</v>
      </c>
      <c r="J304" s="14">
        <v>126.18</v>
      </c>
      <c r="K304" s="14">
        <v>126.23</v>
      </c>
      <c r="L304" s="14">
        <v>126.36</v>
      </c>
      <c r="M304" s="14">
        <v>128.04</v>
      </c>
      <c r="N304" s="14">
        <v>132.07</v>
      </c>
      <c r="O304" s="14">
        <v>139.27000000000001</v>
      </c>
      <c r="P304" s="14">
        <v>148.77000000000001</v>
      </c>
      <c r="Q304" s="14">
        <v>159.84</v>
      </c>
      <c r="R304" s="14">
        <v>174.23</v>
      </c>
      <c r="S304" s="14">
        <v>187.99</v>
      </c>
      <c r="T304" s="14">
        <v>202.64</v>
      </c>
      <c r="U304" s="14">
        <v>220.95</v>
      </c>
      <c r="V304" s="5"/>
      <c r="X304" t="s">
        <v>272</v>
      </c>
      <c r="Y304" s="13">
        <f>G304-$B304</f>
        <v>0</v>
      </c>
      <c r="Z304" s="13">
        <f>L304-$B304</f>
        <v>0.31000000000000227</v>
      </c>
      <c r="AA304" s="13">
        <f>U304-$B304</f>
        <v>94.899999999999991</v>
      </c>
    </row>
    <row r="305" spans="1:27" x14ac:dyDescent="0.25">
      <c r="A305" s="8" t="s">
        <v>40</v>
      </c>
      <c r="B305" s="14">
        <v>0</v>
      </c>
      <c r="C305" s="14">
        <v>0</v>
      </c>
      <c r="D305" s="14">
        <v>0</v>
      </c>
      <c r="E305" s="14">
        <v>0</v>
      </c>
      <c r="F305" s="14">
        <v>0</v>
      </c>
      <c r="G305" s="14">
        <v>0</v>
      </c>
      <c r="H305" s="14">
        <v>0</v>
      </c>
      <c r="I305" s="14">
        <v>0</v>
      </c>
      <c r="J305" s="14">
        <v>0</v>
      </c>
      <c r="K305" s="14">
        <v>0</v>
      </c>
      <c r="L305" s="14">
        <v>0</v>
      </c>
      <c r="M305" s="14">
        <v>0.01</v>
      </c>
      <c r="N305" s="14">
        <v>0.28000000000000003</v>
      </c>
      <c r="O305" s="14">
        <v>0.89</v>
      </c>
      <c r="P305" s="14">
        <v>1.67</v>
      </c>
      <c r="Q305" s="14">
        <v>2.42</v>
      </c>
      <c r="R305" s="14">
        <v>3.17</v>
      </c>
      <c r="S305" s="14">
        <v>5.4</v>
      </c>
      <c r="T305" s="14">
        <v>7.64</v>
      </c>
      <c r="U305" s="14">
        <v>11.59</v>
      </c>
      <c r="V305" s="5"/>
      <c r="X305" t="s">
        <v>40</v>
      </c>
      <c r="Y305" s="13">
        <f>G305-$B305</f>
        <v>0</v>
      </c>
      <c r="Z305" s="13">
        <f>L305-$B305</f>
        <v>0</v>
      </c>
      <c r="AA305" s="13">
        <f>U305-$B305</f>
        <v>11.59</v>
      </c>
    </row>
    <row r="306" spans="1:27" x14ac:dyDescent="0.25">
      <c r="A306" s="8" t="s">
        <v>50</v>
      </c>
      <c r="B306" s="14">
        <v>1587.68</v>
      </c>
      <c r="C306" s="14">
        <v>1587.68</v>
      </c>
      <c r="D306" s="14">
        <v>1587.68</v>
      </c>
      <c r="E306" s="14">
        <v>1587.68</v>
      </c>
      <c r="F306" s="14">
        <v>1587.68</v>
      </c>
      <c r="G306" s="14">
        <v>1587.68</v>
      </c>
      <c r="H306" s="14">
        <v>1587.68</v>
      </c>
      <c r="I306" s="14">
        <v>1587.68</v>
      </c>
      <c r="J306" s="14">
        <v>1587.68</v>
      </c>
      <c r="K306" s="14">
        <v>1587.68</v>
      </c>
      <c r="L306" s="14">
        <v>1587.68</v>
      </c>
      <c r="M306" s="14">
        <v>1587.68</v>
      </c>
      <c r="N306" s="14">
        <v>1587.68</v>
      </c>
      <c r="O306" s="14">
        <v>1587.68</v>
      </c>
      <c r="P306" s="14">
        <v>1587.68</v>
      </c>
      <c r="Q306" s="14">
        <v>1587.68</v>
      </c>
      <c r="R306" s="14">
        <v>1587.68</v>
      </c>
      <c r="S306" s="14">
        <v>1587.68</v>
      </c>
      <c r="T306" s="14">
        <v>1587.68</v>
      </c>
      <c r="U306" s="14">
        <v>1587.68</v>
      </c>
    </row>
    <row r="309" spans="1:27" x14ac:dyDescent="0.25">
      <c r="A309" s="3" t="s">
        <v>267</v>
      </c>
      <c r="B309" s="3" t="s">
        <v>268</v>
      </c>
    </row>
    <row r="310" spans="1:27" x14ac:dyDescent="0.25">
      <c r="A310" s="8" t="s">
        <v>242</v>
      </c>
      <c r="B310" s="55">
        <v>0</v>
      </c>
    </row>
    <row r="311" spans="1:27" x14ac:dyDescent="0.25">
      <c r="A311" s="8" t="s">
        <v>243</v>
      </c>
      <c r="B311" s="55">
        <v>86260</v>
      </c>
    </row>
    <row r="313" spans="1:27" x14ac:dyDescent="0.25">
      <c r="A313" s="15" t="s">
        <v>244</v>
      </c>
      <c r="B313" s="15">
        <v>2016</v>
      </c>
      <c r="C313" s="15">
        <v>2017</v>
      </c>
      <c r="D313" s="15">
        <v>2018</v>
      </c>
      <c r="E313" s="15">
        <v>2019</v>
      </c>
      <c r="F313" s="15">
        <v>2020</v>
      </c>
      <c r="G313" s="15">
        <v>2021</v>
      </c>
      <c r="H313" s="15">
        <v>2022</v>
      </c>
      <c r="I313" s="15">
        <v>2023</v>
      </c>
      <c r="J313" s="15">
        <v>2024</v>
      </c>
      <c r="K313" s="15">
        <v>2025</v>
      </c>
      <c r="L313" s="15">
        <v>2026</v>
      </c>
      <c r="M313" s="15">
        <v>2027</v>
      </c>
      <c r="N313" s="15">
        <v>2028</v>
      </c>
      <c r="O313" s="15">
        <v>2029</v>
      </c>
      <c r="P313" s="15">
        <v>2030</v>
      </c>
      <c r="Q313" s="15">
        <v>2031</v>
      </c>
      <c r="R313" s="15">
        <v>2032</v>
      </c>
      <c r="S313" s="15">
        <v>2033</v>
      </c>
      <c r="T313" s="15">
        <v>2034</v>
      </c>
      <c r="U313" s="15">
        <v>2035</v>
      </c>
    </row>
    <row r="314" spans="1:27" x14ac:dyDescent="0.25">
      <c r="A314" s="8" t="s">
        <v>245</v>
      </c>
      <c r="B314" s="14">
        <v>20486</v>
      </c>
      <c r="C314" s="14">
        <v>20376</v>
      </c>
      <c r="D314" s="14">
        <v>20464</v>
      </c>
      <c r="E314" s="14">
        <v>20376</v>
      </c>
      <c r="F314" s="14">
        <v>20225</v>
      </c>
      <c r="G314" s="14">
        <v>20059</v>
      </c>
      <c r="H314" s="14">
        <v>19888</v>
      </c>
      <c r="I314" s="14">
        <v>19724</v>
      </c>
      <c r="J314" s="14">
        <v>19567</v>
      </c>
      <c r="K314" s="14">
        <v>19414</v>
      </c>
      <c r="L314" s="14">
        <v>19273</v>
      </c>
      <c r="M314" s="14">
        <v>19151</v>
      </c>
      <c r="N314" s="14">
        <v>19055</v>
      </c>
      <c r="O314" s="14">
        <v>19007</v>
      </c>
      <c r="P314" s="14">
        <v>19090</v>
      </c>
      <c r="Q314" s="14">
        <v>19231</v>
      </c>
      <c r="R314" s="14">
        <v>19425</v>
      </c>
      <c r="S314" s="14">
        <v>19649</v>
      </c>
      <c r="T314" s="14">
        <v>19885</v>
      </c>
      <c r="U314" s="14">
        <v>20119</v>
      </c>
    </row>
    <row r="315" spans="1:27" x14ac:dyDescent="0.25">
      <c r="A315" s="8" t="s">
        <v>246</v>
      </c>
      <c r="B315" s="55">
        <v>0</v>
      </c>
      <c r="C315" s="55">
        <v>0</v>
      </c>
      <c r="D315" s="55">
        <v>0</v>
      </c>
      <c r="E315" s="55">
        <v>0</v>
      </c>
      <c r="F315" s="55">
        <v>0</v>
      </c>
      <c r="G315" s="55">
        <v>0</v>
      </c>
      <c r="H315" s="55">
        <v>0</v>
      </c>
      <c r="I315" s="55">
        <v>0</v>
      </c>
      <c r="J315" s="55">
        <v>0</v>
      </c>
      <c r="K315" s="55">
        <v>0</v>
      </c>
      <c r="L315" s="55">
        <v>0</v>
      </c>
      <c r="M315" s="55">
        <v>0</v>
      </c>
      <c r="N315" s="55">
        <v>0</v>
      </c>
      <c r="O315" s="55">
        <v>0</v>
      </c>
      <c r="P315" s="55">
        <v>0</v>
      </c>
      <c r="Q315" s="55">
        <v>0</v>
      </c>
      <c r="R315" s="55">
        <v>0</v>
      </c>
      <c r="S315" s="55">
        <v>0</v>
      </c>
      <c r="T315" s="55">
        <v>0</v>
      </c>
      <c r="U315" s="55">
        <v>0</v>
      </c>
    </row>
    <row r="316" spans="1:27" x14ac:dyDescent="0.25">
      <c r="A316" s="8" t="s">
        <v>247</v>
      </c>
      <c r="B316" s="289">
        <v>37</v>
      </c>
      <c r="C316" s="289">
        <v>38</v>
      </c>
      <c r="D316" s="289">
        <v>40</v>
      </c>
      <c r="E316" s="289">
        <v>41</v>
      </c>
      <c r="F316" s="289">
        <v>42</v>
      </c>
      <c r="G316" s="289">
        <v>39</v>
      </c>
      <c r="H316" s="289">
        <v>38</v>
      </c>
      <c r="I316" s="289">
        <v>37</v>
      </c>
      <c r="J316" s="289">
        <v>37</v>
      </c>
      <c r="K316" s="289">
        <v>37</v>
      </c>
      <c r="L316" s="289">
        <v>34</v>
      </c>
      <c r="M316" s="289">
        <v>33</v>
      </c>
      <c r="N316" s="289">
        <v>33</v>
      </c>
      <c r="O316" s="289">
        <v>33</v>
      </c>
      <c r="P316" s="289">
        <v>34</v>
      </c>
      <c r="Q316" s="289">
        <v>34</v>
      </c>
      <c r="R316" s="289">
        <v>34</v>
      </c>
      <c r="S316" s="289">
        <v>35</v>
      </c>
      <c r="T316" s="289">
        <v>36</v>
      </c>
      <c r="U316" s="289">
        <v>37</v>
      </c>
    </row>
    <row r="317" spans="1:27" x14ac:dyDescent="0.25">
      <c r="A317" s="8" t="s">
        <v>248</v>
      </c>
      <c r="B317" s="55">
        <v>2209</v>
      </c>
      <c r="C317" s="55">
        <v>2250</v>
      </c>
      <c r="D317" s="55">
        <v>2430</v>
      </c>
      <c r="E317" s="55">
        <v>2509</v>
      </c>
      <c r="F317" s="55">
        <v>2582</v>
      </c>
      <c r="G317" s="55">
        <v>2611</v>
      </c>
      <c r="H317" s="55">
        <v>2632</v>
      </c>
      <c r="I317" s="55">
        <v>2661</v>
      </c>
      <c r="J317" s="55">
        <v>2681</v>
      </c>
      <c r="K317" s="55">
        <v>2704</v>
      </c>
      <c r="L317" s="55">
        <v>2703</v>
      </c>
      <c r="M317" s="55">
        <v>2778</v>
      </c>
      <c r="N317" s="55">
        <v>2818</v>
      </c>
      <c r="O317" s="55">
        <v>2947</v>
      </c>
      <c r="P317" s="55">
        <v>3035</v>
      </c>
      <c r="Q317" s="55">
        <v>3162</v>
      </c>
      <c r="R317" s="55">
        <v>3257</v>
      </c>
      <c r="S317" s="55">
        <v>3530</v>
      </c>
      <c r="T317" s="55">
        <v>3676</v>
      </c>
      <c r="U317" s="55">
        <v>3791</v>
      </c>
    </row>
    <row r="318" spans="1:27" x14ac:dyDescent="0.25">
      <c r="A318" s="8" t="s">
        <v>249</v>
      </c>
      <c r="B318" s="55">
        <v>82</v>
      </c>
      <c r="C318" s="55">
        <v>85</v>
      </c>
      <c r="D318" s="55">
        <v>89</v>
      </c>
      <c r="E318" s="55">
        <v>89</v>
      </c>
      <c r="F318" s="55">
        <v>82</v>
      </c>
      <c r="G318" s="55">
        <v>78</v>
      </c>
      <c r="H318" s="55">
        <v>77</v>
      </c>
      <c r="I318" s="55">
        <v>78</v>
      </c>
      <c r="J318" s="55">
        <v>79</v>
      </c>
      <c r="K318" s="55">
        <v>79</v>
      </c>
      <c r="L318" s="55">
        <v>80</v>
      </c>
      <c r="M318" s="55">
        <v>81</v>
      </c>
      <c r="N318" s="55">
        <v>81</v>
      </c>
      <c r="O318" s="55">
        <v>82</v>
      </c>
      <c r="P318" s="55">
        <v>83</v>
      </c>
      <c r="Q318" s="55">
        <v>83</v>
      </c>
      <c r="R318" s="55">
        <v>83</v>
      </c>
      <c r="S318" s="55">
        <v>83</v>
      </c>
      <c r="T318" s="55">
        <v>84</v>
      </c>
      <c r="U318" s="55">
        <v>85</v>
      </c>
    </row>
    <row r="319" spans="1:27" x14ac:dyDescent="0.25">
      <c r="A319" s="8" t="s">
        <v>250</v>
      </c>
      <c r="B319" s="55">
        <v>82</v>
      </c>
      <c r="C319" s="55">
        <v>82</v>
      </c>
      <c r="D319" s="55">
        <v>83</v>
      </c>
      <c r="E319" s="55">
        <v>84</v>
      </c>
      <c r="F319" s="55">
        <v>86</v>
      </c>
      <c r="G319" s="55">
        <v>87</v>
      </c>
      <c r="H319" s="55">
        <v>88</v>
      </c>
      <c r="I319" s="55">
        <v>88</v>
      </c>
      <c r="J319" s="55">
        <v>89</v>
      </c>
      <c r="K319" s="55">
        <v>90</v>
      </c>
      <c r="L319" s="55">
        <v>90</v>
      </c>
      <c r="M319" s="55">
        <v>90</v>
      </c>
      <c r="N319" s="55">
        <v>91</v>
      </c>
      <c r="O319" s="55">
        <v>89</v>
      </c>
      <c r="P319" s="55">
        <v>87</v>
      </c>
      <c r="Q319" s="55">
        <v>86</v>
      </c>
      <c r="R319" s="55">
        <v>85</v>
      </c>
      <c r="S319" s="55">
        <v>86</v>
      </c>
      <c r="T319" s="55">
        <v>85</v>
      </c>
      <c r="U319" s="55">
        <v>85</v>
      </c>
    </row>
    <row r="320" spans="1:27" x14ac:dyDescent="0.25">
      <c r="A320" s="8" t="s">
        <v>251</v>
      </c>
      <c r="B320" s="55">
        <v>74</v>
      </c>
      <c r="C320" s="55">
        <v>73</v>
      </c>
      <c r="D320" s="55">
        <v>73</v>
      </c>
      <c r="E320" s="55">
        <v>73</v>
      </c>
      <c r="F320" s="55">
        <v>72</v>
      </c>
      <c r="G320" s="55">
        <v>72</v>
      </c>
      <c r="H320" s="55">
        <v>71</v>
      </c>
      <c r="I320" s="55">
        <v>71</v>
      </c>
      <c r="J320" s="55">
        <v>70</v>
      </c>
      <c r="K320" s="55">
        <v>69</v>
      </c>
      <c r="L320" s="55">
        <v>68</v>
      </c>
      <c r="M320" s="55">
        <v>68</v>
      </c>
      <c r="N320" s="55">
        <v>67</v>
      </c>
      <c r="O320" s="55">
        <v>65</v>
      </c>
      <c r="P320" s="55">
        <v>63</v>
      </c>
      <c r="Q320" s="55">
        <v>62</v>
      </c>
      <c r="R320" s="55">
        <v>61</v>
      </c>
      <c r="S320" s="55">
        <v>62</v>
      </c>
      <c r="T320" s="55">
        <v>62</v>
      </c>
      <c r="U320" s="55">
        <v>61</v>
      </c>
    </row>
    <row r="321" spans="1:23" x14ac:dyDescent="0.25">
      <c r="A321" s="8" t="s">
        <v>252</v>
      </c>
      <c r="B321" s="55">
        <v>82</v>
      </c>
      <c r="C321" s="55">
        <v>82</v>
      </c>
      <c r="D321" s="55">
        <v>83</v>
      </c>
      <c r="E321" s="55">
        <v>84</v>
      </c>
      <c r="F321" s="55">
        <v>86</v>
      </c>
      <c r="G321" s="55">
        <v>87</v>
      </c>
      <c r="H321" s="55">
        <v>88</v>
      </c>
      <c r="I321" s="55">
        <v>88</v>
      </c>
      <c r="J321" s="55">
        <v>89</v>
      </c>
      <c r="K321" s="55">
        <v>90</v>
      </c>
      <c r="L321" s="55">
        <v>90</v>
      </c>
      <c r="M321" s="55">
        <v>90</v>
      </c>
      <c r="N321" s="55">
        <v>91</v>
      </c>
      <c r="O321" s="55">
        <v>89</v>
      </c>
      <c r="P321" s="55">
        <v>87</v>
      </c>
      <c r="Q321" s="55">
        <v>86</v>
      </c>
      <c r="R321" s="55">
        <v>85</v>
      </c>
      <c r="S321" s="55">
        <v>86</v>
      </c>
      <c r="T321" s="55">
        <v>85</v>
      </c>
      <c r="U321" s="55">
        <v>85</v>
      </c>
    </row>
    <row r="322" spans="1:23" x14ac:dyDescent="0.25">
      <c r="A322" s="8" t="s">
        <v>253</v>
      </c>
      <c r="B322" s="55">
        <v>74</v>
      </c>
      <c r="C322" s="55">
        <v>73</v>
      </c>
      <c r="D322" s="55">
        <v>73</v>
      </c>
      <c r="E322" s="55">
        <v>73</v>
      </c>
      <c r="F322" s="55">
        <v>72</v>
      </c>
      <c r="G322" s="55">
        <v>72</v>
      </c>
      <c r="H322" s="55">
        <v>71</v>
      </c>
      <c r="I322" s="55">
        <v>71</v>
      </c>
      <c r="J322" s="55">
        <v>70</v>
      </c>
      <c r="K322" s="55">
        <v>69</v>
      </c>
      <c r="L322" s="55">
        <v>68</v>
      </c>
      <c r="M322" s="55">
        <v>68</v>
      </c>
      <c r="N322" s="55">
        <v>67</v>
      </c>
      <c r="O322" s="55">
        <v>65</v>
      </c>
      <c r="P322" s="55">
        <v>63</v>
      </c>
      <c r="Q322" s="55">
        <v>62</v>
      </c>
      <c r="R322" s="55">
        <v>61</v>
      </c>
      <c r="S322" s="55">
        <v>62</v>
      </c>
      <c r="T322" s="55">
        <v>62</v>
      </c>
      <c r="U322" s="55">
        <v>61</v>
      </c>
    </row>
    <row r="323" spans="1:23" x14ac:dyDescent="0.25">
      <c r="A323" s="8"/>
      <c r="B323" s="8"/>
      <c r="C323" s="8"/>
      <c r="D323" s="8"/>
      <c r="E323" s="8"/>
      <c r="F323" s="8"/>
      <c r="G323" s="8"/>
      <c r="H323" s="8"/>
      <c r="I323" s="8"/>
      <c r="J323" s="8"/>
      <c r="K323" s="8"/>
      <c r="L323" s="8"/>
      <c r="M323" s="8"/>
      <c r="N323" s="8"/>
      <c r="O323" s="8"/>
      <c r="P323" s="8"/>
      <c r="Q323" s="8"/>
      <c r="R323" s="8"/>
      <c r="S323" s="8"/>
      <c r="T323" s="8"/>
      <c r="U323" s="8"/>
    </row>
    <row r="324" spans="1:23" x14ac:dyDescent="0.25">
      <c r="A324" s="15" t="s">
        <v>254</v>
      </c>
      <c r="B324" s="15" t="s">
        <v>255</v>
      </c>
      <c r="C324" s="15" t="s">
        <v>256</v>
      </c>
      <c r="D324" s="15">
        <v>2016</v>
      </c>
      <c r="E324" s="15">
        <v>2017</v>
      </c>
      <c r="F324" s="15">
        <v>2018</v>
      </c>
      <c r="G324" s="15">
        <v>2019</v>
      </c>
      <c r="H324" s="15">
        <v>2020</v>
      </c>
      <c r="I324" s="15">
        <v>2021</v>
      </c>
      <c r="J324" s="15">
        <v>2022</v>
      </c>
      <c r="K324" s="15">
        <v>2023</v>
      </c>
      <c r="L324" s="15">
        <v>2024</v>
      </c>
      <c r="M324" s="15">
        <v>2025</v>
      </c>
      <c r="N324" s="15">
        <v>2026</v>
      </c>
      <c r="O324" s="15">
        <v>2027</v>
      </c>
      <c r="P324" s="15">
        <v>2028</v>
      </c>
      <c r="Q324" s="15">
        <v>2029</v>
      </c>
      <c r="R324" s="15">
        <v>2030</v>
      </c>
      <c r="S324" s="15">
        <v>2031</v>
      </c>
      <c r="T324" s="15">
        <v>2032</v>
      </c>
      <c r="U324" s="15">
        <v>2033</v>
      </c>
      <c r="V324" s="15">
        <v>2034</v>
      </c>
      <c r="W324" s="15">
        <v>2035</v>
      </c>
    </row>
    <row r="325" spans="1:23" x14ac:dyDescent="0.25">
      <c r="A325" s="8" t="s">
        <v>257</v>
      </c>
      <c r="B325" s="8" t="s">
        <v>41</v>
      </c>
      <c r="C325" s="8" t="s">
        <v>258</v>
      </c>
      <c r="D325" s="14"/>
      <c r="E325" s="14"/>
      <c r="F325" s="14"/>
      <c r="G325" s="14"/>
      <c r="H325" s="14"/>
      <c r="I325" s="14"/>
      <c r="J325" s="14"/>
      <c r="K325" s="14"/>
      <c r="L325" s="14"/>
      <c r="M325" s="14"/>
      <c r="N325" s="14"/>
      <c r="O325" s="14"/>
      <c r="P325" s="14"/>
      <c r="Q325" s="14"/>
      <c r="R325" s="14"/>
      <c r="S325" s="14"/>
      <c r="T325" s="14"/>
      <c r="U325" s="14"/>
      <c r="V325" s="14"/>
      <c r="W325" s="14"/>
    </row>
    <row r="326" spans="1:23" x14ac:dyDescent="0.25">
      <c r="A326" s="8" t="s">
        <v>257</v>
      </c>
      <c r="B326" s="8" t="s">
        <v>41</v>
      </c>
      <c r="C326" s="8" t="s">
        <v>259</v>
      </c>
      <c r="D326" s="14"/>
      <c r="E326" s="14"/>
      <c r="F326" s="14"/>
      <c r="G326" s="14"/>
      <c r="H326" s="14"/>
      <c r="I326" s="14"/>
      <c r="J326" s="14"/>
      <c r="K326" s="14"/>
      <c r="L326" s="14"/>
      <c r="M326" s="14"/>
      <c r="N326" s="14"/>
      <c r="O326" s="14"/>
      <c r="P326" s="14"/>
      <c r="Q326" s="14"/>
      <c r="R326" s="14"/>
      <c r="S326" s="14"/>
      <c r="T326" s="14"/>
      <c r="U326" s="14"/>
      <c r="V326" s="14"/>
      <c r="W326" s="14"/>
    </row>
    <row r="327" spans="1:23" x14ac:dyDescent="0.25">
      <c r="A327" s="8" t="s">
        <v>257</v>
      </c>
      <c r="B327" s="8" t="s">
        <v>39</v>
      </c>
      <c r="C327" s="8" t="s">
        <v>258</v>
      </c>
      <c r="D327" s="14">
        <v>0</v>
      </c>
      <c r="E327" s="14">
        <v>0</v>
      </c>
      <c r="F327" s="14">
        <v>505.45</v>
      </c>
      <c r="G327" s="14">
        <v>611.74</v>
      </c>
      <c r="H327" s="14">
        <v>835.43</v>
      </c>
      <c r="I327" s="14">
        <v>835.63</v>
      </c>
      <c r="J327" s="14">
        <v>835.63</v>
      </c>
      <c r="K327" s="14">
        <v>865.86</v>
      </c>
      <c r="L327" s="14">
        <v>865.86</v>
      </c>
      <c r="M327" s="14">
        <v>905.37</v>
      </c>
      <c r="N327" s="14">
        <v>905.37</v>
      </c>
      <c r="O327" s="14">
        <v>1088.4100000000001</v>
      </c>
      <c r="P327" s="14">
        <v>1088.4100000000001</v>
      </c>
      <c r="Q327" s="14">
        <v>1532.16</v>
      </c>
      <c r="R327" s="14">
        <v>1532.16</v>
      </c>
      <c r="S327" s="14">
        <v>1716.3</v>
      </c>
      <c r="T327" s="14">
        <v>1716.3</v>
      </c>
      <c r="U327" s="14">
        <v>2331.1999999999998</v>
      </c>
      <c r="V327" s="14">
        <v>2331.1999999999998</v>
      </c>
      <c r="W327" s="14">
        <v>2331.1999999999998</v>
      </c>
    </row>
    <row r="328" spans="1:23" x14ac:dyDescent="0.25">
      <c r="A328" s="8" t="s">
        <v>257</v>
      </c>
      <c r="B328" s="8" t="s">
        <v>39</v>
      </c>
      <c r="C328" s="8" t="s">
        <v>259</v>
      </c>
      <c r="D328" s="14">
        <v>0</v>
      </c>
      <c r="E328" s="14">
        <v>0</v>
      </c>
      <c r="F328" s="14">
        <v>505.45</v>
      </c>
      <c r="G328" s="14">
        <v>611.74</v>
      </c>
      <c r="H328" s="14">
        <v>835.43</v>
      </c>
      <c r="I328" s="14">
        <v>835.63</v>
      </c>
      <c r="J328" s="14">
        <v>835.63</v>
      </c>
      <c r="K328" s="14">
        <v>865.86</v>
      </c>
      <c r="L328" s="14">
        <v>865.86</v>
      </c>
      <c r="M328" s="14">
        <v>905.37</v>
      </c>
      <c r="N328" s="14">
        <v>905.37</v>
      </c>
      <c r="O328" s="14">
        <v>1088.4100000000001</v>
      </c>
      <c r="P328" s="14">
        <v>1088.4100000000001</v>
      </c>
      <c r="Q328" s="14">
        <v>1532.16</v>
      </c>
      <c r="R328" s="14">
        <v>1532.16</v>
      </c>
      <c r="S328" s="14">
        <v>1716.3</v>
      </c>
      <c r="T328" s="14">
        <v>1716.3</v>
      </c>
      <c r="U328" s="14">
        <v>2331.1999999999998</v>
      </c>
      <c r="V328" s="14">
        <v>2331.1999999999998</v>
      </c>
      <c r="W328" s="14">
        <v>2331.1999999999998</v>
      </c>
    </row>
    <row r="329" spans="1:23" x14ac:dyDescent="0.25">
      <c r="A329" s="8" t="s">
        <v>257</v>
      </c>
      <c r="B329" s="8" t="s">
        <v>46</v>
      </c>
      <c r="C329" s="8" t="s">
        <v>258</v>
      </c>
      <c r="D329" s="14">
        <v>0</v>
      </c>
      <c r="E329" s="14">
        <v>31.45</v>
      </c>
      <c r="F329" s="14">
        <v>31.45</v>
      </c>
      <c r="G329" s="14">
        <v>31.45</v>
      </c>
      <c r="H329" s="14">
        <v>31.45</v>
      </c>
      <c r="I329" s="14">
        <v>31.45</v>
      </c>
      <c r="J329" s="14">
        <v>31.46</v>
      </c>
      <c r="K329" s="14">
        <v>31.76</v>
      </c>
      <c r="L329" s="14">
        <v>31.79</v>
      </c>
      <c r="M329" s="14">
        <v>31.84</v>
      </c>
      <c r="N329" s="14">
        <v>31.85</v>
      </c>
      <c r="O329" s="14">
        <v>32.18</v>
      </c>
      <c r="P329" s="14">
        <v>32.380000000000003</v>
      </c>
      <c r="Q329" s="14">
        <v>44.37</v>
      </c>
      <c r="R329" s="14">
        <v>47.38</v>
      </c>
      <c r="S329" s="14">
        <v>64.25</v>
      </c>
      <c r="T329" s="14">
        <v>67.62</v>
      </c>
      <c r="U329" s="14">
        <v>135.41</v>
      </c>
      <c r="V329" s="14">
        <v>140.22</v>
      </c>
      <c r="W329" s="14">
        <v>143.13</v>
      </c>
    </row>
    <row r="330" spans="1:23" x14ac:dyDescent="0.25">
      <c r="A330" s="8" t="s">
        <v>257</v>
      </c>
      <c r="B330" s="8" t="s">
        <v>46</v>
      </c>
      <c r="C330" s="8" t="s">
        <v>259</v>
      </c>
      <c r="D330" s="14">
        <v>0</v>
      </c>
      <c r="E330" s="14">
        <v>18.739999999999998</v>
      </c>
      <c r="F330" s="14">
        <v>18.739999999999998</v>
      </c>
      <c r="G330" s="14">
        <v>18.739999999999998</v>
      </c>
      <c r="H330" s="14">
        <v>18.739999999999998</v>
      </c>
      <c r="I330" s="14">
        <v>18.739999999999998</v>
      </c>
      <c r="J330" s="14">
        <v>18.760000000000002</v>
      </c>
      <c r="K330" s="14">
        <v>19.170000000000002</v>
      </c>
      <c r="L330" s="14">
        <v>19.239999999999998</v>
      </c>
      <c r="M330" s="14">
        <v>19.32</v>
      </c>
      <c r="N330" s="14">
        <v>19.350000000000001</v>
      </c>
      <c r="O330" s="14">
        <v>19.98</v>
      </c>
      <c r="P330" s="14">
        <v>20.86</v>
      </c>
      <c r="Q330" s="14">
        <v>42.2</v>
      </c>
      <c r="R330" s="14">
        <v>47.24</v>
      </c>
      <c r="S330" s="14">
        <v>73.72</v>
      </c>
      <c r="T330" s="14">
        <v>79.83</v>
      </c>
      <c r="U330" s="14">
        <v>194.01</v>
      </c>
      <c r="V330" s="14">
        <v>202.08</v>
      </c>
      <c r="W330" s="14">
        <v>207.06</v>
      </c>
    </row>
    <row r="331" spans="1:23" x14ac:dyDescent="0.25">
      <c r="A331" s="8" t="s">
        <v>257</v>
      </c>
      <c r="B331" s="8" t="s">
        <v>45</v>
      </c>
      <c r="C331" s="8" t="s">
        <v>258</v>
      </c>
      <c r="D331" s="14">
        <v>94.74</v>
      </c>
      <c r="E331" s="14">
        <v>291.45999999999998</v>
      </c>
      <c r="F331" s="14">
        <v>516.66</v>
      </c>
      <c r="G331" s="14">
        <v>769.93</v>
      </c>
      <c r="H331" s="14">
        <v>1053.5999999999999</v>
      </c>
      <c r="I331" s="14">
        <v>1367.77</v>
      </c>
      <c r="J331" s="14">
        <v>1703.71</v>
      </c>
      <c r="K331" s="14">
        <v>2053.15</v>
      </c>
      <c r="L331" s="14">
        <v>2414.63</v>
      </c>
      <c r="M331" s="14">
        <v>2785.7</v>
      </c>
      <c r="N331" s="14">
        <v>3156.97</v>
      </c>
      <c r="O331" s="14">
        <v>3523.93</v>
      </c>
      <c r="P331" s="14">
        <v>3882.57</v>
      </c>
      <c r="Q331" s="14">
        <v>4187.8500000000004</v>
      </c>
      <c r="R331" s="14">
        <v>4372.6499999999996</v>
      </c>
      <c r="S331" s="14">
        <v>4441.3500000000004</v>
      </c>
      <c r="T331" s="14">
        <v>4502.07</v>
      </c>
      <c r="U331" s="14">
        <v>4552.07</v>
      </c>
      <c r="V331" s="14">
        <v>4599.8999999999996</v>
      </c>
      <c r="W331" s="14">
        <v>4646.66</v>
      </c>
    </row>
    <row r="332" spans="1:23" x14ac:dyDescent="0.25">
      <c r="A332" s="8" t="s">
        <v>257</v>
      </c>
      <c r="B332" s="8" t="s">
        <v>45</v>
      </c>
      <c r="C332" s="8" t="s">
        <v>259</v>
      </c>
      <c r="D332" s="14">
        <v>147.94</v>
      </c>
      <c r="E332" s="14">
        <v>312.83</v>
      </c>
      <c r="F332" s="14">
        <v>499.37</v>
      </c>
      <c r="G332" s="14">
        <v>708.71</v>
      </c>
      <c r="H332" s="14">
        <v>943.04</v>
      </c>
      <c r="I332" s="14">
        <v>1197.8</v>
      </c>
      <c r="J332" s="14">
        <v>1465.53</v>
      </c>
      <c r="K332" s="14">
        <v>1743.03</v>
      </c>
      <c r="L332" s="14">
        <v>2030.04</v>
      </c>
      <c r="M332" s="14">
        <v>2320.62</v>
      </c>
      <c r="N332" s="14">
        <v>2617.9699999999998</v>
      </c>
      <c r="O332" s="14">
        <v>2912.17</v>
      </c>
      <c r="P332" s="14">
        <v>3199.11</v>
      </c>
      <c r="Q332" s="14">
        <v>3413.58</v>
      </c>
      <c r="R332" s="14">
        <v>3537.58</v>
      </c>
      <c r="S332" s="14">
        <v>3591.59</v>
      </c>
      <c r="T332" s="14">
        <v>3637.8</v>
      </c>
      <c r="U332" s="14">
        <v>3677.6</v>
      </c>
      <c r="V332" s="14">
        <v>3715.85</v>
      </c>
      <c r="W332" s="14">
        <v>3753.45</v>
      </c>
    </row>
    <row r="333" spans="1:23" x14ac:dyDescent="0.25">
      <c r="A333" s="8" t="s">
        <v>260</v>
      </c>
      <c r="B333" s="8" t="s">
        <v>41</v>
      </c>
      <c r="C333" s="8" t="s">
        <v>258</v>
      </c>
      <c r="D333" s="14"/>
      <c r="E333" s="14"/>
      <c r="F333" s="14"/>
      <c r="G333" s="14"/>
      <c r="H333" s="14"/>
      <c r="I333" s="14"/>
      <c r="J333" s="14"/>
      <c r="K333" s="14"/>
      <c r="L333" s="14"/>
      <c r="M333" s="14"/>
      <c r="N333" s="14"/>
      <c r="O333" s="14"/>
      <c r="P333" s="14"/>
      <c r="Q333" s="14"/>
      <c r="R333" s="14"/>
      <c r="S333" s="14"/>
      <c r="T333" s="14"/>
      <c r="U333" s="14"/>
      <c r="V333" s="14"/>
      <c r="W333" s="14"/>
    </row>
    <row r="334" spans="1:23" x14ac:dyDescent="0.25">
      <c r="A334" s="8" t="s">
        <v>260</v>
      </c>
      <c r="B334" s="8" t="s">
        <v>41</v>
      </c>
      <c r="C334" s="8" t="s">
        <v>259</v>
      </c>
      <c r="D334" s="14"/>
      <c r="E334" s="14"/>
      <c r="F334" s="14"/>
      <c r="G334" s="14"/>
      <c r="H334" s="14"/>
      <c r="I334" s="14"/>
      <c r="J334" s="14"/>
      <c r="K334" s="14"/>
      <c r="L334" s="14"/>
      <c r="M334" s="14"/>
      <c r="N334" s="14"/>
      <c r="O334" s="14"/>
      <c r="P334" s="14"/>
      <c r="Q334" s="14"/>
      <c r="R334" s="14"/>
      <c r="S334" s="14"/>
      <c r="T334" s="14"/>
      <c r="U334" s="14"/>
      <c r="V334" s="14"/>
      <c r="W334" s="14"/>
    </row>
    <row r="335" spans="1:23" x14ac:dyDescent="0.25">
      <c r="A335" s="8" t="s">
        <v>260</v>
      </c>
      <c r="B335" s="8" t="s">
        <v>39</v>
      </c>
      <c r="C335" s="8" t="s">
        <v>258</v>
      </c>
      <c r="D335" s="14">
        <v>0</v>
      </c>
      <c r="E335" s="14">
        <v>0</v>
      </c>
      <c r="F335" s="14">
        <v>709.72</v>
      </c>
      <c r="G335" s="14">
        <v>862.92</v>
      </c>
      <c r="H335" s="14">
        <v>1176.99</v>
      </c>
      <c r="I335" s="14">
        <v>1177.28</v>
      </c>
      <c r="J335" s="14">
        <v>1177.28</v>
      </c>
      <c r="K335" s="14">
        <v>1220.94</v>
      </c>
      <c r="L335" s="14">
        <v>1220.94</v>
      </c>
      <c r="M335" s="14">
        <v>1276.95</v>
      </c>
      <c r="N335" s="14">
        <v>1276.95</v>
      </c>
      <c r="O335" s="14">
        <v>1538.42</v>
      </c>
      <c r="P335" s="14">
        <v>1538.42</v>
      </c>
      <c r="Q335" s="14">
        <v>2180.44</v>
      </c>
      <c r="R335" s="14">
        <v>2180.44</v>
      </c>
      <c r="S335" s="14">
        <v>2448.17</v>
      </c>
      <c r="T335" s="14">
        <v>2448.17</v>
      </c>
      <c r="U335" s="14">
        <v>3311.5</v>
      </c>
      <c r="V335" s="14">
        <v>3311.5</v>
      </c>
      <c r="W335" s="14">
        <v>3311.5</v>
      </c>
    </row>
    <row r="336" spans="1:23" x14ac:dyDescent="0.25">
      <c r="A336" s="8" t="s">
        <v>260</v>
      </c>
      <c r="B336" s="8" t="s">
        <v>39</v>
      </c>
      <c r="C336" s="8" t="s">
        <v>259</v>
      </c>
      <c r="D336" s="14">
        <v>0</v>
      </c>
      <c r="E336" s="14">
        <v>0</v>
      </c>
      <c r="F336" s="14">
        <v>565.71</v>
      </c>
      <c r="G336" s="14">
        <v>687.83</v>
      </c>
      <c r="H336" s="14">
        <v>938.17</v>
      </c>
      <c r="I336" s="14">
        <v>938.4</v>
      </c>
      <c r="J336" s="14">
        <v>938.4</v>
      </c>
      <c r="K336" s="14">
        <v>973.21</v>
      </c>
      <c r="L336" s="14">
        <v>973.21</v>
      </c>
      <c r="M336" s="14">
        <v>1017.85</v>
      </c>
      <c r="N336" s="14">
        <v>1017.85</v>
      </c>
      <c r="O336" s="14">
        <v>1226.27</v>
      </c>
      <c r="P336" s="14">
        <v>1226.27</v>
      </c>
      <c r="Q336" s="14">
        <v>1738.01</v>
      </c>
      <c r="R336" s="14">
        <v>1738.01</v>
      </c>
      <c r="S336" s="14">
        <v>1951.42</v>
      </c>
      <c r="T336" s="14">
        <v>1951.42</v>
      </c>
      <c r="U336" s="14">
        <v>2639.58</v>
      </c>
      <c r="V336" s="14">
        <v>2639.58</v>
      </c>
      <c r="W336" s="14">
        <v>2639.58</v>
      </c>
    </row>
    <row r="337" spans="1:27" x14ac:dyDescent="0.25">
      <c r="A337" s="8" t="s">
        <v>260</v>
      </c>
      <c r="B337" s="8" t="s">
        <v>46</v>
      </c>
      <c r="C337" s="8" t="s">
        <v>258</v>
      </c>
      <c r="D337" s="14">
        <v>0</v>
      </c>
      <c r="E337" s="14">
        <v>1.79</v>
      </c>
      <c r="F337" s="14">
        <v>1.79</v>
      </c>
      <c r="G337" s="14">
        <v>1.79</v>
      </c>
      <c r="H337" s="14">
        <v>1.79</v>
      </c>
      <c r="I337" s="14">
        <v>1.79</v>
      </c>
      <c r="J337" s="14">
        <v>1.8</v>
      </c>
      <c r="K337" s="14">
        <v>1.89</v>
      </c>
      <c r="L337" s="14">
        <v>1.91</v>
      </c>
      <c r="M337" s="14">
        <v>1.95</v>
      </c>
      <c r="N337" s="14">
        <v>1.96</v>
      </c>
      <c r="O337" s="14">
        <v>2.2400000000000002</v>
      </c>
      <c r="P337" s="14">
        <v>2.4</v>
      </c>
      <c r="Q337" s="14">
        <v>13.13</v>
      </c>
      <c r="R337" s="14">
        <v>15.72</v>
      </c>
      <c r="S337" s="14">
        <v>29.1</v>
      </c>
      <c r="T337" s="14">
        <v>31.96</v>
      </c>
      <c r="U337" s="14">
        <v>95.94</v>
      </c>
      <c r="V337" s="14">
        <v>100.28</v>
      </c>
      <c r="W337" s="14">
        <v>102.63</v>
      </c>
    </row>
    <row r="338" spans="1:27" x14ac:dyDescent="0.25">
      <c r="A338" s="8" t="s">
        <v>260</v>
      </c>
      <c r="B338" s="8" t="s">
        <v>46</v>
      </c>
      <c r="C338" s="8" t="s">
        <v>259</v>
      </c>
      <c r="D338" s="14">
        <v>0</v>
      </c>
      <c r="E338" s="14">
        <v>7.68</v>
      </c>
      <c r="F338" s="14">
        <v>7.68</v>
      </c>
      <c r="G338" s="14">
        <v>7.68</v>
      </c>
      <c r="H338" s="14">
        <v>7.68</v>
      </c>
      <c r="I338" s="14">
        <v>7.68</v>
      </c>
      <c r="J338" s="14">
        <v>7.71</v>
      </c>
      <c r="K338" s="14">
        <v>8.01</v>
      </c>
      <c r="L338" s="14">
        <v>8.1</v>
      </c>
      <c r="M338" s="14">
        <v>8.2100000000000009</v>
      </c>
      <c r="N338" s="14">
        <v>8.25</v>
      </c>
      <c r="O338" s="14">
        <v>9.16</v>
      </c>
      <c r="P338" s="14">
        <v>10.39</v>
      </c>
      <c r="Q338" s="14">
        <v>44.23</v>
      </c>
      <c r="R338" s="14">
        <v>51.62</v>
      </c>
      <c r="S338" s="14">
        <v>93.09</v>
      </c>
      <c r="T338" s="14">
        <v>101.83</v>
      </c>
      <c r="U338" s="14">
        <v>301.2</v>
      </c>
      <c r="V338" s="14">
        <v>312.74</v>
      </c>
      <c r="W338" s="14">
        <v>319.49</v>
      </c>
    </row>
    <row r="339" spans="1:27" x14ac:dyDescent="0.25">
      <c r="A339" s="8" t="s">
        <v>260</v>
      </c>
      <c r="B339" s="8" t="s">
        <v>45</v>
      </c>
      <c r="C339" s="8" t="s">
        <v>258</v>
      </c>
      <c r="D339" s="14">
        <v>173.46</v>
      </c>
      <c r="E339" s="14">
        <v>535.26</v>
      </c>
      <c r="F339" s="14">
        <v>955.28</v>
      </c>
      <c r="G339" s="14">
        <v>1431.24</v>
      </c>
      <c r="H339" s="14">
        <v>1966.83</v>
      </c>
      <c r="I339" s="14">
        <v>2562.0700000000002</v>
      </c>
      <c r="J339" s="14">
        <v>3200.95</v>
      </c>
      <c r="K339" s="14">
        <v>3868.73</v>
      </c>
      <c r="L339" s="14">
        <v>4563.1000000000004</v>
      </c>
      <c r="M339" s="14">
        <v>5280.41</v>
      </c>
      <c r="N339" s="14">
        <v>6002.83</v>
      </c>
      <c r="O339" s="14">
        <v>6722.21</v>
      </c>
      <c r="P339" s="14">
        <v>7430.79</v>
      </c>
      <c r="Q339" s="14">
        <v>8035.8</v>
      </c>
      <c r="R339" s="14">
        <v>8400.36</v>
      </c>
      <c r="S339" s="14">
        <v>8534.33</v>
      </c>
      <c r="T339" s="14">
        <v>8655.6200000000008</v>
      </c>
      <c r="U339" s="14">
        <v>8759.0499999999993</v>
      </c>
      <c r="V339" s="14">
        <v>8858.84</v>
      </c>
      <c r="W339" s="14">
        <v>8956.9</v>
      </c>
    </row>
    <row r="340" spans="1:27" x14ac:dyDescent="0.25">
      <c r="A340" s="8" t="s">
        <v>260</v>
      </c>
      <c r="B340" s="8" t="s">
        <v>45</v>
      </c>
      <c r="C340" s="8" t="s">
        <v>259</v>
      </c>
      <c r="D340" s="14">
        <v>266.51</v>
      </c>
      <c r="E340" s="14">
        <v>553.02</v>
      </c>
      <c r="F340" s="14">
        <v>867.61</v>
      </c>
      <c r="G340" s="14">
        <v>1214.71</v>
      </c>
      <c r="H340" s="14">
        <v>1599.35</v>
      </c>
      <c r="I340" s="14">
        <v>2012.9</v>
      </c>
      <c r="J340" s="14">
        <v>2441.04</v>
      </c>
      <c r="K340" s="14">
        <v>2878.18</v>
      </c>
      <c r="L340" s="14">
        <v>3322.47</v>
      </c>
      <c r="M340" s="14">
        <v>3764.47</v>
      </c>
      <c r="N340" s="14">
        <v>4195.43</v>
      </c>
      <c r="O340" s="14">
        <v>4611.38</v>
      </c>
      <c r="P340" s="14">
        <v>5007.2299999999996</v>
      </c>
      <c r="Q340" s="14">
        <v>5252.38</v>
      </c>
      <c r="R340" s="14">
        <v>5387.28</v>
      </c>
      <c r="S340" s="14">
        <v>5466.05</v>
      </c>
      <c r="T340" s="14">
        <v>5528.69</v>
      </c>
      <c r="U340" s="14">
        <v>5584.2</v>
      </c>
      <c r="V340" s="14">
        <v>5637.42</v>
      </c>
      <c r="W340" s="14">
        <v>5689.83</v>
      </c>
    </row>
    <row r="341" spans="1:27" x14ac:dyDescent="0.25">
      <c r="A341" s="8"/>
      <c r="B341" s="8"/>
      <c r="C341" s="8"/>
      <c r="D341" s="8"/>
      <c r="E341" s="8"/>
      <c r="F341" s="8"/>
      <c r="G341" s="8"/>
      <c r="H341" s="8"/>
      <c r="I341" s="8"/>
      <c r="J341" s="8"/>
      <c r="K341" s="8"/>
      <c r="L341" s="8"/>
      <c r="M341" s="8"/>
      <c r="N341" s="8"/>
      <c r="O341" s="8"/>
      <c r="P341" s="8"/>
      <c r="Q341" s="8"/>
      <c r="R341" s="8"/>
      <c r="S341" s="8"/>
      <c r="T341" s="8"/>
      <c r="U341" s="8"/>
    </row>
    <row r="342" spans="1:27" x14ac:dyDescent="0.25">
      <c r="A342" s="15" t="s">
        <v>261</v>
      </c>
      <c r="B342" s="15">
        <v>2016</v>
      </c>
      <c r="C342" s="15">
        <v>2017</v>
      </c>
      <c r="D342" s="15">
        <v>2018</v>
      </c>
      <c r="E342" s="15">
        <v>2019</v>
      </c>
      <c r="F342" s="15">
        <v>2020</v>
      </c>
      <c r="G342" s="15">
        <v>2021</v>
      </c>
      <c r="H342" s="15">
        <v>2022</v>
      </c>
      <c r="I342" s="15">
        <v>2023</v>
      </c>
      <c r="J342" s="15">
        <v>2024</v>
      </c>
      <c r="K342" s="15">
        <v>2025</v>
      </c>
      <c r="L342" s="15">
        <v>2026</v>
      </c>
      <c r="M342" s="15">
        <v>2027</v>
      </c>
      <c r="N342" s="15">
        <v>2028</v>
      </c>
      <c r="O342" s="15">
        <v>2029</v>
      </c>
      <c r="P342" s="15">
        <v>2030</v>
      </c>
      <c r="Q342" s="15">
        <v>2031</v>
      </c>
      <c r="R342" s="15">
        <v>2032</v>
      </c>
      <c r="S342" s="15">
        <v>2033</v>
      </c>
      <c r="T342" s="15">
        <v>2034</v>
      </c>
      <c r="U342" s="15">
        <v>2035</v>
      </c>
    </row>
    <row r="343" spans="1:27" x14ac:dyDescent="0.25">
      <c r="A343" s="8" t="s">
        <v>41</v>
      </c>
      <c r="B343" s="14"/>
      <c r="C343" s="14"/>
      <c r="D343" s="14"/>
      <c r="E343" s="14"/>
      <c r="F343" s="14"/>
      <c r="G343" s="14"/>
      <c r="H343" s="14"/>
      <c r="I343" s="14"/>
      <c r="J343" s="14"/>
      <c r="K343" s="14"/>
      <c r="L343" s="14"/>
      <c r="M343" s="14"/>
      <c r="N343" s="14"/>
      <c r="O343" s="14"/>
      <c r="P343" s="14"/>
      <c r="Q343" s="14"/>
      <c r="R343" s="14"/>
      <c r="S343" s="14"/>
      <c r="T343" s="14"/>
      <c r="U343" s="14"/>
    </row>
    <row r="344" spans="1:27" x14ac:dyDescent="0.25">
      <c r="A344" s="8" t="s">
        <v>53</v>
      </c>
      <c r="B344" s="14">
        <v>0</v>
      </c>
      <c r="C344" s="14">
        <v>0</v>
      </c>
      <c r="D344" s="14">
        <v>0</v>
      </c>
      <c r="E344" s="14">
        <v>35.22</v>
      </c>
      <c r="F344" s="14">
        <v>90.44</v>
      </c>
      <c r="G344" s="14">
        <v>132.09</v>
      </c>
      <c r="H344" s="14">
        <v>186.3</v>
      </c>
      <c r="I344" s="14">
        <v>184.94</v>
      </c>
      <c r="J344" s="14">
        <v>177.91</v>
      </c>
      <c r="K344" s="14">
        <v>178.72</v>
      </c>
      <c r="L344" s="14">
        <v>211.65</v>
      </c>
      <c r="M344" s="14">
        <v>240.9</v>
      </c>
      <c r="N344" s="14">
        <v>246.88</v>
      </c>
      <c r="O344" s="14">
        <v>274.56</v>
      </c>
      <c r="P344" s="14">
        <v>330.24</v>
      </c>
      <c r="Q344" s="14">
        <v>408.94</v>
      </c>
      <c r="R344" s="14">
        <v>569.49</v>
      </c>
      <c r="S344" s="14">
        <v>624.1</v>
      </c>
      <c r="T344" s="14">
        <v>747.38</v>
      </c>
      <c r="U344" s="14">
        <v>833.57</v>
      </c>
    </row>
    <row r="345" spans="1:27" x14ac:dyDescent="0.25">
      <c r="A345" s="8" t="s">
        <v>54</v>
      </c>
      <c r="B345" s="14">
        <v>3223.55</v>
      </c>
      <c r="C345" s="14">
        <v>3048.3</v>
      </c>
      <c r="D345" s="14">
        <v>2911.13</v>
      </c>
      <c r="E345" s="14">
        <v>2692.74</v>
      </c>
      <c r="F345" s="14">
        <v>2488.23</v>
      </c>
      <c r="G345" s="14">
        <v>2580.84</v>
      </c>
      <c r="H345" s="14">
        <v>2574.42</v>
      </c>
      <c r="I345" s="14">
        <v>2490.02</v>
      </c>
      <c r="J345" s="14">
        <v>2406.98</v>
      </c>
      <c r="K345" s="14">
        <v>2272.77</v>
      </c>
      <c r="L345" s="14">
        <v>2413.5100000000002</v>
      </c>
      <c r="M345" s="14">
        <v>2525.5</v>
      </c>
      <c r="N345" s="14">
        <v>2394.04</v>
      </c>
      <c r="O345" s="14">
        <v>2365.27</v>
      </c>
      <c r="P345" s="14">
        <v>2343.6999999999998</v>
      </c>
      <c r="Q345" s="14">
        <v>2289.16</v>
      </c>
      <c r="R345" s="14">
        <v>2247.9499999999998</v>
      </c>
      <c r="S345" s="14">
        <v>2283.4899999999998</v>
      </c>
      <c r="T345" s="14">
        <v>2269.94</v>
      </c>
      <c r="U345" s="14">
        <v>2338.1999999999998</v>
      </c>
    </row>
    <row r="346" spans="1:27" x14ac:dyDescent="0.25">
      <c r="A346" s="8" t="s">
        <v>55</v>
      </c>
      <c r="B346" s="14">
        <v>3241.82</v>
      </c>
      <c r="C346" s="14">
        <v>3479.73</v>
      </c>
      <c r="D346" s="14">
        <v>3737.39</v>
      </c>
      <c r="E346" s="14">
        <v>3919.28</v>
      </c>
      <c r="F346" s="14">
        <v>4079.56</v>
      </c>
      <c r="G346" s="14">
        <v>3644.56</v>
      </c>
      <c r="H346" s="14">
        <v>3511.66</v>
      </c>
      <c r="I346" s="14">
        <v>3495.85</v>
      </c>
      <c r="J346" s="14">
        <v>3536.9</v>
      </c>
      <c r="K346" s="14">
        <v>3558.27</v>
      </c>
      <c r="L346" s="14">
        <v>3122.71</v>
      </c>
      <c r="M346" s="14">
        <v>2971.57</v>
      </c>
      <c r="N346" s="14">
        <v>2953.67</v>
      </c>
      <c r="O346" s="14">
        <v>2993.98</v>
      </c>
      <c r="P346" s="14">
        <v>3022.03</v>
      </c>
      <c r="Q346" s="14">
        <v>3041.98</v>
      </c>
      <c r="R346" s="14">
        <v>3078.28</v>
      </c>
      <c r="S346" s="14">
        <v>3132.78</v>
      </c>
      <c r="T346" s="14">
        <v>3155.35</v>
      </c>
      <c r="U346" s="14">
        <v>3201.97</v>
      </c>
      <c r="Y346" s="15">
        <v>2021</v>
      </c>
      <c r="Z346" s="15">
        <v>2026</v>
      </c>
      <c r="AA346" s="15">
        <v>2035</v>
      </c>
    </row>
    <row r="347" spans="1:27" x14ac:dyDescent="0.25">
      <c r="A347" s="8" t="s">
        <v>51</v>
      </c>
      <c r="B347" s="14">
        <v>2482.11</v>
      </c>
      <c r="C347" s="14">
        <v>2482.11</v>
      </c>
      <c r="D347" s="14">
        <v>2482.11</v>
      </c>
      <c r="E347" s="14">
        <v>2501.14</v>
      </c>
      <c r="F347" s="14">
        <v>2508.85</v>
      </c>
      <c r="G347" s="14">
        <v>2508.85</v>
      </c>
      <c r="H347" s="14">
        <v>2508.85</v>
      </c>
      <c r="I347" s="14">
        <v>2508.85</v>
      </c>
      <c r="J347" s="14">
        <v>2508.85</v>
      </c>
      <c r="K347" s="14">
        <v>2509.04</v>
      </c>
      <c r="L347" s="14">
        <v>2509.08</v>
      </c>
      <c r="M347" s="14">
        <v>2509.08</v>
      </c>
      <c r="N347" s="14">
        <v>2509.08</v>
      </c>
      <c r="O347" s="14">
        <v>2509.08</v>
      </c>
      <c r="P347" s="14">
        <v>2509.08</v>
      </c>
      <c r="Q347" s="14">
        <v>2509.08</v>
      </c>
      <c r="R347" s="14">
        <v>2509.08</v>
      </c>
      <c r="S347" s="14">
        <v>2510.48</v>
      </c>
      <c r="T347" s="14">
        <v>2511.0500000000002</v>
      </c>
      <c r="U347" s="14">
        <v>2511.0500000000002</v>
      </c>
      <c r="V347" s="5"/>
      <c r="X347" t="s">
        <v>51</v>
      </c>
      <c r="Y347" s="13">
        <f>G347-$B347</f>
        <v>26.739999999999782</v>
      </c>
      <c r="Z347" s="13">
        <f>L347-$B347</f>
        <v>26.9699999999998</v>
      </c>
      <c r="AA347" s="13">
        <f>U347-$B347</f>
        <v>28.940000000000055</v>
      </c>
    </row>
    <row r="348" spans="1:27" x14ac:dyDescent="0.25">
      <c r="A348" s="8" t="s">
        <v>52</v>
      </c>
      <c r="B348" s="14">
        <v>126.05</v>
      </c>
      <c r="C348" s="14">
        <v>126.05</v>
      </c>
      <c r="D348" s="14">
        <v>126.05</v>
      </c>
      <c r="E348" s="14">
        <v>126.05</v>
      </c>
      <c r="F348" s="14">
        <v>126.05</v>
      </c>
      <c r="G348" s="14">
        <v>126.05</v>
      </c>
      <c r="H348" s="14">
        <v>126.06</v>
      </c>
      <c r="I348" s="14">
        <v>126.12</v>
      </c>
      <c r="J348" s="14">
        <v>126.2</v>
      </c>
      <c r="K348" s="14">
        <v>126.24</v>
      </c>
      <c r="L348" s="14">
        <v>126.29</v>
      </c>
      <c r="M348" s="14">
        <v>126.34</v>
      </c>
      <c r="N348" s="14">
        <v>126.85</v>
      </c>
      <c r="O348" s="14">
        <v>128.93</v>
      </c>
      <c r="P348" s="14">
        <v>140.99</v>
      </c>
      <c r="Q348" s="14">
        <v>148.28</v>
      </c>
      <c r="R348" s="14">
        <v>162.49</v>
      </c>
      <c r="S348" s="14">
        <v>171.36</v>
      </c>
      <c r="T348" s="14">
        <v>229.06</v>
      </c>
      <c r="U348" s="14">
        <v>259.73</v>
      </c>
      <c r="V348" s="5"/>
      <c r="X348" t="s">
        <v>272</v>
      </c>
      <c r="Y348" s="13">
        <f>G348-$B348</f>
        <v>0</v>
      </c>
      <c r="Z348" s="13">
        <f>L348-$B348</f>
        <v>0.24000000000000909</v>
      </c>
      <c r="AA348" s="13">
        <f>U348-$B348</f>
        <v>133.68</v>
      </c>
    </row>
    <row r="349" spans="1:27" x14ac:dyDescent="0.25">
      <c r="A349" s="8" t="s">
        <v>40</v>
      </c>
      <c r="B349" s="14">
        <v>0</v>
      </c>
      <c r="C349" s="14">
        <v>0</v>
      </c>
      <c r="D349" s="14">
        <v>0</v>
      </c>
      <c r="E349" s="14">
        <v>0</v>
      </c>
      <c r="F349" s="14">
        <v>0</v>
      </c>
      <c r="G349" s="14">
        <v>0</v>
      </c>
      <c r="H349" s="14">
        <v>0</v>
      </c>
      <c r="I349" s="14">
        <v>0</v>
      </c>
      <c r="J349" s="14">
        <v>0</v>
      </c>
      <c r="K349" s="14">
        <v>0</v>
      </c>
      <c r="L349" s="14">
        <v>0</v>
      </c>
      <c r="M349" s="14">
        <v>0</v>
      </c>
      <c r="N349" s="14">
        <v>0</v>
      </c>
      <c r="O349" s="14">
        <v>0.05</v>
      </c>
      <c r="P349" s="14">
        <v>0.13</v>
      </c>
      <c r="Q349" s="14">
        <v>0.25</v>
      </c>
      <c r="R349" s="14">
        <v>0.36</v>
      </c>
      <c r="S349" s="14">
        <v>0.47</v>
      </c>
      <c r="T349" s="14">
        <v>0.86</v>
      </c>
      <c r="U349" s="14">
        <v>1.04</v>
      </c>
      <c r="V349" s="5"/>
      <c r="X349" t="s">
        <v>40</v>
      </c>
      <c r="Y349" s="13">
        <f>G349-$B349</f>
        <v>0</v>
      </c>
      <c r="Z349" s="13">
        <f>L349-$B349</f>
        <v>0</v>
      </c>
      <c r="AA349" s="13">
        <f>U349-$B349</f>
        <v>1.04</v>
      </c>
    </row>
    <row r="350" spans="1:27" x14ac:dyDescent="0.25">
      <c r="A350" s="8" t="s">
        <v>50</v>
      </c>
      <c r="B350" s="14">
        <v>1587.68</v>
      </c>
      <c r="C350" s="14">
        <v>1587.68</v>
      </c>
      <c r="D350" s="14">
        <v>1587.68</v>
      </c>
      <c r="E350" s="14">
        <v>1587.68</v>
      </c>
      <c r="F350" s="14">
        <v>1587.68</v>
      </c>
      <c r="G350" s="14">
        <v>1587.68</v>
      </c>
      <c r="H350" s="14">
        <v>1587.68</v>
      </c>
      <c r="I350" s="14">
        <v>1587.68</v>
      </c>
      <c r="J350" s="14">
        <v>1587.68</v>
      </c>
      <c r="K350" s="14">
        <v>1587.68</v>
      </c>
      <c r="L350" s="14">
        <v>1587.68</v>
      </c>
      <c r="M350" s="14">
        <v>1587.68</v>
      </c>
      <c r="N350" s="14">
        <v>1587.68</v>
      </c>
      <c r="O350" s="14">
        <v>1587.68</v>
      </c>
      <c r="P350" s="14">
        <v>1587.68</v>
      </c>
      <c r="Q350" s="14">
        <v>1587.68</v>
      </c>
      <c r="R350" s="14">
        <v>1587.68</v>
      </c>
      <c r="S350" s="14">
        <v>1587.68</v>
      </c>
      <c r="T350" s="14">
        <v>1587.68</v>
      </c>
      <c r="U350" s="14">
        <v>1587.68</v>
      </c>
    </row>
    <row r="353" spans="1:23" x14ac:dyDescent="0.25">
      <c r="A353" s="3" t="s">
        <v>267</v>
      </c>
      <c r="B353" s="3" t="s">
        <v>269</v>
      </c>
    </row>
    <row r="354" spans="1:23" x14ac:dyDescent="0.25">
      <c r="A354" s="8" t="s">
        <v>242</v>
      </c>
      <c r="B354" s="55">
        <v>0</v>
      </c>
    </row>
    <row r="355" spans="1:23" x14ac:dyDescent="0.25">
      <c r="A355" s="8" t="s">
        <v>243</v>
      </c>
      <c r="B355" s="55">
        <v>127904</v>
      </c>
    </row>
    <row r="357" spans="1:23" x14ac:dyDescent="0.25">
      <c r="A357" s="15" t="s">
        <v>244</v>
      </c>
      <c r="B357" s="15">
        <v>2016</v>
      </c>
      <c r="C357" s="15">
        <v>2017</v>
      </c>
      <c r="D357" s="15">
        <v>2018</v>
      </c>
      <c r="E357" s="15">
        <v>2019</v>
      </c>
      <c r="F357" s="15">
        <v>2020</v>
      </c>
      <c r="G357" s="15">
        <v>2021</v>
      </c>
      <c r="H357" s="15">
        <v>2022</v>
      </c>
      <c r="I357" s="15">
        <v>2023</v>
      </c>
      <c r="J357" s="15">
        <v>2024</v>
      </c>
      <c r="K357" s="15">
        <v>2025</v>
      </c>
      <c r="L357" s="15">
        <v>2026</v>
      </c>
      <c r="M357" s="15">
        <v>2027</v>
      </c>
      <c r="N357" s="15">
        <v>2028</v>
      </c>
      <c r="O357" s="15">
        <v>2029</v>
      </c>
      <c r="P357" s="15">
        <v>2030</v>
      </c>
      <c r="Q357" s="15">
        <v>2031</v>
      </c>
      <c r="R357" s="15">
        <v>2032</v>
      </c>
      <c r="S357" s="15">
        <v>2033</v>
      </c>
      <c r="T357" s="15">
        <v>2034</v>
      </c>
      <c r="U357" s="15">
        <v>2035</v>
      </c>
    </row>
    <row r="358" spans="1:23" x14ac:dyDescent="0.25">
      <c r="A358" s="8" t="s">
        <v>245</v>
      </c>
      <c r="B358" s="14">
        <v>20493</v>
      </c>
      <c r="C358" s="14">
        <v>20401</v>
      </c>
      <c r="D358" s="14">
        <v>20508</v>
      </c>
      <c r="E358" s="14">
        <v>20442</v>
      </c>
      <c r="F358" s="14">
        <v>20313</v>
      </c>
      <c r="G358" s="14">
        <v>20173</v>
      </c>
      <c r="H358" s="14">
        <v>20028</v>
      </c>
      <c r="I358" s="14">
        <v>19889</v>
      </c>
      <c r="J358" s="14">
        <v>19758</v>
      </c>
      <c r="K358" s="14">
        <v>19631</v>
      </c>
      <c r="L358" s="14">
        <v>19518</v>
      </c>
      <c r="M358" s="14">
        <v>19425</v>
      </c>
      <c r="N358" s="14">
        <v>19360</v>
      </c>
      <c r="O358" s="14">
        <v>19345</v>
      </c>
      <c r="P358" s="14">
        <v>19463</v>
      </c>
      <c r="Q358" s="14">
        <v>19640</v>
      </c>
      <c r="R358" s="14">
        <v>19870</v>
      </c>
      <c r="S358" s="14">
        <v>20127</v>
      </c>
      <c r="T358" s="14">
        <v>20396</v>
      </c>
      <c r="U358" s="14">
        <v>20660</v>
      </c>
    </row>
    <row r="359" spans="1:23" x14ac:dyDescent="0.25">
      <c r="A359" s="8" t="s">
        <v>246</v>
      </c>
      <c r="B359" s="55">
        <v>0</v>
      </c>
      <c r="C359" s="55">
        <v>0</v>
      </c>
      <c r="D359" s="55">
        <v>0</v>
      </c>
      <c r="E359" s="55">
        <v>0</v>
      </c>
      <c r="F359" s="55">
        <v>0</v>
      </c>
      <c r="G359" s="55">
        <v>0</v>
      </c>
      <c r="H359" s="55">
        <v>0</v>
      </c>
      <c r="I359" s="55">
        <v>0</v>
      </c>
      <c r="J359" s="55">
        <v>0</v>
      </c>
      <c r="K359" s="55">
        <v>0</v>
      </c>
      <c r="L359" s="55">
        <v>0</v>
      </c>
      <c r="M359" s="55">
        <v>0</v>
      </c>
      <c r="N359" s="55">
        <v>0</v>
      </c>
      <c r="O359" s="55">
        <v>0</v>
      </c>
      <c r="P359" s="55">
        <v>0</v>
      </c>
      <c r="Q359" s="55">
        <v>0</v>
      </c>
      <c r="R359" s="55">
        <v>0</v>
      </c>
      <c r="S359" s="55">
        <v>0</v>
      </c>
      <c r="T359" s="55">
        <v>0</v>
      </c>
      <c r="U359" s="55">
        <v>0</v>
      </c>
    </row>
    <row r="360" spans="1:23" x14ac:dyDescent="0.25">
      <c r="A360" s="8" t="s">
        <v>247</v>
      </c>
      <c r="B360" s="289">
        <v>37</v>
      </c>
      <c r="C360" s="289">
        <v>38</v>
      </c>
      <c r="D360" s="289">
        <v>40</v>
      </c>
      <c r="E360" s="289">
        <v>41</v>
      </c>
      <c r="F360" s="289">
        <v>42</v>
      </c>
      <c r="G360" s="289">
        <v>37</v>
      </c>
      <c r="H360" s="289">
        <v>34</v>
      </c>
      <c r="I360" s="289">
        <v>33</v>
      </c>
      <c r="J360" s="289">
        <v>31</v>
      </c>
      <c r="K360" s="289">
        <v>30</v>
      </c>
      <c r="L360" s="289">
        <v>26</v>
      </c>
      <c r="M360" s="289">
        <v>23</v>
      </c>
      <c r="N360" s="289">
        <v>21</v>
      </c>
      <c r="O360" s="289">
        <v>21</v>
      </c>
      <c r="P360" s="289">
        <v>22</v>
      </c>
      <c r="Q360" s="289">
        <v>22</v>
      </c>
      <c r="R360" s="289">
        <v>23</v>
      </c>
      <c r="S360" s="289">
        <v>24</v>
      </c>
      <c r="T360" s="289">
        <v>25</v>
      </c>
      <c r="U360" s="289">
        <v>26</v>
      </c>
    </row>
    <row r="361" spans="1:23" x14ac:dyDescent="0.25">
      <c r="A361" s="8" t="s">
        <v>248</v>
      </c>
      <c r="B361" s="55">
        <v>2242</v>
      </c>
      <c r="C361" s="55">
        <v>2308</v>
      </c>
      <c r="D361" s="55">
        <v>2429</v>
      </c>
      <c r="E361" s="55">
        <v>2477</v>
      </c>
      <c r="F361" s="55">
        <v>2540</v>
      </c>
      <c r="G361" s="55">
        <v>3157</v>
      </c>
      <c r="H361" s="55">
        <v>3489</v>
      </c>
      <c r="I361" s="55">
        <v>3742</v>
      </c>
      <c r="J361" s="55">
        <v>4005</v>
      </c>
      <c r="K361" s="55">
        <v>4272</v>
      </c>
      <c r="L361" s="55">
        <v>4650</v>
      </c>
      <c r="M361" s="55">
        <v>5214</v>
      </c>
      <c r="N361" s="55">
        <v>5352</v>
      </c>
      <c r="O361" s="55">
        <v>5382</v>
      </c>
      <c r="P361" s="55">
        <v>5400</v>
      </c>
      <c r="Q361" s="55">
        <v>5472</v>
      </c>
      <c r="R361" s="55">
        <v>5523</v>
      </c>
      <c r="S361" s="55">
        <v>5612</v>
      </c>
      <c r="T361" s="55">
        <v>5676</v>
      </c>
      <c r="U361" s="55">
        <v>5772</v>
      </c>
    </row>
    <row r="362" spans="1:23" x14ac:dyDescent="0.25">
      <c r="A362" s="8" t="s">
        <v>249</v>
      </c>
      <c r="B362" s="55">
        <v>81</v>
      </c>
      <c r="C362" s="55">
        <v>83</v>
      </c>
      <c r="D362" s="55">
        <v>83</v>
      </c>
      <c r="E362" s="55">
        <v>79</v>
      </c>
      <c r="F362" s="55">
        <v>77</v>
      </c>
      <c r="G362" s="55">
        <v>80</v>
      </c>
      <c r="H362" s="55">
        <v>83</v>
      </c>
      <c r="I362" s="55">
        <v>85</v>
      </c>
      <c r="J362" s="55">
        <v>87</v>
      </c>
      <c r="K362" s="55">
        <v>90</v>
      </c>
      <c r="L362" s="55">
        <v>94</v>
      </c>
      <c r="M362" s="55">
        <v>100</v>
      </c>
      <c r="N362" s="55">
        <v>103</v>
      </c>
      <c r="O362" s="55">
        <v>104</v>
      </c>
      <c r="P362" s="55">
        <v>103</v>
      </c>
      <c r="Q362" s="55">
        <v>103</v>
      </c>
      <c r="R362" s="55">
        <v>102</v>
      </c>
      <c r="S362" s="55">
        <v>102</v>
      </c>
      <c r="T362" s="55">
        <v>100</v>
      </c>
      <c r="U362" s="55">
        <v>102</v>
      </c>
    </row>
    <row r="363" spans="1:23" x14ac:dyDescent="0.25">
      <c r="A363" s="8" t="s">
        <v>250</v>
      </c>
      <c r="B363" s="55">
        <v>81</v>
      </c>
      <c r="C363" s="55">
        <v>82</v>
      </c>
      <c r="D363" s="55">
        <v>83</v>
      </c>
      <c r="E363" s="55">
        <v>84</v>
      </c>
      <c r="F363" s="55">
        <v>85</v>
      </c>
      <c r="G363" s="55">
        <v>90</v>
      </c>
      <c r="H363" s="55">
        <v>93</v>
      </c>
      <c r="I363" s="55">
        <v>95</v>
      </c>
      <c r="J363" s="55">
        <v>97</v>
      </c>
      <c r="K363" s="55">
        <v>99</v>
      </c>
      <c r="L363" s="55">
        <v>102</v>
      </c>
      <c r="M363" s="55">
        <v>106</v>
      </c>
      <c r="N363" s="55">
        <v>107</v>
      </c>
      <c r="O363" s="55">
        <v>104</v>
      </c>
      <c r="P363" s="55">
        <v>102</v>
      </c>
      <c r="Q363" s="55">
        <v>100</v>
      </c>
      <c r="R363" s="55">
        <v>99</v>
      </c>
      <c r="S363" s="55">
        <v>98</v>
      </c>
      <c r="T363" s="55">
        <v>97</v>
      </c>
      <c r="U363" s="55">
        <v>96</v>
      </c>
    </row>
    <row r="364" spans="1:23" x14ac:dyDescent="0.25">
      <c r="A364" s="8" t="s">
        <v>251</v>
      </c>
      <c r="B364" s="55">
        <v>74</v>
      </c>
      <c r="C364" s="55">
        <v>73</v>
      </c>
      <c r="D364" s="55">
        <v>73</v>
      </c>
      <c r="E364" s="55">
        <v>72</v>
      </c>
      <c r="F364" s="55">
        <v>72</v>
      </c>
      <c r="G364" s="55">
        <v>75</v>
      </c>
      <c r="H364" s="55">
        <v>76</v>
      </c>
      <c r="I364" s="55">
        <v>76</v>
      </c>
      <c r="J364" s="55">
        <v>77</v>
      </c>
      <c r="K364" s="55">
        <v>77</v>
      </c>
      <c r="L364" s="55">
        <v>78</v>
      </c>
      <c r="M364" s="55">
        <v>80</v>
      </c>
      <c r="N364" s="55">
        <v>80</v>
      </c>
      <c r="O364" s="55">
        <v>77</v>
      </c>
      <c r="P364" s="55">
        <v>75</v>
      </c>
      <c r="Q364" s="55">
        <v>74</v>
      </c>
      <c r="R364" s="55">
        <v>73</v>
      </c>
      <c r="S364" s="55">
        <v>72</v>
      </c>
      <c r="T364" s="55">
        <v>72</v>
      </c>
      <c r="U364" s="55">
        <v>72</v>
      </c>
    </row>
    <row r="365" spans="1:23" x14ac:dyDescent="0.25">
      <c r="A365" s="8" t="s">
        <v>252</v>
      </c>
      <c r="B365" s="55">
        <v>81</v>
      </c>
      <c r="C365" s="55">
        <v>82</v>
      </c>
      <c r="D365" s="55">
        <v>83</v>
      </c>
      <c r="E365" s="55">
        <v>84</v>
      </c>
      <c r="F365" s="55">
        <v>85</v>
      </c>
      <c r="G365" s="55">
        <v>90</v>
      </c>
      <c r="H365" s="55">
        <v>93</v>
      </c>
      <c r="I365" s="55">
        <v>95</v>
      </c>
      <c r="J365" s="55">
        <v>97</v>
      </c>
      <c r="K365" s="55">
        <v>99</v>
      </c>
      <c r="L365" s="55">
        <v>102</v>
      </c>
      <c r="M365" s="55">
        <v>106</v>
      </c>
      <c r="N365" s="55">
        <v>107</v>
      </c>
      <c r="O365" s="55">
        <v>104</v>
      </c>
      <c r="P365" s="55">
        <v>102</v>
      </c>
      <c r="Q365" s="55">
        <v>100</v>
      </c>
      <c r="R365" s="55">
        <v>99</v>
      </c>
      <c r="S365" s="55">
        <v>98</v>
      </c>
      <c r="T365" s="55">
        <v>97</v>
      </c>
      <c r="U365" s="55">
        <v>96</v>
      </c>
    </row>
    <row r="366" spans="1:23" x14ac:dyDescent="0.25">
      <c r="A366" s="8" t="s">
        <v>253</v>
      </c>
      <c r="B366" s="55">
        <v>74</v>
      </c>
      <c r="C366" s="55">
        <v>73</v>
      </c>
      <c r="D366" s="55">
        <v>73</v>
      </c>
      <c r="E366" s="55">
        <v>72</v>
      </c>
      <c r="F366" s="55">
        <v>72</v>
      </c>
      <c r="G366" s="55">
        <v>75</v>
      </c>
      <c r="H366" s="55">
        <v>76</v>
      </c>
      <c r="I366" s="55">
        <v>76</v>
      </c>
      <c r="J366" s="55">
        <v>77</v>
      </c>
      <c r="K366" s="55">
        <v>77</v>
      </c>
      <c r="L366" s="55">
        <v>78</v>
      </c>
      <c r="M366" s="55">
        <v>80</v>
      </c>
      <c r="N366" s="55">
        <v>80</v>
      </c>
      <c r="O366" s="55">
        <v>77</v>
      </c>
      <c r="P366" s="55">
        <v>75</v>
      </c>
      <c r="Q366" s="55">
        <v>74</v>
      </c>
      <c r="R366" s="55">
        <v>73</v>
      </c>
      <c r="S366" s="55">
        <v>72</v>
      </c>
      <c r="T366" s="55">
        <v>72</v>
      </c>
      <c r="U366" s="55">
        <v>72</v>
      </c>
    </row>
    <row r="367" spans="1:23" x14ac:dyDescent="0.25">
      <c r="A367" s="8"/>
      <c r="B367" s="8"/>
      <c r="C367" s="8"/>
      <c r="D367" s="8"/>
      <c r="E367" s="8"/>
      <c r="F367" s="8"/>
      <c r="G367" s="8"/>
      <c r="H367" s="8"/>
      <c r="I367" s="8"/>
      <c r="J367" s="8"/>
      <c r="K367" s="8"/>
      <c r="L367" s="8"/>
      <c r="M367" s="8"/>
      <c r="N367" s="8"/>
      <c r="O367" s="8"/>
      <c r="P367" s="8"/>
      <c r="Q367" s="8"/>
      <c r="R367" s="8"/>
      <c r="S367" s="8"/>
      <c r="T367" s="8"/>
      <c r="U367" s="8"/>
    </row>
    <row r="368" spans="1:23" x14ac:dyDescent="0.25">
      <c r="A368" s="15" t="s">
        <v>254</v>
      </c>
      <c r="B368" s="15" t="s">
        <v>255</v>
      </c>
      <c r="C368" s="15" t="s">
        <v>256</v>
      </c>
      <c r="D368" s="15">
        <v>2016</v>
      </c>
      <c r="E368" s="15">
        <v>2017</v>
      </c>
      <c r="F368" s="15">
        <v>2018</v>
      </c>
      <c r="G368" s="15">
        <v>2019</v>
      </c>
      <c r="H368" s="15">
        <v>2020</v>
      </c>
      <c r="I368" s="15">
        <v>2021</v>
      </c>
      <c r="J368" s="15">
        <v>2022</v>
      </c>
      <c r="K368" s="15">
        <v>2023</v>
      </c>
      <c r="L368" s="15">
        <v>2024</v>
      </c>
      <c r="M368" s="15">
        <v>2025</v>
      </c>
      <c r="N368" s="15">
        <v>2026</v>
      </c>
      <c r="O368" s="15">
        <v>2027</v>
      </c>
      <c r="P368" s="15">
        <v>2028</v>
      </c>
      <c r="Q368" s="15">
        <v>2029</v>
      </c>
      <c r="R368" s="15">
        <v>2030</v>
      </c>
      <c r="S368" s="15">
        <v>2031</v>
      </c>
      <c r="T368" s="15">
        <v>2032</v>
      </c>
      <c r="U368" s="15">
        <v>2033</v>
      </c>
      <c r="V368" s="15">
        <v>2034</v>
      </c>
      <c r="W368" s="15">
        <v>2035</v>
      </c>
    </row>
    <row r="369" spans="1:23" x14ac:dyDescent="0.25">
      <c r="A369" s="8" t="s">
        <v>257</v>
      </c>
      <c r="B369" s="8" t="s">
        <v>41</v>
      </c>
      <c r="C369" s="8" t="s">
        <v>258</v>
      </c>
      <c r="D369" s="14">
        <v>3.39</v>
      </c>
      <c r="E369" s="14">
        <v>6.59</v>
      </c>
      <c r="F369" s="14">
        <v>7.94</v>
      </c>
      <c r="G369" s="14">
        <v>8.17</v>
      </c>
      <c r="H369" s="14">
        <v>8.68</v>
      </c>
      <c r="I369" s="14">
        <v>8.68</v>
      </c>
      <c r="J369" s="14">
        <v>8.68</v>
      </c>
      <c r="K369" s="14">
        <v>8.68</v>
      </c>
      <c r="L369" s="14">
        <v>8.68</v>
      </c>
      <c r="M369" s="14">
        <v>8.68</v>
      </c>
      <c r="N369" s="14">
        <v>8.68</v>
      </c>
      <c r="O369" s="14">
        <v>8.6999999999999993</v>
      </c>
      <c r="P369" s="14">
        <v>8.6999999999999993</v>
      </c>
      <c r="Q369" s="14">
        <v>8.7200000000000006</v>
      </c>
      <c r="R369" s="14">
        <v>8.7200000000000006</v>
      </c>
      <c r="S369" s="14">
        <v>8.92</v>
      </c>
      <c r="T369" s="14">
        <v>8.92</v>
      </c>
      <c r="U369" s="14">
        <v>10.35</v>
      </c>
      <c r="V369" s="14">
        <v>10.35</v>
      </c>
      <c r="W369" s="14">
        <v>12.81</v>
      </c>
    </row>
    <row r="370" spans="1:23" x14ac:dyDescent="0.25">
      <c r="A370" s="8" t="s">
        <v>257</v>
      </c>
      <c r="B370" s="8" t="s">
        <v>41</v>
      </c>
      <c r="C370" s="8" t="s">
        <v>259</v>
      </c>
      <c r="D370" s="14">
        <v>6.05</v>
      </c>
      <c r="E370" s="14">
        <v>11.72</v>
      </c>
      <c r="F370" s="14">
        <v>14.09</v>
      </c>
      <c r="G370" s="14">
        <v>14.51</v>
      </c>
      <c r="H370" s="14">
        <v>15.39</v>
      </c>
      <c r="I370" s="14">
        <v>15.39</v>
      </c>
      <c r="J370" s="14">
        <v>15.39</v>
      </c>
      <c r="K370" s="14">
        <v>15.39</v>
      </c>
      <c r="L370" s="14">
        <v>15.39</v>
      </c>
      <c r="M370" s="14">
        <v>15.39</v>
      </c>
      <c r="N370" s="14">
        <v>15.39</v>
      </c>
      <c r="O370" s="14">
        <v>15.42</v>
      </c>
      <c r="P370" s="14">
        <v>15.42</v>
      </c>
      <c r="Q370" s="14">
        <v>15.45</v>
      </c>
      <c r="R370" s="14">
        <v>15.45</v>
      </c>
      <c r="S370" s="14">
        <v>15.81</v>
      </c>
      <c r="T370" s="14">
        <v>15.81</v>
      </c>
      <c r="U370" s="14">
        <v>18.559999999999999</v>
      </c>
      <c r="V370" s="14">
        <v>18.559999999999999</v>
      </c>
      <c r="W370" s="14">
        <v>22.94</v>
      </c>
    </row>
    <row r="371" spans="1:23" x14ac:dyDescent="0.25">
      <c r="A371" s="8" t="s">
        <v>257</v>
      </c>
      <c r="B371" s="8" t="s">
        <v>39</v>
      </c>
      <c r="C371" s="8" t="s">
        <v>258</v>
      </c>
      <c r="D371" s="14">
        <v>0</v>
      </c>
      <c r="E371" s="14">
        <v>0</v>
      </c>
      <c r="F371" s="14">
        <v>0</v>
      </c>
      <c r="G371" s="14">
        <v>0</v>
      </c>
      <c r="H371" s="14">
        <v>13.07</v>
      </c>
      <c r="I371" s="14">
        <v>13.07</v>
      </c>
      <c r="J371" s="14">
        <v>13.07</v>
      </c>
      <c r="K371" s="14">
        <v>13.07</v>
      </c>
      <c r="L371" s="14">
        <v>13.07</v>
      </c>
      <c r="M371" s="14">
        <v>13.07</v>
      </c>
      <c r="N371" s="14">
        <v>13.07</v>
      </c>
      <c r="O371" s="14">
        <v>13.07</v>
      </c>
      <c r="P371" s="14">
        <v>13.07</v>
      </c>
      <c r="Q371" s="14">
        <v>15.72</v>
      </c>
      <c r="R371" s="14">
        <v>15.72</v>
      </c>
      <c r="S371" s="14">
        <v>65.77</v>
      </c>
      <c r="T371" s="14">
        <v>65.77</v>
      </c>
      <c r="U371" s="14">
        <v>65.77</v>
      </c>
      <c r="V371" s="14">
        <v>65.77</v>
      </c>
      <c r="W371" s="14">
        <v>65.77</v>
      </c>
    </row>
    <row r="372" spans="1:23" x14ac:dyDescent="0.25">
      <c r="A372" s="8" t="s">
        <v>257</v>
      </c>
      <c r="B372" s="8" t="s">
        <v>39</v>
      </c>
      <c r="C372" s="8" t="s">
        <v>259</v>
      </c>
      <c r="D372" s="14">
        <v>0</v>
      </c>
      <c r="E372" s="14">
        <v>0</v>
      </c>
      <c r="F372" s="14">
        <v>0</v>
      </c>
      <c r="G372" s="14">
        <v>0</v>
      </c>
      <c r="H372" s="14">
        <v>13.07</v>
      </c>
      <c r="I372" s="14">
        <v>13.07</v>
      </c>
      <c r="J372" s="14">
        <v>13.07</v>
      </c>
      <c r="K372" s="14">
        <v>13.07</v>
      </c>
      <c r="L372" s="14">
        <v>13.07</v>
      </c>
      <c r="M372" s="14">
        <v>13.07</v>
      </c>
      <c r="N372" s="14">
        <v>13.07</v>
      </c>
      <c r="O372" s="14">
        <v>13.07</v>
      </c>
      <c r="P372" s="14">
        <v>13.07</v>
      </c>
      <c r="Q372" s="14">
        <v>15.72</v>
      </c>
      <c r="R372" s="14">
        <v>15.72</v>
      </c>
      <c r="S372" s="14">
        <v>65.77</v>
      </c>
      <c r="T372" s="14">
        <v>65.77</v>
      </c>
      <c r="U372" s="14">
        <v>65.77</v>
      </c>
      <c r="V372" s="14">
        <v>65.77</v>
      </c>
      <c r="W372" s="14">
        <v>65.77</v>
      </c>
    </row>
    <row r="373" spans="1:23" x14ac:dyDescent="0.25">
      <c r="A373" s="8" t="s">
        <v>257</v>
      </c>
      <c r="B373" s="8" t="s">
        <v>46</v>
      </c>
      <c r="C373" s="8" t="s">
        <v>258</v>
      </c>
      <c r="D373" s="14">
        <v>0</v>
      </c>
      <c r="E373" s="14">
        <v>5.09</v>
      </c>
      <c r="F373" s="14">
        <v>24.62</v>
      </c>
      <c r="G373" s="14">
        <v>45.7</v>
      </c>
      <c r="H373" s="14">
        <v>74.41</v>
      </c>
      <c r="I373" s="14">
        <v>708.8</v>
      </c>
      <c r="J373" s="14">
        <v>1099.3699999999999</v>
      </c>
      <c r="K373" s="14">
        <v>1387.63</v>
      </c>
      <c r="L373" s="14">
        <v>1690.55</v>
      </c>
      <c r="M373" s="14">
        <v>1997.5</v>
      </c>
      <c r="N373" s="14">
        <v>2418.0300000000002</v>
      </c>
      <c r="O373" s="14">
        <v>3290.52</v>
      </c>
      <c r="P373" s="14">
        <v>3555.09</v>
      </c>
      <c r="Q373" s="14">
        <v>3574.17</v>
      </c>
      <c r="R373" s="14">
        <v>3578.77</v>
      </c>
      <c r="S373" s="14">
        <v>3582.47</v>
      </c>
      <c r="T373" s="14">
        <v>3585.53</v>
      </c>
      <c r="U373" s="14">
        <v>3594.17</v>
      </c>
      <c r="V373" s="14">
        <v>3598.51</v>
      </c>
      <c r="W373" s="14">
        <v>3603.8</v>
      </c>
    </row>
    <row r="374" spans="1:23" x14ac:dyDescent="0.25">
      <c r="A374" s="8" t="s">
        <v>257</v>
      </c>
      <c r="B374" s="8" t="s">
        <v>46</v>
      </c>
      <c r="C374" s="8" t="s">
        <v>259</v>
      </c>
      <c r="D374" s="14">
        <v>0</v>
      </c>
      <c r="E374" s="14">
        <v>15.07</v>
      </c>
      <c r="F374" s="14">
        <v>57.28</v>
      </c>
      <c r="G374" s="14">
        <v>96.41</v>
      </c>
      <c r="H374" s="14">
        <v>206.73</v>
      </c>
      <c r="I374" s="14">
        <v>1394.9</v>
      </c>
      <c r="J374" s="14">
        <v>1775.67</v>
      </c>
      <c r="K374" s="14">
        <v>2140.2600000000002</v>
      </c>
      <c r="L374" s="14">
        <v>2519.44</v>
      </c>
      <c r="M374" s="14">
        <v>2900.24</v>
      </c>
      <c r="N374" s="14">
        <v>3642.75</v>
      </c>
      <c r="O374" s="14">
        <v>4214.04</v>
      </c>
      <c r="P374" s="14">
        <v>4313.13</v>
      </c>
      <c r="Q374" s="14">
        <v>4327.43</v>
      </c>
      <c r="R374" s="14">
        <v>4331.88</v>
      </c>
      <c r="S374" s="14">
        <v>4335.3500000000004</v>
      </c>
      <c r="T374" s="14">
        <v>4338.1400000000003</v>
      </c>
      <c r="U374" s="14">
        <v>4346.34</v>
      </c>
      <c r="V374" s="14">
        <v>4350.1899999999996</v>
      </c>
      <c r="W374" s="14">
        <v>4355</v>
      </c>
    </row>
    <row r="375" spans="1:23" x14ac:dyDescent="0.25">
      <c r="A375" s="8" t="s">
        <v>257</v>
      </c>
      <c r="B375" s="8" t="s">
        <v>45</v>
      </c>
      <c r="C375" s="8" t="s">
        <v>258</v>
      </c>
      <c r="D375" s="14">
        <v>84.77</v>
      </c>
      <c r="E375" s="14">
        <v>261.45</v>
      </c>
      <c r="F375" s="14">
        <v>465.87</v>
      </c>
      <c r="G375" s="14">
        <v>696.07</v>
      </c>
      <c r="H375" s="14">
        <v>954.28</v>
      </c>
      <c r="I375" s="14">
        <v>1240.9000000000001</v>
      </c>
      <c r="J375" s="14">
        <v>1548.97</v>
      </c>
      <c r="K375" s="14">
        <v>1870.98</v>
      </c>
      <c r="L375" s="14">
        <v>2204.63</v>
      </c>
      <c r="M375" s="14">
        <v>2546.7600000000002</v>
      </c>
      <c r="N375" s="14">
        <v>2887.67</v>
      </c>
      <c r="O375" s="14">
        <v>3222.65</v>
      </c>
      <c r="P375" s="14">
        <v>3547.79</v>
      </c>
      <c r="Q375" s="14">
        <v>3817.5</v>
      </c>
      <c r="R375" s="14">
        <v>3963.71</v>
      </c>
      <c r="S375" s="14">
        <v>3993</v>
      </c>
      <c r="T375" s="14">
        <v>4014.84</v>
      </c>
      <c r="U375" s="14">
        <v>4028.84</v>
      </c>
      <c r="V375" s="14">
        <v>4042.2</v>
      </c>
      <c r="W375" s="14">
        <v>4055.82</v>
      </c>
    </row>
    <row r="376" spans="1:23" x14ac:dyDescent="0.25">
      <c r="A376" s="8" t="s">
        <v>257</v>
      </c>
      <c r="B376" s="8" t="s">
        <v>45</v>
      </c>
      <c r="C376" s="8" t="s">
        <v>259</v>
      </c>
      <c r="D376" s="14">
        <v>132.34</v>
      </c>
      <c r="E376" s="14">
        <v>281.51</v>
      </c>
      <c r="F376" s="14">
        <v>450.95</v>
      </c>
      <c r="G376" s="14">
        <v>641.36</v>
      </c>
      <c r="H376" s="14">
        <v>854.81</v>
      </c>
      <c r="I376" s="14">
        <v>1087.79</v>
      </c>
      <c r="J376" s="14">
        <v>1334.03</v>
      </c>
      <c r="K376" s="14">
        <v>1590.04</v>
      </c>
      <c r="L376" s="14">
        <v>1854.91</v>
      </c>
      <c r="M376" s="14">
        <v>2122.38</v>
      </c>
      <c r="N376" s="14">
        <v>2394.64</v>
      </c>
      <c r="O376" s="14">
        <v>2662.75</v>
      </c>
      <c r="P376" s="14">
        <v>2922.42</v>
      </c>
      <c r="Q376" s="14">
        <v>3107.46</v>
      </c>
      <c r="R376" s="14">
        <v>3200.18</v>
      </c>
      <c r="S376" s="14">
        <v>3222.31</v>
      </c>
      <c r="T376" s="14">
        <v>3237.86</v>
      </c>
      <c r="U376" s="14">
        <v>3248.95</v>
      </c>
      <c r="V376" s="14">
        <v>3259.73</v>
      </c>
      <c r="W376" s="14">
        <v>3270.85</v>
      </c>
    </row>
    <row r="377" spans="1:23" x14ac:dyDescent="0.25">
      <c r="A377" s="8" t="s">
        <v>260</v>
      </c>
      <c r="B377" s="8" t="s">
        <v>41</v>
      </c>
      <c r="C377" s="8" t="s">
        <v>258</v>
      </c>
      <c r="D377" s="14">
        <v>500.86</v>
      </c>
      <c r="E377" s="14">
        <v>974.91</v>
      </c>
      <c r="F377" s="14">
        <v>1178.6400000000001</v>
      </c>
      <c r="G377" s="14">
        <v>1214.54</v>
      </c>
      <c r="H377" s="14">
        <v>1297.33</v>
      </c>
      <c r="I377" s="14">
        <v>1297.33</v>
      </c>
      <c r="J377" s="14">
        <v>1297.33</v>
      </c>
      <c r="K377" s="14">
        <v>1297.33</v>
      </c>
      <c r="L377" s="14">
        <v>1297.33</v>
      </c>
      <c r="M377" s="14">
        <v>1297.33</v>
      </c>
      <c r="N377" s="14">
        <v>1297.33</v>
      </c>
      <c r="O377" s="14">
        <v>1300.1199999999999</v>
      </c>
      <c r="P377" s="14">
        <v>1300.1199999999999</v>
      </c>
      <c r="Q377" s="14">
        <v>1303.47</v>
      </c>
      <c r="R377" s="14">
        <v>1303.47</v>
      </c>
      <c r="S377" s="14">
        <v>1336.81</v>
      </c>
      <c r="T377" s="14">
        <v>1336.81</v>
      </c>
      <c r="U377" s="14">
        <v>1584.66</v>
      </c>
      <c r="V377" s="14">
        <v>1584.66</v>
      </c>
      <c r="W377" s="14">
        <v>1966.5</v>
      </c>
    </row>
    <row r="378" spans="1:23" x14ac:dyDescent="0.25">
      <c r="A378" s="8" t="s">
        <v>260</v>
      </c>
      <c r="B378" s="8" t="s">
        <v>41</v>
      </c>
      <c r="C378" s="8" t="s">
        <v>259</v>
      </c>
      <c r="D378" s="14">
        <v>468.19</v>
      </c>
      <c r="E378" s="14">
        <v>910.07</v>
      </c>
      <c r="F378" s="14">
        <v>1100.22</v>
      </c>
      <c r="G378" s="14">
        <v>1134.1600000000001</v>
      </c>
      <c r="H378" s="14">
        <v>1210.99</v>
      </c>
      <c r="I378" s="14">
        <v>1210.99</v>
      </c>
      <c r="J378" s="14">
        <v>1210.99</v>
      </c>
      <c r="K378" s="14">
        <v>1210.99</v>
      </c>
      <c r="L378" s="14">
        <v>1210.99</v>
      </c>
      <c r="M378" s="14">
        <v>1210.99</v>
      </c>
      <c r="N378" s="14">
        <v>1210.99</v>
      </c>
      <c r="O378" s="14">
        <v>1213.58</v>
      </c>
      <c r="P378" s="14">
        <v>1213.58</v>
      </c>
      <c r="Q378" s="14">
        <v>1216.76</v>
      </c>
      <c r="R378" s="14">
        <v>1216.76</v>
      </c>
      <c r="S378" s="14">
        <v>1248.23</v>
      </c>
      <c r="T378" s="14">
        <v>1248.23</v>
      </c>
      <c r="U378" s="14">
        <v>1490.05</v>
      </c>
      <c r="V378" s="14">
        <v>1490.05</v>
      </c>
      <c r="W378" s="14">
        <v>1848.29</v>
      </c>
    </row>
    <row r="379" spans="1:23" x14ac:dyDescent="0.25">
      <c r="A379" s="8" t="s">
        <v>260</v>
      </c>
      <c r="B379" s="8" t="s">
        <v>39</v>
      </c>
      <c r="C379" s="8" t="s">
        <v>258</v>
      </c>
      <c r="D379" s="14">
        <v>0</v>
      </c>
      <c r="E379" s="14">
        <v>0</v>
      </c>
      <c r="F379" s="14">
        <v>0</v>
      </c>
      <c r="G379" s="14">
        <v>0</v>
      </c>
      <c r="H379" s="14">
        <v>19.010000000000002</v>
      </c>
      <c r="I379" s="14">
        <v>19.010000000000002</v>
      </c>
      <c r="J379" s="14">
        <v>19.010000000000002</v>
      </c>
      <c r="K379" s="14">
        <v>19.010000000000002</v>
      </c>
      <c r="L379" s="14">
        <v>19.010000000000002</v>
      </c>
      <c r="M379" s="14">
        <v>19.010000000000002</v>
      </c>
      <c r="N379" s="14">
        <v>19.010000000000002</v>
      </c>
      <c r="O379" s="14">
        <v>19.010000000000002</v>
      </c>
      <c r="P379" s="14">
        <v>19.010000000000002</v>
      </c>
      <c r="Q379" s="14">
        <v>22.84</v>
      </c>
      <c r="R379" s="14">
        <v>22.84</v>
      </c>
      <c r="S379" s="14">
        <v>95.26</v>
      </c>
      <c r="T379" s="14">
        <v>95.26</v>
      </c>
      <c r="U379" s="14">
        <v>95.26</v>
      </c>
      <c r="V379" s="14">
        <v>95.26</v>
      </c>
      <c r="W379" s="14">
        <v>95.26</v>
      </c>
    </row>
    <row r="380" spans="1:23" x14ac:dyDescent="0.25">
      <c r="A380" s="8" t="s">
        <v>260</v>
      </c>
      <c r="B380" s="8" t="s">
        <v>39</v>
      </c>
      <c r="C380" s="8" t="s">
        <v>259</v>
      </c>
      <c r="D380" s="14">
        <v>0</v>
      </c>
      <c r="E380" s="14">
        <v>0</v>
      </c>
      <c r="F380" s="14">
        <v>0</v>
      </c>
      <c r="G380" s="14">
        <v>0</v>
      </c>
      <c r="H380" s="14">
        <v>15.15</v>
      </c>
      <c r="I380" s="14">
        <v>15.15</v>
      </c>
      <c r="J380" s="14">
        <v>15.15</v>
      </c>
      <c r="K380" s="14">
        <v>15.15</v>
      </c>
      <c r="L380" s="14">
        <v>15.15</v>
      </c>
      <c r="M380" s="14">
        <v>15.15</v>
      </c>
      <c r="N380" s="14">
        <v>15.15</v>
      </c>
      <c r="O380" s="14">
        <v>15.15</v>
      </c>
      <c r="P380" s="14">
        <v>15.15</v>
      </c>
      <c r="Q380" s="14">
        <v>18.21</v>
      </c>
      <c r="R380" s="14">
        <v>18.21</v>
      </c>
      <c r="S380" s="14">
        <v>75.930000000000007</v>
      </c>
      <c r="T380" s="14">
        <v>75.930000000000007</v>
      </c>
      <c r="U380" s="14">
        <v>75.930000000000007</v>
      </c>
      <c r="V380" s="14">
        <v>75.930000000000007</v>
      </c>
      <c r="W380" s="14">
        <v>75.930000000000007</v>
      </c>
    </row>
    <row r="381" spans="1:23" x14ac:dyDescent="0.25">
      <c r="A381" s="8" t="s">
        <v>260</v>
      </c>
      <c r="B381" s="8" t="s">
        <v>46</v>
      </c>
      <c r="C381" s="8" t="s">
        <v>258</v>
      </c>
      <c r="D381" s="14">
        <v>0</v>
      </c>
      <c r="E381" s="14">
        <v>0.28999999999999998</v>
      </c>
      <c r="F381" s="14">
        <v>15.87</v>
      </c>
      <c r="G381" s="14">
        <v>32.659999999999997</v>
      </c>
      <c r="H381" s="14">
        <v>55.56</v>
      </c>
      <c r="I381" s="14">
        <v>616.4</v>
      </c>
      <c r="J381" s="14">
        <v>731.83</v>
      </c>
      <c r="K381" s="14">
        <v>794.04</v>
      </c>
      <c r="L381" s="14">
        <v>854.77</v>
      </c>
      <c r="M381" s="14">
        <v>906.74</v>
      </c>
      <c r="N381" s="14">
        <v>974.04</v>
      </c>
      <c r="O381" s="14">
        <v>1275.26</v>
      </c>
      <c r="P381" s="14">
        <v>1460.12</v>
      </c>
      <c r="Q381" s="14">
        <v>1478.18</v>
      </c>
      <c r="R381" s="14">
        <v>1483.83</v>
      </c>
      <c r="S381" s="14">
        <v>1488.29</v>
      </c>
      <c r="T381" s="14">
        <v>1491.63</v>
      </c>
      <c r="U381" s="14">
        <v>1502.41</v>
      </c>
      <c r="V381" s="14">
        <v>1506.97</v>
      </c>
      <c r="W381" s="14">
        <v>1512.47</v>
      </c>
    </row>
    <row r="382" spans="1:23" x14ac:dyDescent="0.25">
      <c r="A382" s="8" t="s">
        <v>260</v>
      </c>
      <c r="B382" s="8" t="s">
        <v>46</v>
      </c>
      <c r="C382" s="8" t="s">
        <v>259</v>
      </c>
      <c r="D382" s="14">
        <v>0</v>
      </c>
      <c r="E382" s="14">
        <v>17.34</v>
      </c>
      <c r="F382" s="14">
        <v>73.86</v>
      </c>
      <c r="G382" s="14">
        <v>126.24</v>
      </c>
      <c r="H382" s="14">
        <v>292.36</v>
      </c>
      <c r="I382" s="14">
        <v>2122.9299999999998</v>
      </c>
      <c r="J382" s="14">
        <v>2349.79</v>
      </c>
      <c r="K382" s="14">
        <v>2554.42</v>
      </c>
      <c r="L382" s="14">
        <v>2757.4</v>
      </c>
      <c r="M382" s="14">
        <v>2931.77</v>
      </c>
      <c r="N382" s="14">
        <v>3254.7</v>
      </c>
      <c r="O382" s="14">
        <v>3603.49</v>
      </c>
      <c r="P382" s="14">
        <v>3694.03</v>
      </c>
      <c r="Q382" s="14">
        <v>3708.51</v>
      </c>
      <c r="R382" s="14">
        <v>3713.19</v>
      </c>
      <c r="S382" s="14">
        <v>3716.87</v>
      </c>
      <c r="T382" s="14">
        <v>3719.7</v>
      </c>
      <c r="U382" s="14">
        <v>3728.54</v>
      </c>
      <c r="V382" s="14">
        <v>3732.5</v>
      </c>
      <c r="W382" s="14">
        <v>3737.21</v>
      </c>
    </row>
    <row r="383" spans="1:23" x14ac:dyDescent="0.25">
      <c r="A383" s="8" t="s">
        <v>260</v>
      </c>
      <c r="B383" s="8" t="s">
        <v>45</v>
      </c>
      <c r="C383" s="8" t="s">
        <v>258</v>
      </c>
      <c r="D383" s="14">
        <v>154.71</v>
      </c>
      <c r="E383" s="14">
        <v>478.87</v>
      </c>
      <c r="F383" s="14">
        <v>859.93</v>
      </c>
      <c r="G383" s="14">
        <v>1292.3499999999999</v>
      </c>
      <c r="H383" s="14">
        <v>1779.5</v>
      </c>
      <c r="I383" s="14">
        <v>2321.9299999999998</v>
      </c>
      <c r="J383" s="14">
        <v>2906.75</v>
      </c>
      <c r="K383" s="14">
        <v>3520.6</v>
      </c>
      <c r="L383" s="14">
        <v>4159.49</v>
      </c>
      <c r="M383" s="14">
        <v>4818.3500000000004</v>
      </c>
      <c r="N383" s="14">
        <v>5478.85</v>
      </c>
      <c r="O383" s="14">
        <v>6132.4</v>
      </c>
      <c r="P383" s="14">
        <v>6771.53</v>
      </c>
      <c r="Q383" s="14">
        <v>7302.29</v>
      </c>
      <c r="R383" s="14">
        <v>7585.83</v>
      </c>
      <c r="S383" s="14">
        <v>7636.76</v>
      </c>
      <c r="T383" s="14">
        <v>7675.62</v>
      </c>
      <c r="U383" s="14">
        <v>7702</v>
      </c>
      <c r="V383" s="14">
        <v>7727.76</v>
      </c>
      <c r="W383" s="14">
        <v>7754.47</v>
      </c>
    </row>
    <row r="384" spans="1:23" x14ac:dyDescent="0.25">
      <c r="A384" s="8" t="s">
        <v>260</v>
      </c>
      <c r="B384" s="8" t="s">
        <v>45</v>
      </c>
      <c r="C384" s="8" t="s">
        <v>259</v>
      </c>
      <c r="D384" s="14">
        <v>240.71</v>
      </c>
      <c r="E384" s="14">
        <v>501.13</v>
      </c>
      <c r="F384" s="14">
        <v>787.46</v>
      </c>
      <c r="G384" s="14">
        <v>1103.5</v>
      </c>
      <c r="H384" s="14">
        <v>1454.18</v>
      </c>
      <c r="I384" s="14">
        <v>1832.68</v>
      </c>
      <c r="J384" s="14">
        <v>2226.73</v>
      </c>
      <c r="K384" s="14">
        <v>2630.33</v>
      </c>
      <c r="L384" s="14">
        <v>3040.63</v>
      </c>
      <c r="M384" s="14">
        <v>3447.61</v>
      </c>
      <c r="N384" s="14">
        <v>3842.19</v>
      </c>
      <c r="O384" s="14">
        <v>4220.24</v>
      </c>
      <c r="P384" s="14">
        <v>4576.8900000000003</v>
      </c>
      <c r="Q384" s="14">
        <v>4779.51</v>
      </c>
      <c r="R384" s="14">
        <v>4870.3500000000004</v>
      </c>
      <c r="S384" s="14">
        <v>4904.55</v>
      </c>
      <c r="T384" s="14">
        <v>4925.93</v>
      </c>
      <c r="U384" s="14">
        <v>4942.68</v>
      </c>
      <c r="V384" s="14">
        <v>4958.95</v>
      </c>
      <c r="W384" s="14">
        <v>4975.7</v>
      </c>
    </row>
    <row r="385" spans="1:27" x14ac:dyDescent="0.25">
      <c r="A385" s="8"/>
      <c r="B385" s="8"/>
      <c r="C385" s="8"/>
      <c r="D385" s="8"/>
      <c r="E385" s="8"/>
      <c r="F385" s="8"/>
      <c r="G385" s="8"/>
      <c r="H385" s="8"/>
      <c r="I385" s="8"/>
      <c r="J385" s="8"/>
      <c r="K385" s="8"/>
      <c r="L385" s="8"/>
      <c r="M385" s="8"/>
      <c r="N385" s="8"/>
      <c r="O385" s="8"/>
      <c r="P385" s="8"/>
      <c r="Q385" s="8"/>
      <c r="R385" s="8"/>
      <c r="S385" s="8"/>
      <c r="T385" s="8"/>
      <c r="U385" s="8"/>
    </row>
    <row r="386" spans="1:27" x14ac:dyDescent="0.25">
      <c r="A386" s="15" t="s">
        <v>261</v>
      </c>
      <c r="B386" s="15">
        <v>2016</v>
      </c>
      <c r="C386" s="15">
        <v>2017</v>
      </c>
      <c r="D386" s="15">
        <v>2018</v>
      </c>
      <c r="E386" s="15">
        <v>2019</v>
      </c>
      <c r="F386" s="15">
        <v>2020</v>
      </c>
      <c r="G386" s="15">
        <v>2021</v>
      </c>
      <c r="H386" s="15">
        <v>2022</v>
      </c>
      <c r="I386" s="15">
        <v>2023</v>
      </c>
      <c r="J386" s="15">
        <v>2024</v>
      </c>
      <c r="K386" s="15">
        <v>2025</v>
      </c>
      <c r="L386" s="15">
        <v>2026</v>
      </c>
      <c r="M386" s="15">
        <v>2027</v>
      </c>
      <c r="N386" s="15">
        <v>2028</v>
      </c>
      <c r="O386" s="15">
        <v>2029</v>
      </c>
      <c r="P386" s="15">
        <v>2030</v>
      </c>
      <c r="Q386" s="15">
        <v>2031</v>
      </c>
      <c r="R386" s="15">
        <v>2032</v>
      </c>
      <c r="S386" s="15">
        <v>2033</v>
      </c>
      <c r="T386" s="15">
        <v>2034</v>
      </c>
      <c r="U386" s="15">
        <v>2035</v>
      </c>
    </row>
    <row r="387" spans="1:27" x14ac:dyDescent="0.25">
      <c r="A387" s="8" t="s">
        <v>41</v>
      </c>
      <c r="B387" s="14">
        <v>0</v>
      </c>
      <c r="C387" s="14">
        <v>0</v>
      </c>
      <c r="D387" s="14">
        <v>0</v>
      </c>
      <c r="E387" s="14">
        <v>0</v>
      </c>
      <c r="F387" s="14">
        <v>0</v>
      </c>
      <c r="G387" s="14">
        <v>0</v>
      </c>
      <c r="H387" s="14">
        <v>0</v>
      </c>
      <c r="I387" s="14">
        <v>0</v>
      </c>
      <c r="J387" s="14">
        <v>0</v>
      </c>
      <c r="K387" s="14">
        <v>0</v>
      </c>
      <c r="L387" s="14">
        <v>0</v>
      </c>
      <c r="M387" s="14">
        <v>0</v>
      </c>
      <c r="N387" s="14">
        <v>0</v>
      </c>
      <c r="O387" s="14">
        <v>0</v>
      </c>
      <c r="P387" s="14">
        <v>0</v>
      </c>
      <c r="Q387" s="14">
        <v>0</v>
      </c>
      <c r="R387" s="14">
        <v>0</v>
      </c>
      <c r="S387" s="14">
        <v>0.01</v>
      </c>
      <c r="T387" s="14">
        <v>0</v>
      </c>
      <c r="U387" s="14">
        <v>0.06</v>
      </c>
    </row>
    <row r="388" spans="1:27" x14ac:dyDescent="0.25">
      <c r="A388" s="8" t="s">
        <v>53</v>
      </c>
      <c r="B388" s="14">
        <v>0</v>
      </c>
      <c r="C388" s="14">
        <v>0</v>
      </c>
      <c r="D388" s="14">
        <v>0</v>
      </c>
      <c r="E388" s="14">
        <v>0</v>
      </c>
      <c r="F388" s="14">
        <v>0</v>
      </c>
      <c r="G388" s="14">
        <v>0</v>
      </c>
      <c r="H388" s="14">
        <v>2.21</v>
      </c>
      <c r="I388" s="14">
        <v>7.85</v>
      </c>
      <c r="J388" s="14">
        <v>8.31</v>
      </c>
      <c r="K388" s="14">
        <v>7.19</v>
      </c>
      <c r="L388" s="14">
        <v>6.49</v>
      </c>
      <c r="M388" s="14">
        <v>6.27</v>
      </c>
      <c r="N388" s="14">
        <v>6.59</v>
      </c>
      <c r="O388" s="14">
        <v>6.66</v>
      </c>
      <c r="P388" s="14">
        <v>7.07</v>
      </c>
      <c r="Q388" s="14">
        <v>7.68</v>
      </c>
      <c r="R388" s="14">
        <v>9.73</v>
      </c>
      <c r="S388" s="14">
        <v>21.28</v>
      </c>
      <c r="T388" s="14">
        <v>40.4</v>
      </c>
      <c r="U388" s="14">
        <v>40.049999999999997</v>
      </c>
    </row>
    <row r="389" spans="1:27" x14ac:dyDescent="0.25">
      <c r="A389" s="8" t="s">
        <v>54</v>
      </c>
      <c r="B389" s="14">
        <v>3225.37</v>
      </c>
      <c r="C389" s="14">
        <v>3054.6</v>
      </c>
      <c r="D389" s="14">
        <v>2914.88</v>
      </c>
      <c r="E389" s="14">
        <v>2720.44</v>
      </c>
      <c r="F389" s="14">
        <v>2553.9899999999998</v>
      </c>
      <c r="G389" s="14">
        <v>2453.59</v>
      </c>
      <c r="H389" s="14">
        <v>2283.3200000000002</v>
      </c>
      <c r="I389" s="14">
        <v>2071.21</v>
      </c>
      <c r="J389" s="14">
        <v>1856.52</v>
      </c>
      <c r="K389" s="14">
        <v>1620.98</v>
      </c>
      <c r="L389" s="14">
        <v>1595.62</v>
      </c>
      <c r="M389" s="14">
        <v>1409.87</v>
      </c>
      <c r="N389" s="14">
        <v>1182.27</v>
      </c>
      <c r="O389" s="14">
        <v>1164.54</v>
      </c>
      <c r="P389" s="14">
        <v>1180.82</v>
      </c>
      <c r="Q389" s="14">
        <v>1231.68</v>
      </c>
      <c r="R389" s="14">
        <v>1302.72</v>
      </c>
      <c r="S389" s="14">
        <v>1390.93</v>
      </c>
      <c r="T389" s="14">
        <v>1464.5</v>
      </c>
      <c r="U389" s="14">
        <v>1596.63</v>
      </c>
    </row>
    <row r="390" spans="1:27" x14ac:dyDescent="0.25">
      <c r="A390" s="8" t="s">
        <v>55</v>
      </c>
      <c r="B390" s="14">
        <v>3243.43</v>
      </c>
      <c r="C390" s="14">
        <v>3484.82</v>
      </c>
      <c r="D390" s="14">
        <v>3738.42</v>
      </c>
      <c r="E390" s="14">
        <v>3932.23</v>
      </c>
      <c r="F390" s="14">
        <v>4103.3100000000004</v>
      </c>
      <c r="G390" s="14">
        <v>3545.2</v>
      </c>
      <c r="H390" s="14">
        <v>3289.91</v>
      </c>
      <c r="I390" s="14">
        <v>3179.38</v>
      </c>
      <c r="J390" s="14">
        <v>3097.56</v>
      </c>
      <c r="K390" s="14">
        <v>2982.98</v>
      </c>
      <c r="L390" s="14">
        <v>2557.4</v>
      </c>
      <c r="M390" s="14">
        <v>2198.86</v>
      </c>
      <c r="N390" s="14">
        <v>2086.85</v>
      </c>
      <c r="O390" s="14">
        <v>2123.64</v>
      </c>
      <c r="P390" s="14">
        <v>2158.7199999999998</v>
      </c>
      <c r="Q390" s="14">
        <v>2225.64</v>
      </c>
      <c r="R390" s="14">
        <v>2294.29</v>
      </c>
      <c r="S390" s="14">
        <v>2392.1</v>
      </c>
      <c r="T390" s="14">
        <v>2467.06</v>
      </c>
      <c r="U390" s="14">
        <v>2554.4699999999998</v>
      </c>
      <c r="Y390" s="15">
        <v>2021</v>
      </c>
      <c r="Z390" s="15">
        <v>2026</v>
      </c>
      <c r="AA390" s="15">
        <v>2035</v>
      </c>
    </row>
    <row r="391" spans="1:27" x14ac:dyDescent="0.25">
      <c r="A391" s="8" t="s">
        <v>51</v>
      </c>
      <c r="B391" s="14">
        <v>2482.11</v>
      </c>
      <c r="C391" s="14">
        <v>2482.11</v>
      </c>
      <c r="D391" s="14">
        <v>2482.11</v>
      </c>
      <c r="E391" s="14">
        <v>2485.19</v>
      </c>
      <c r="F391" s="14">
        <v>2486.44</v>
      </c>
      <c r="G391" s="14">
        <v>2532.4699999999998</v>
      </c>
      <c r="H391" s="14">
        <v>2796.01</v>
      </c>
      <c r="I391" s="14">
        <v>3065.98</v>
      </c>
      <c r="J391" s="14">
        <v>3349.31</v>
      </c>
      <c r="K391" s="14">
        <v>3651.06</v>
      </c>
      <c r="L391" s="14">
        <v>4058.88</v>
      </c>
      <c r="M391" s="14">
        <v>4728.1099999999997</v>
      </c>
      <c r="N391" s="14">
        <v>4961.7299999999996</v>
      </c>
      <c r="O391" s="14">
        <v>4978.3900000000003</v>
      </c>
      <c r="P391" s="14">
        <v>4980.12</v>
      </c>
      <c r="Q391" s="14">
        <v>4980.66</v>
      </c>
      <c r="R391" s="14">
        <v>4981.24</v>
      </c>
      <c r="S391" s="14">
        <v>4982.17</v>
      </c>
      <c r="T391" s="14">
        <v>4983.12</v>
      </c>
      <c r="U391" s="14">
        <v>4984.2700000000004</v>
      </c>
      <c r="V391" s="5"/>
      <c r="X391" t="s">
        <v>51</v>
      </c>
      <c r="Y391" s="13">
        <f>G391-$B391</f>
        <v>50.359999999999673</v>
      </c>
      <c r="Z391" s="13">
        <f>L391-$B391</f>
        <v>1576.77</v>
      </c>
      <c r="AA391" s="13">
        <f>U391-$B391</f>
        <v>2502.1600000000003</v>
      </c>
    </row>
    <row r="392" spans="1:27" x14ac:dyDescent="0.25">
      <c r="A392" s="8" t="s">
        <v>52</v>
      </c>
      <c r="B392" s="14">
        <v>126.05</v>
      </c>
      <c r="C392" s="14">
        <v>127.55</v>
      </c>
      <c r="D392" s="14">
        <v>150.51</v>
      </c>
      <c r="E392" s="14">
        <v>179.91</v>
      </c>
      <c r="F392" s="14">
        <v>217.15</v>
      </c>
      <c r="G392" s="14">
        <v>810.41</v>
      </c>
      <c r="H392" s="14">
        <v>1049.8</v>
      </c>
      <c r="I392" s="14">
        <v>1108.42</v>
      </c>
      <c r="J392" s="14">
        <v>1164.49</v>
      </c>
      <c r="K392" s="14">
        <v>1208.69</v>
      </c>
      <c r="L392" s="14">
        <v>1228.54</v>
      </c>
      <c r="M392" s="14">
        <v>1232.78</v>
      </c>
      <c r="N392" s="14">
        <v>1233.04</v>
      </c>
      <c r="O392" s="14">
        <v>1233.04</v>
      </c>
      <c r="P392" s="14">
        <v>1233.04</v>
      </c>
      <c r="Q392" s="14">
        <v>1233.04</v>
      </c>
      <c r="R392" s="14">
        <v>1233.04</v>
      </c>
      <c r="S392" s="14">
        <v>1233.04</v>
      </c>
      <c r="T392" s="14">
        <v>1233.04</v>
      </c>
      <c r="U392" s="14">
        <v>1233.04</v>
      </c>
      <c r="V392" s="5"/>
      <c r="X392" t="s">
        <v>272</v>
      </c>
      <c r="Y392" s="13">
        <f>G392-$B392</f>
        <v>684.36</v>
      </c>
      <c r="Z392" s="13">
        <f>L392-$B392</f>
        <v>1102.49</v>
      </c>
      <c r="AA392" s="13">
        <f>U392-$B392</f>
        <v>1106.99</v>
      </c>
    </row>
    <row r="393" spans="1:27" x14ac:dyDescent="0.25">
      <c r="A393" s="8" t="s">
        <v>40</v>
      </c>
      <c r="B393" s="14">
        <v>0</v>
      </c>
      <c r="C393" s="14">
        <v>0</v>
      </c>
      <c r="D393" s="14">
        <v>0</v>
      </c>
      <c r="E393" s="14">
        <v>0</v>
      </c>
      <c r="F393" s="14">
        <v>0</v>
      </c>
      <c r="G393" s="14">
        <v>2.23</v>
      </c>
      <c r="H393" s="14">
        <v>8.9700000000000006</v>
      </c>
      <c r="I393" s="14">
        <v>13.12</v>
      </c>
      <c r="J393" s="14">
        <v>16.37</v>
      </c>
      <c r="K393" s="14">
        <v>18.07</v>
      </c>
      <c r="L393" s="14">
        <v>32.68</v>
      </c>
      <c r="M393" s="14">
        <v>163.86</v>
      </c>
      <c r="N393" s="14">
        <v>303.95</v>
      </c>
      <c r="O393" s="14">
        <v>335.95</v>
      </c>
      <c r="P393" s="14">
        <v>342.8</v>
      </c>
      <c r="Q393" s="14">
        <v>346.26</v>
      </c>
      <c r="R393" s="14">
        <v>348.88</v>
      </c>
      <c r="S393" s="14">
        <v>351.98</v>
      </c>
      <c r="T393" s="14">
        <v>355.3</v>
      </c>
      <c r="U393" s="14">
        <v>361.68</v>
      </c>
      <c r="V393" s="5"/>
      <c r="X393" t="s">
        <v>40</v>
      </c>
      <c r="Y393" s="13">
        <f>G393-$B393</f>
        <v>2.23</v>
      </c>
      <c r="Z393" s="13">
        <f>L393-$B393</f>
        <v>32.68</v>
      </c>
      <c r="AA393" s="13">
        <f>U393-$B393</f>
        <v>361.68</v>
      </c>
    </row>
    <row r="394" spans="1:27" x14ac:dyDescent="0.25">
      <c r="A394" s="8" t="s">
        <v>50</v>
      </c>
      <c r="B394" s="14">
        <v>1587.68</v>
      </c>
      <c r="C394" s="14">
        <v>1587.68</v>
      </c>
      <c r="D394" s="14">
        <v>1587.68</v>
      </c>
      <c r="E394" s="14">
        <v>1587.68</v>
      </c>
      <c r="F394" s="14">
        <v>1587.68</v>
      </c>
      <c r="G394" s="14">
        <v>1587.68</v>
      </c>
      <c r="H394" s="14">
        <v>1587.68</v>
      </c>
      <c r="I394" s="14">
        <v>1587.68</v>
      </c>
      <c r="J394" s="14">
        <v>1587.68</v>
      </c>
      <c r="K394" s="14">
        <v>1587.68</v>
      </c>
      <c r="L394" s="14">
        <v>1587.68</v>
      </c>
      <c r="M394" s="14">
        <v>1587.68</v>
      </c>
      <c r="N394" s="14">
        <v>1587.68</v>
      </c>
      <c r="O394" s="14">
        <v>1587.68</v>
      </c>
      <c r="P394" s="14">
        <v>1587.68</v>
      </c>
      <c r="Q394" s="14">
        <v>1587.68</v>
      </c>
      <c r="R394" s="14">
        <v>1587.68</v>
      </c>
      <c r="S394" s="14">
        <v>1587.68</v>
      </c>
      <c r="T394" s="14">
        <v>1587.68</v>
      </c>
      <c r="U394" s="14">
        <v>1587.68</v>
      </c>
    </row>
    <row r="397" spans="1:27" x14ac:dyDescent="0.25">
      <c r="A397" s="3" t="s">
        <v>267</v>
      </c>
      <c r="B397" s="3" t="s">
        <v>270</v>
      </c>
    </row>
    <row r="398" spans="1:27" x14ac:dyDescent="0.25">
      <c r="A398" s="8" t="s">
        <v>242</v>
      </c>
      <c r="B398" s="55">
        <v>0</v>
      </c>
    </row>
    <row r="399" spans="1:27" x14ac:dyDescent="0.25">
      <c r="A399" s="8" t="s">
        <v>243</v>
      </c>
      <c r="B399" s="55">
        <v>97481</v>
      </c>
    </row>
    <row r="401" spans="1:23" x14ac:dyDescent="0.25">
      <c r="A401" s="15" t="s">
        <v>244</v>
      </c>
      <c r="B401" s="15">
        <v>2016</v>
      </c>
      <c r="C401" s="15">
        <v>2017</v>
      </c>
      <c r="D401" s="15">
        <v>2018</v>
      </c>
      <c r="E401" s="15">
        <v>2019</v>
      </c>
      <c r="F401" s="15">
        <v>2020</v>
      </c>
      <c r="G401" s="15">
        <v>2021</v>
      </c>
      <c r="H401" s="15">
        <v>2022</v>
      </c>
      <c r="I401" s="15">
        <v>2023</v>
      </c>
      <c r="J401" s="15">
        <v>2024</v>
      </c>
      <c r="K401" s="15">
        <v>2025</v>
      </c>
      <c r="L401" s="15">
        <v>2026</v>
      </c>
      <c r="M401" s="15">
        <v>2027</v>
      </c>
      <c r="N401" s="15">
        <v>2028</v>
      </c>
      <c r="O401" s="15">
        <v>2029</v>
      </c>
      <c r="P401" s="15">
        <v>2030</v>
      </c>
      <c r="Q401" s="15">
        <v>2031</v>
      </c>
      <c r="R401" s="15">
        <v>2032</v>
      </c>
      <c r="S401" s="15">
        <v>2033</v>
      </c>
      <c r="T401" s="15">
        <v>2034</v>
      </c>
      <c r="U401" s="15">
        <v>2035</v>
      </c>
    </row>
    <row r="402" spans="1:23" x14ac:dyDescent="0.25">
      <c r="A402" s="8" t="s">
        <v>245</v>
      </c>
      <c r="B402" s="14">
        <v>20518</v>
      </c>
      <c r="C402" s="14">
        <v>20495</v>
      </c>
      <c r="D402" s="14">
        <v>20685</v>
      </c>
      <c r="E402" s="14">
        <v>20718</v>
      </c>
      <c r="F402" s="14">
        <v>20706</v>
      </c>
      <c r="G402" s="14">
        <v>20697</v>
      </c>
      <c r="H402" s="14">
        <v>20697</v>
      </c>
      <c r="I402" s="14">
        <v>20709</v>
      </c>
      <c r="J402" s="14">
        <v>20732</v>
      </c>
      <c r="K402" s="14">
        <v>20759</v>
      </c>
      <c r="L402" s="14">
        <v>20794</v>
      </c>
      <c r="M402" s="14">
        <v>20841</v>
      </c>
      <c r="N402" s="14">
        <v>20902</v>
      </c>
      <c r="O402" s="14">
        <v>20970</v>
      </c>
      <c r="P402" s="14">
        <v>21080</v>
      </c>
      <c r="Q402" s="14">
        <v>21229</v>
      </c>
      <c r="R402" s="14">
        <v>21422</v>
      </c>
      <c r="S402" s="14">
        <v>21644</v>
      </c>
      <c r="T402" s="14">
        <v>21874</v>
      </c>
      <c r="U402" s="14">
        <v>22095</v>
      </c>
    </row>
    <row r="403" spans="1:23" x14ac:dyDescent="0.25">
      <c r="A403" s="8" t="s">
        <v>246</v>
      </c>
      <c r="B403" s="55">
        <v>0</v>
      </c>
      <c r="C403" s="55">
        <v>0</v>
      </c>
      <c r="D403" s="55">
        <v>0</v>
      </c>
      <c r="E403" s="55">
        <v>0</v>
      </c>
      <c r="F403" s="55">
        <v>0</v>
      </c>
      <c r="G403" s="55">
        <v>0</v>
      </c>
      <c r="H403" s="55">
        <v>0</v>
      </c>
      <c r="I403" s="55">
        <v>0</v>
      </c>
      <c r="J403" s="55">
        <v>0</v>
      </c>
      <c r="K403" s="55">
        <v>0</v>
      </c>
      <c r="L403" s="55">
        <v>0</v>
      </c>
      <c r="M403" s="55">
        <v>0</v>
      </c>
      <c r="N403" s="55">
        <v>0</v>
      </c>
      <c r="O403" s="55">
        <v>0</v>
      </c>
      <c r="P403" s="55">
        <v>0</v>
      </c>
      <c r="Q403" s="55">
        <v>0</v>
      </c>
      <c r="R403" s="55">
        <v>0</v>
      </c>
      <c r="S403" s="55">
        <v>0</v>
      </c>
      <c r="T403" s="55">
        <v>0</v>
      </c>
      <c r="U403" s="55">
        <v>0</v>
      </c>
    </row>
    <row r="404" spans="1:23" x14ac:dyDescent="0.25">
      <c r="A404" s="8" t="s">
        <v>247</v>
      </c>
      <c r="B404" s="289">
        <v>37</v>
      </c>
      <c r="C404" s="289">
        <v>38</v>
      </c>
      <c r="D404" s="289">
        <v>40</v>
      </c>
      <c r="E404" s="289">
        <v>42</v>
      </c>
      <c r="F404" s="289">
        <v>43</v>
      </c>
      <c r="G404" s="289">
        <v>40</v>
      </c>
      <c r="H404" s="289">
        <v>39</v>
      </c>
      <c r="I404" s="289">
        <v>40</v>
      </c>
      <c r="J404" s="289">
        <v>40</v>
      </c>
      <c r="K404" s="289">
        <v>41</v>
      </c>
      <c r="L404" s="289">
        <v>37</v>
      </c>
      <c r="M404" s="289">
        <v>37</v>
      </c>
      <c r="N404" s="289">
        <v>37</v>
      </c>
      <c r="O404" s="289">
        <v>37</v>
      </c>
      <c r="P404" s="289">
        <v>38</v>
      </c>
      <c r="Q404" s="289">
        <v>38</v>
      </c>
      <c r="R404" s="289">
        <v>38</v>
      </c>
      <c r="S404" s="289">
        <v>39</v>
      </c>
      <c r="T404" s="289">
        <v>39</v>
      </c>
      <c r="U404" s="289">
        <v>41</v>
      </c>
    </row>
    <row r="405" spans="1:23" x14ac:dyDescent="0.25">
      <c r="A405" s="8" t="s">
        <v>248</v>
      </c>
      <c r="B405" s="55">
        <v>2236</v>
      </c>
      <c r="C405" s="55">
        <v>2293</v>
      </c>
      <c r="D405" s="55">
        <v>2415</v>
      </c>
      <c r="E405" s="55">
        <v>2480</v>
      </c>
      <c r="F405" s="55">
        <v>2543</v>
      </c>
      <c r="G405" s="55">
        <v>2553</v>
      </c>
      <c r="H405" s="55">
        <v>2549</v>
      </c>
      <c r="I405" s="55">
        <v>2615</v>
      </c>
      <c r="J405" s="55">
        <v>2626</v>
      </c>
      <c r="K405" s="55">
        <v>2670</v>
      </c>
      <c r="L405" s="55">
        <v>2669</v>
      </c>
      <c r="M405" s="55">
        <v>2795</v>
      </c>
      <c r="N405" s="55">
        <v>2842</v>
      </c>
      <c r="O405" s="55">
        <v>3013</v>
      </c>
      <c r="P405" s="55">
        <v>3126</v>
      </c>
      <c r="Q405" s="55">
        <v>3380</v>
      </c>
      <c r="R405" s="55">
        <v>3534</v>
      </c>
      <c r="S405" s="55">
        <v>4227</v>
      </c>
      <c r="T405" s="55">
        <v>4527</v>
      </c>
      <c r="U405" s="55">
        <v>4623</v>
      </c>
    </row>
    <row r="406" spans="1:23" x14ac:dyDescent="0.25">
      <c r="A406" s="8" t="s">
        <v>249</v>
      </c>
      <c r="B406" s="55">
        <v>83</v>
      </c>
      <c r="C406" s="55">
        <v>92</v>
      </c>
      <c r="D406" s="55">
        <v>95</v>
      </c>
      <c r="E406" s="55">
        <v>88</v>
      </c>
      <c r="F406" s="55">
        <v>76</v>
      </c>
      <c r="G406" s="55">
        <v>75</v>
      </c>
      <c r="H406" s="55">
        <v>77</v>
      </c>
      <c r="I406" s="55">
        <v>76</v>
      </c>
      <c r="J406" s="55">
        <v>75</v>
      </c>
      <c r="K406" s="55">
        <v>75</v>
      </c>
      <c r="L406" s="55">
        <v>75</v>
      </c>
      <c r="M406" s="55">
        <v>76</v>
      </c>
      <c r="N406" s="55">
        <v>76</v>
      </c>
      <c r="O406" s="55">
        <v>77</v>
      </c>
      <c r="P406" s="55">
        <v>77</v>
      </c>
      <c r="Q406" s="55">
        <v>78</v>
      </c>
      <c r="R406" s="55">
        <v>78</v>
      </c>
      <c r="S406" s="55">
        <v>81</v>
      </c>
      <c r="T406" s="55">
        <v>82</v>
      </c>
      <c r="U406" s="55">
        <v>82</v>
      </c>
    </row>
    <row r="407" spans="1:23" x14ac:dyDescent="0.25">
      <c r="A407" s="8" t="s">
        <v>250</v>
      </c>
      <c r="B407" s="55">
        <v>80</v>
      </c>
      <c r="C407" s="55">
        <v>81</v>
      </c>
      <c r="D407" s="55">
        <v>81</v>
      </c>
      <c r="E407" s="55">
        <v>81</v>
      </c>
      <c r="F407" s="55">
        <v>82</v>
      </c>
      <c r="G407" s="55">
        <v>82</v>
      </c>
      <c r="H407" s="55">
        <v>83</v>
      </c>
      <c r="I407" s="55">
        <v>83</v>
      </c>
      <c r="J407" s="55">
        <v>83</v>
      </c>
      <c r="K407" s="55">
        <v>84</v>
      </c>
      <c r="L407" s="55">
        <v>84</v>
      </c>
      <c r="M407" s="55">
        <v>84</v>
      </c>
      <c r="N407" s="55">
        <v>85</v>
      </c>
      <c r="O407" s="55">
        <v>85</v>
      </c>
      <c r="P407" s="55">
        <v>84</v>
      </c>
      <c r="Q407" s="55">
        <v>84</v>
      </c>
      <c r="R407" s="55">
        <v>84</v>
      </c>
      <c r="S407" s="55">
        <v>87</v>
      </c>
      <c r="T407" s="55">
        <v>87</v>
      </c>
      <c r="U407" s="55">
        <v>87</v>
      </c>
    </row>
    <row r="408" spans="1:23" x14ac:dyDescent="0.25">
      <c r="A408" s="8" t="s">
        <v>251</v>
      </c>
      <c r="B408" s="55">
        <v>73</v>
      </c>
      <c r="C408" s="55">
        <v>72</v>
      </c>
      <c r="D408" s="55">
        <v>72</v>
      </c>
      <c r="E408" s="55">
        <v>71</v>
      </c>
      <c r="F408" s="55">
        <v>71</v>
      </c>
      <c r="G408" s="55">
        <v>70</v>
      </c>
      <c r="H408" s="55">
        <v>70</v>
      </c>
      <c r="I408" s="55">
        <v>70</v>
      </c>
      <c r="J408" s="55">
        <v>69</v>
      </c>
      <c r="K408" s="55">
        <v>69</v>
      </c>
      <c r="L408" s="55">
        <v>68</v>
      </c>
      <c r="M408" s="55">
        <v>68</v>
      </c>
      <c r="N408" s="55">
        <v>68</v>
      </c>
      <c r="O408" s="55">
        <v>68</v>
      </c>
      <c r="P408" s="55">
        <v>67</v>
      </c>
      <c r="Q408" s="55">
        <v>67</v>
      </c>
      <c r="R408" s="55">
        <v>66</v>
      </c>
      <c r="S408" s="55">
        <v>69</v>
      </c>
      <c r="T408" s="55">
        <v>69</v>
      </c>
      <c r="U408" s="55">
        <v>69</v>
      </c>
    </row>
    <row r="409" spans="1:23" x14ac:dyDescent="0.25">
      <c r="A409" s="8" t="s">
        <v>252</v>
      </c>
      <c r="B409" s="55">
        <v>80</v>
      </c>
      <c r="C409" s="55">
        <v>81</v>
      </c>
      <c r="D409" s="55">
        <v>81</v>
      </c>
      <c r="E409" s="55">
        <v>81</v>
      </c>
      <c r="F409" s="55">
        <v>82</v>
      </c>
      <c r="G409" s="55">
        <v>82</v>
      </c>
      <c r="H409" s="55">
        <v>83</v>
      </c>
      <c r="I409" s="55">
        <v>83</v>
      </c>
      <c r="J409" s="55">
        <v>83</v>
      </c>
      <c r="K409" s="55">
        <v>84</v>
      </c>
      <c r="L409" s="55">
        <v>84</v>
      </c>
      <c r="M409" s="55">
        <v>84</v>
      </c>
      <c r="N409" s="55">
        <v>85</v>
      </c>
      <c r="O409" s="55">
        <v>85</v>
      </c>
      <c r="P409" s="55">
        <v>84</v>
      </c>
      <c r="Q409" s="55">
        <v>84</v>
      </c>
      <c r="R409" s="55">
        <v>84</v>
      </c>
      <c r="S409" s="55">
        <v>87</v>
      </c>
      <c r="T409" s="55">
        <v>87</v>
      </c>
      <c r="U409" s="55">
        <v>87</v>
      </c>
    </row>
    <row r="410" spans="1:23" x14ac:dyDescent="0.25">
      <c r="A410" s="8" t="s">
        <v>253</v>
      </c>
      <c r="B410" s="55">
        <v>73</v>
      </c>
      <c r="C410" s="55">
        <v>72</v>
      </c>
      <c r="D410" s="55">
        <v>72</v>
      </c>
      <c r="E410" s="55">
        <v>71</v>
      </c>
      <c r="F410" s="55">
        <v>71</v>
      </c>
      <c r="G410" s="55">
        <v>70</v>
      </c>
      <c r="H410" s="55">
        <v>70</v>
      </c>
      <c r="I410" s="55">
        <v>70</v>
      </c>
      <c r="J410" s="55">
        <v>69</v>
      </c>
      <c r="K410" s="55">
        <v>69</v>
      </c>
      <c r="L410" s="55">
        <v>68</v>
      </c>
      <c r="M410" s="55">
        <v>68</v>
      </c>
      <c r="N410" s="55">
        <v>68</v>
      </c>
      <c r="O410" s="55">
        <v>68</v>
      </c>
      <c r="P410" s="55">
        <v>67</v>
      </c>
      <c r="Q410" s="55">
        <v>67</v>
      </c>
      <c r="R410" s="55">
        <v>66</v>
      </c>
      <c r="S410" s="55">
        <v>69</v>
      </c>
      <c r="T410" s="55">
        <v>69</v>
      </c>
      <c r="U410" s="55">
        <v>69</v>
      </c>
    </row>
    <row r="411" spans="1:23" x14ac:dyDescent="0.25">
      <c r="A411" s="8"/>
      <c r="B411" s="8"/>
      <c r="C411" s="8"/>
      <c r="D411" s="8"/>
      <c r="E411" s="8"/>
      <c r="F411" s="8"/>
      <c r="G411" s="8"/>
      <c r="H411" s="8"/>
      <c r="I411" s="8"/>
      <c r="J411" s="8"/>
      <c r="K411" s="8"/>
      <c r="L411" s="8"/>
      <c r="M411" s="8"/>
      <c r="N411" s="8"/>
      <c r="O411" s="8"/>
      <c r="P411" s="8"/>
      <c r="Q411" s="8"/>
      <c r="R411" s="8"/>
      <c r="S411" s="8"/>
      <c r="T411" s="8"/>
      <c r="U411" s="8"/>
    </row>
    <row r="412" spans="1:23" x14ac:dyDescent="0.25">
      <c r="A412" s="15" t="s">
        <v>254</v>
      </c>
      <c r="B412" s="15" t="s">
        <v>255</v>
      </c>
      <c r="C412" s="15" t="s">
        <v>256</v>
      </c>
      <c r="D412" s="15">
        <v>2016</v>
      </c>
      <c r="E412" s="15">
        <v>2017</v>
      </c>
      <c r="F412" s="15">
        <v>2018</v>
      </c>
      <c r="G412" s="15">
        <v>2019</v>
      </c>
      <c r="H412" s="15">
        <v>2020</v>
      </c>
      <c r="I412" s="15">
        <v>2021</v>
      </c>
      <c r="J412" s="15">
        <v>2022</v>
      </c>
      <c r="K412" s="15">
        <v>2023</v>
      </c>
      <c r="L412" s="15">
        <v>2024</v>
      </c>
      <c r="M412" s="15">
        <v>2025</v>
      </c>
      <c r="N412" s="15">
        <v>2026</v>
      </c>
      <c r="O412" s="15">
        <v>2027</v>
      </c>
      <c r="P412" s="15">
        <v>2028</v>
      </c>
      <c r="Q412" s="15">
        <v>2029</v>
      </c>
      <c r="R412" s="15">
        <v>2030</v>
      </c>
      <c r="S412" s="15">
        <v>2031</v>
      </c>
      <c r="T412" s="15">
        <v>2032</v>
      </c>
      <c r="U412" s="15">
        <v>2033</v>
      </c>
      <c r="V412" s="15">
        <v>2034</v>
      </c>
      <c r="W412" s="15">
        <v>2035</v>
      </c>
    </row>
    <row r="413" spans="1:23" x14ac:dyDescent="0.25">
      <c r="A413" s="8" t="s">
        <v>257</v>
      </c>
      <c r="B413" s="8" t="s">
        <v>41</v>
      </c>
      <c r="C413" s="8" t="s">
        <v>258</v>
      </c>
      <c r="D413" s="14">
        <v>3.39</v>
      </c>
      <c r="E413" s="14">
        <v>6.7</v>
      </c>
      <c r="F413" s="14">
        <v>9.14</v>
      </c>
      <c r="G413" s="14">
        <v>10.34</v>
      </c>
      <c r="H413" s="14">
        <v>12.13</v>
      </c>
      <c r="I413" s="14">
        <v>12.18</v>
      </c>
      <c r="J413" s="14">
        <v>12.18</v>
      </c>
      <c r="K413" s="14">
        <v>13.92</v>
      </c>
      <c r="L413" s="14">
        <v>13.92</v>
      </c>
      <c r="M413" s="14">
        <v>15.51</v>
      </c>
      <c r="N413" s="14">
        <v>15.51</v>
      </c>
      <c r="O413" s="14">
        <v>16.72</v>
      </c>
      <c r="P413" s="14">
        <v>16.72</v>
      </c>
      <c r="Q413" s="14">
        <v>17.28</v>
      </c>
      <c r="R413" s="14">
        <v>17.28</v>
      </c>
      <c r="S413" s="14">
        <v>17.670000000000002</v>
      </c>
      <c r="T413" s="14">
        <v>17.670000000000002</v>
      </c>
      <c r="U413" s="14">
        <v>18.420000000000002</v>
      </c>
      <c r="V413" s="14">
        <v>18.420000000000002</v>
      </c>
      <c r="W413" s="14">
        <v>18.420000000000002</v>
      </c>
    </row>
    <row r="414" spans="1:23" x14ac:dyDescent="0.25">
      <c r="A414" s="8" t="s">
        <v>257</v>
      </c>
      <c r="B414" s="8" t="s">
        <v>41</v>
      </c>
      <c r="C414" s="8" t="s">
        <v>259</v>
      </c>
      <c r="D414" s="14">
        <v>6.05</v>
      </c>
      <c r="E414" s="14">
        <v>11.95</v>
      </c>
      <c r="F414" s="14">
        <v>16.260000000000002</v>
      </c>
      <c r="G414" s="14">
        <v>18.420000000000002</v>
      </c>
      <c r="H414" s="14">
        <v>21.62</v>
      </c>
      <c r="I414" s="14">
        <v>21.71</v>
      </c>
      <c r="J414" s="14">
        <v>21.71</v>
      </c>
      <c r="K414" s="14">
        <v>24.63</v>
      </c>
      <c r="L414" s="14">
        <v>24.63</v>
      </c>
      <c r="M414" s="14">
        <v>27.24</v>
      </c>
      <c r="N414" s="14">
        <v>27.24</v>
      </c>
      <c r="O414" s="14">
        <v>29.3</v>
      </c>
      <c r="P414" s="14">
        <v>29.3</v>
      </c>
      <c r="Q414" s="14">
        <v>30.29</v>
      </c>
      <c r="R414" s="14">
        <v>30.29</v>
      </c>
      <c r="S414" s="14">
        <v>31.23</v>
      </c>
      <c r="T414" s="14">
        <v>31.23</v>
      </c>
      <c r="U414" s="14">
        <v>32.520000000000003</v>
      </c>
      <c r="V414" s="14">
        <v>32.520000000000003</v>
      </c>
      <c r="W414" s="14">
        <v>32.520000000000003</v>
      </c>
    </row>
    <row r="415" spans="1:23" x14ac:dyDescent="0.25">
      <c r="A415" s="8" t="s">
        <v>257</v>
      </c>
      <c r="B415" s="8" t="s">
        <v>39</v>
      </c>
      <c r="C415" s="8" t="s">
        <v>258</v>
      </c>
      <c r="D415" s="14">
        <v>0</v>
      </c>
      <c r="E415" s="14">
        <v>0</v>
      </c>
      <c r="F415" s="14">
        <v>53.19</v>
      </c>
      <c r="G415" s="14">
        <v>86.74</v>
      </c>
      <c r="H415" s="14">
        <v>220.53</v>
      </c>
      <c r="I415" s="14">
        <v>221.14</v>
      </c>
      <c r="J415" s="14">
        <v>221.14</v>
      </c>
      <c r="K415" s="14">
        <v>483.39</v>
      </c>
      <c r="L415" s="14">
        <v>483.39</v>
      </c>
      <c r="M415" s="14">
        <v>678.7</v>
      </c>
      <c r="N415" s="14">
        <v>678.7</v>
      </c>
      <c r="O415" s="14">
        <v>902.41</v>
      </c>
      <c r="P415" s="14">
        <v>902.41</v>
      </c>
      <c r="Q415" s="14">
        <v>1340.21</v>
      </c>
      <c r="R415" s="14">
        <v>1340.21</v>
      </c>
      <c r="S415" s="14">
        <v>2026.09</v>
      </c>
      <c r="T415" s="14">
        <v>2026.09</v>
      </c>
      <c r="U415" s="14">
        <v>5101.0200000000004</v>
      </c>
      <c r="V415" s="14">
        <v>5101.0200000000004</v>
      </c>
      <c r="W415" s="14">
        <v>5101.0200000000004</v>
      </c>
    </row>
    <row r="416" spans="1:23" x14ac:dyDescent="0.25">
      <c r="A416" s="8" t="s">
        <v>257</v>
      </c>
      <c r="B416" s="8" t="s">
        <v>39</v>
      </c>
      <c r="C416" s="8" t="s">
        <v>259</v>
      </c>
      <c r="D416" s="14">
        <v>0</v>
      </c>
      <c r="E416" s="14">
        <v>0</v>
      </c>
      <c r="F416" s="14">
        <v>53.19</v>
      </c>
      <c r="G416" s="14">
        <v>86.74</v>
      </c>
      <c r="H416" s="14">
        <v>220.53</v>
      </c>
      <c r="I416" s="14">
        <v>221.14</v>
      </c>
      <c r="J416" s="14">
        <v>221.14</v>
      </c>
      <c r="K416" s="14">
        <v>483.39</v>
      </c>
      <c r="L416" s="14">
        <v>483.39</v>
      </c>
      <c r="M416" s="14">
        <v>678.7</v>
      </c>
      <c r="N416" s="14">
        <v>678.7</v>
      </c>
      <c r="O416" s="14">
        <v>902.41</v>
      </c>
      <c r="P416" s="14">
        <v>902.41</v>
      </c>
      <c r="Q416" s="14">
        <v>1340.21</v>
      </c>
      <c r="R416" s="14">
        <v>1340.21</v>
      </c>
      <c r="S416" s="14">
        <v>2026.09</v>
      </c>
      <c r="T416" s="14">
        <v>2026.09</v>
      </c>
      <c r="U416" s="14">
        <v>5101.0200000000004</v>
      </c>
      <c r="V416" s="14">
        <v>5101.0200000000004</v>
      </c>
      <c r="W416" s="14">
        <v>5101.0200000000004</v>
      </c>
    </row>
    <row r="417" spans="1:23" x14ac:dyDescent="0.25">
      <c r="A417" s="8" t="s">
        <v>257</v>
      </c>
      <c r="B417" s="8" t="s">
        <v>46</v>
      </c>
      <c r="C417" s="8" t="s">
        <v>258</v>
      </c>
      <c r="D417" s="14">
        <v>0</v>
      </c>
      <c r="E417" s="14">
        <v>18.91</v>
      </c>
      <c r="F417" s="14">
        <v>18.91</v>
      </c>
      <c r="G417" s="14">
        <v>18.91</v>
      </c>
      <c r="H417" s="14">
        <v>18.91</v>
      </c>
      <c r="I417" s="14">
        <v>18.91</v>
      </c>
      <c r="J417" s="14">
        <v>19.010000000000002</v>
      </c>
      <c r="K417" s="14">
        <v>19.079999999999998</v>
      </c>
      <c r="L417" s="14">
        <v>19.16</v>
      </c>
      <c r="M417" s="14">
        <v>19.22</v>
      </c>
      <c r="N417" s="14">
        <v>20.32</v>
      </c>
      <c r="O417" s="14">
        <v>27.28</v>
      </c>
      <c r="P417" s="14">
        <v>43.36</v>
      </c>
      <c r="Q417" s="14">
        <v>66.739999999999995</v>
      </c>
      <c r="R417" s="14">
        <v>87.4</v>
      </c>
      <c r="S417" s="14">
        <v>105.1</v>
      </c>
      <c r="T417" s="14">
        <v>118.35</v>
      </c>
      <c r="U417" s="14">
        <v>164.62</v>
      </c>
      <c r="V417" s="14">
        <v>187.21</v>
      </c>
      <c r="W417" s="14">
        <v>221.63</v>
      </c>
    </row>
    <row r="418" spans="1:23" x14ac:dyDescent="0.25">
      <c r="A418" s="8" t="s">
        <v>257</v>
      </c>
      <c r="B418" s="8" t="s">
        <v>46</v>
      </c>
      <c r="C418" s="8" t="s">
        <v>259</v>
      </c>
      <c r="D418" s="14">
        <v>0</v>
      </c>
      <c r="E418" s="14">
        <v>11.26</v>
      </c>
      <c r="F418" s="14">
        <v>11.26</v>
      </c>
      <c r="G418" s="14">
        <v>11.26</v>
      </c>
      <c r="H418" s="14">
        <v>11.26</v>
      </c>
      <c r="I418" s="14">
        <v>11.26</v>
      </c>
      <c r="J418" s="14">
        <v>11.47</v>
      </c>
      <c r="K418" s="14">
        <v>11.61</v>
      </c>
      <c r="L418" s="14">
        <v>11.74</v>
      </c>
      <c r="M418" s="14">
        <v>11.94</v>
      </c>
      <c r="N418" s="14">
        <v>15.44</v>
      </c>
      <c r="O418" s="14">
        <v>31.02</v>
      </c>
      <c r="P418" s="14">
        <v>61.28</v>
      </c>
      <c r="Q418" s="14">
        <v>101.42</v>
      </c>
      <c r="R418" s="14">
        <v>135.59</v>
      </c>
      <c r="S418" s="14">
        <v>163.93</v>
      </c>
      <c r="T418" s="14">
        <v>186.62</v>
      </c>
      <c r="U418" s="14">
        <v>256.92</v>
      </c>
      <c r="V418" s="14">
        <v>295.68</v>
      </c>
      <c r="W418" s="14">
        <v>354.46</v>
      </c>
    </row>
    <row r="419" spans="1:23" x14ac:dyDescent="0.25">
      <c r="A419" s="8" t="s">
        <v>257</v>
      </c>
      <c r="B419" s="8" t="s">
        <v>45</v>
      </c>
      <c r="C419" s="8" t="s">
        <v>258</v>
      </c>
      <c r="D419" s="14">
        <v>48.95</v>
      </c>
      <c r="E419" s="14">
        <v>149.84</v>
      </c>
      <c r="F419" s="14">
        <v>262.04000000000002</v>
      </c>
      <c r="G419" s="14">
        <v>382.45</v>
      </c>
      <c r="H419" s="14">
        <v>512.57000000000005</v>
      </c>
      <c r="I419" s="14">
        <v>653.91999999999996</v>
      </c>
      <c r="J419" s="14">
        <v>803.71</v>
      </c>
      <c r="K419" s="14">
        <v>961.24</v>
      </c>
      <c r="L419" s="14">
        <v>1127.6500000000001</v>
      </c>
      <c r="M419" s="14">
        <v>1303.3699999999999</v>
      </c>
      <c r="N419" s="14">
        <v>1484.33</v>
      </c>
      <c r="O419" s="14">
        <v>1670</v>
      </c>
      <c r="P419" s="14">
        <v>1861.01</v>
      </c>
      <c r="Q419" s="14">
        <v>2050.73</v>
      </c>
      <c r="R419" s="14">
        <v>2213.0500000000002</v>
      </c>
      <c r="S419" s="14">
        <v>2275.85</v>
      </c>
      <c r="T419" s="14">
        <v>2338.14</v>
      </c>
      <c r="U419" s="14">
        <v>2390.0100000000002</v>
      </c>
      <c r="V419" s="14">
        <v>2446.4299999999998</v>
      </c>
      <c r="W419" s="14">
        <v>2507.4499999999998</v>
      </c>
    </row>
    <row r="420" spans="1:23" x14ac:dyDescent="0.25">
      <c r="A420" s="8" t="s">
        <v>257</v>
      </c>
      <c r="B420" s="8" t="s">
        <v>45</v>
      </c>
      <c r="C420" s="8" t="s">
        <v>259</v>
      </c>
      <c r="D420" s="14">
        <v>76.290000000000006</v>
      </c>
      <c r="E420" s="14">
        <v>160.05000000000001</v>
      </c>
      <c r="F420" s="14">
        <v>250.78</v>
      </c>
      <c r="G420" s="14">
        <v>348.28</v>
      </c>
      <c r="H420" s="14">
        <v>454.63</v>
      </c>
      <c r="I420" s="14">
        <v>568.45000000000005</v>
      </c>
      <c r="J420" s="14">
        <v>688.31</v>
      </c>
      <c r="K420" s="14">
        <v>814.58</v>
      </c>
      <c r="L420" s="14">
        <v>948.92</v>
      </c>
      <c r="M420" s="14">
        <v>1088.98</v>
      </c>
      <c r="N420" s="14">
        <v>1234.55</v>
      </c>
      <c r="O420" s="14">
        <v>1384.56</v>
      </c>
      <c r="P420" s="14">
        <v>1538.96</v>
      </c>
      <c r="Q420" s="14">
        <v>1685.94</v>
      </c>
      <c r="R420" s="14">
        <v>1795.53</v>
      </c>
      <c r="S420" s="14">
        <v>1846.83</v>
      </c>
      <c r="T420" s="14">
        <v>1894.13</v>
      </c>
      <c r="U420" s="14">
        <v>1936.74</v>
      </c>
      <c r="V420" s="14">
        <v>1983.22</v>
      </c>
      <c r="W420" s="14">
        <v>2033.01</v>
      </c>
    </row>
    <row r="421" spans="1:23" x14ac:dyDescent="0.25">
      <c r="A421" s="8" t="s">
        <v>260</v>
      </c>
      <c r="B421" s="8" t="s">
        <v>41</v>
      </c>
      <c r="C421" s="8" t="s">
        <v>258</v>
      </c>
      <c r="D421" s="14">
        <v>500.86</v>
      </c>
      <c r="E421" s="14">
        <v>990.03</v>
      </c>
      <c r="F421" s="14">
        <v>1355.21</v>
      </c>
      <c r="G421" s="14">
        <v>1538.03</v>
      </c>
      <c r="H421" s="14">
        <v>1812.72</v>
      </c>
      <c r="I421" s="14">
        <v>1819.71</v>
      </c>
      <c r="J421" s="14">
        <v>1819.71</v>
      </c>
      <c r="K421" s="14">
        <v>2109.94</v>
      </c>
      <c r="L421" s="14">
        <v>2109.94</v>
      </c>
      <c r="M421" s="14">
        <v>2377.25</v>
      </c>
      <c r="N421" s="14">
        <v>2377.25</v>
      </c>
      <c r="O421" s="14">
        <v>2557.44</v>
      </c>
      <c r="P421" s="14">
        <v>2557.44</v>
      </c>
      <c r="Q421" s="14">
        <v>2648.77</v>
      </c>
      <c r="R421" s="14">
        <v>2648.77</v>
      </c>
      <c r="S421" s="14">
        <v>2717.83</v>
      </c>
      <c r="T421" s="14">
        <v>2717.83</v>
      </c>
      <c r="U421" s="14">
        <v>2842.63</v>
      </c>
      <c r="V421" s="14">
        <v>2842.63</v>
      </c>
      <c r="W421" s="14">
        <v>2842.63</v>
      </c>
    </row>
    <row r="422" spans="1:23" x14ac:dyDescent="0.25">
      <c r="A422" s="8" t="s">
        <v>260</v>
      </c>
      <c r="B422" s="8" t="s">
        <v>41</v>
      </c>
      <c r="C422" s="8" t="s">
        <v>259</v>
      </c>
      <c r="D422" s="14">
        <v>468.19</v>
      </c>
      <c r="E422" s="14">
        <v>925.39</v>
      </c>
      <c r="F422" s="14">
        <v>1265.77</v>
      </c>
      <c r="G422" s="14">
        <v>1438.28</v>
      </c>
      <c r="H422" s="14">
        <v>1697.62</v>
      </c>
      <c r="I422" s="14">
        <v>1704.52</v>
      </c>
      <c r="J422" s="14">
        <v>1704.52</v>
      </c>
      <c r="K422" s="14">
        <v>1971.42</v>
      </c>
      <c r="L422" s="14">
        <v>1971.42</v>
      </c>
      <c r="M422" s="14">
        <v>2216.4699999999998</v>
      </c>
      <c r="N422" s="14">
        <v>2216.4699999999998</v>
      </c>
      <c r="O422" s="14">
        <v>2381.12</v>
      </c>
      <c r="P422" s="14">
        <v>2381.12</v>
      </c>
      <c r="Q422" s="14">
        <v>2466.96</v>
      </c>
      <c r="R422" s="14">
        <v>2466.96</v>
      </c>
      <c r="S422" s="14">
        <v>2541.85</v>
      </c>
      <c r="T422" s="14">
        <v>2541.85</v>
      </c>
      <c r="U422" s="14">
        <v>2657.41</v>
      </c>
      <c r="V422" s="14">
        <v>2657.41</v>
      </c>
      <c r="W422" s="14">
        <v>2657.41</v>
      </c>
    </row>
    <row r="423" spans="1:23" x14ac:dyDescent="0.25">
      <c r="A423" s="8" t="s">
        <v>260</v>
      </c>
      <c r="B423" s="8" t="s">
        <v>39</v>
      </c>
      <c r="C423" s="8" t="s">
        <v>258</v>
      </c>
      <c r="D423" s="14">
        <v>0</v>
      </c>
      <c r="E423" s="14">
        <v>0</v>
      </c>
      <c r="F423" s="14">
        <v>74.86</v>
      </c>
      <c r="G423" s="14">
        <v>122.43</v>
      </c>
      <c r="H423" s="14">
        <v>312.41000000000003</v>
      </c>
      <c r="I423" s="14">
        <v>313.26</v>
      </c>
      <c r="J423" s="14">
        <v>313.26</v>
      </c>
      <c r="K423" s="14">
        <v>693.22</v>
      </c>
      <c r="L423" s="14">
        <v>693.22</v>
      </c>
      <c r="M423" s="14">
        <v>970.2</v>
      </c>
      <c r="N423" s="14">
        <v>970.2</v>
      </c>
      <c r="O423" s="14">
        <v>1291.4000000000001</v>
      </c>
      <c r="P423" s="14">
        <v>1291.4000000000001</v>
      </c>
      <c r="Q423" s="14">
        <v>1922.99</v>
      </c>
      <c r="R423" s="14">
        <v>1922.99</v>
      </c>
      <c r="S423" s="14">
        <v>2914.73</v>
      </c>
      <c r="T423" s="14">
        <v>2914.73</v>
      </c>
      <c r="U423" s="14">
        <v>7385.39</v>
      </c>
      <c r="V423" s="14">
        <v>7385.39</v>
      </c>
      <c r="W423" s="14">
        <v>7385.39</v>
      </c>
    </row>
    <row r="424" spans="1:23" x14ac:dyDescent="0.25">
      <c r="A424" s="8" t="s">
        <v>260</v>
      </c>
      <c r="B424" s="8" t="s">
        <v>39</v>
      </c>
      <c r="C424" s="8" t="s">
        <v>259</v>
      </c>
      <c r="D424" s="14">
        <v>0</v>
      </c>
      <c r="E424" s="14">
        <v>0</v>
      </c>
      <c r="F424" s="14">
        <v>59.67</v>
      </c>
      <c r="G424" s="14">
        <v>97.58</v>
      </c>
      <c r="H424" s="14">
        <v>249.02</v>
      </c>
      <c r="I424" s="14">
        <v>249.7</v>
      </c>
      <c r="J424" s="14">
        <v>249.7</v>
      </c>
      <c r="K424" s="14">
        <v>552.55999999999995</v>
      </c>
      <c r="L424" s="14">
        <v>552.55999999999995</v>
      </c>
      <c r="M424" s="14">
        <v>773.34</v>
      </c>
      <c r="N424" s="14">
        <v>773.34</v>
      </c>
      <c r="O424" s="14">
        <v>1029.3599999999999</v>
      </c>
      <c r="P424" s="14">
        <v>1029.3599999999999</v>
      </c>
      <c r="Q424" s="14">
        <v>1532.8</v>
      </c>
      <c r="R424" s="14">
        <v>1532.8</v>
      </c>
      <c r="S424" s="14">
        <v>2323.31</v>
      </c>
      <c r="T424" s="14">
        <v>2323.31</v>
      </c>
      <c r="U424" s="14">
        <v>5886.84</v>
      </c>
      <c r="V424" s="14">
        <v>5886.84</v>
      </c>
      <c r="W424" s="14">
        <v>5886.84</v>
      </c>
    </row>
    <row r="425" spans="1:23" x14ac:dyDescent="0.25">
      <c r="A425" s="8" t="s">
        <v>260</v>
      </c>
      <c r="B425" s="8" t="s">
        <v>46</v>
      </c>
      <c r="C425" s="8" t="s">
        <v>258</v>
      </c>
      <c r="D425" s="14">
        <v>0</v>
      </c>
      <c r="E425" s="14">
        <v>1.08</v>
      </c>
      <c r="F425" s="14">
        <v>1.08</v>
      </c>
      <c r="G425" s="14">
        <v>1.08</v>
      </c>
      <c r="H425" s="14">
        <v>1.08</v>
      </c>
      <c r="I425" s="14">
        <v>1.08</v>
      </c>
      <c r="J425" s="14">
        <v>1.1599999999999999</v>
      </c>
      <c r="K425" s="14">
        <v>1.21</v>
      </c>
      <c r="L425" s="14">
        <v>1.28</v>
      </c>
      <c r="M425" s="14">
        <v>1.33</v>
      </c>
      <c r="N425" s="14">
        <v>2.25</v>
      </c>
      <c r="O425" s="14">
        <v>8.5299999999999994</v>
      </c>
      <c r="P425" s="14">
        <v>22.73</v>
      </c>
      <c r="Q425" s="14">
        <v>43.69</v>
      </c>
      <c r="R425" s="14">
        <v>61.72</v>
      </c>
      <c r="S425" s="14">
        <v>77.13</v>
      </c>
      <c r="T425" s="14">
        <v>88.68</v>
      </c>
      <c r="U425" s="14">
        <v>123.05</v>
      </c>
      <c r="V425" s="14">
        <v>144.59</v>
      </c>
      <c r="W425" s="14">
        <v>183.19</v>
      </c>
    </row>
    <row r="426" spans="1:23" x14ac:dyDescent="0.25">
      <c r="A426" s="8" t="s">
        <v>260</v>
      </c>
      <c r="B426" s="8" t="s">
        <v>46</v>
      </c>
      <c r="C426" s="8" t="s">
        <v>259</v>
      </c>
      <c r="D426" s="14">
        <v>0</v>
      </c>
      <c r="E426" s="14">
        <v>4.62</v>
      </c>
      <c r="F426" s="14">
        <v>4.62</v>
      </c>
      <c r="G426" s="14">
        <v>4.62</v>
      </c>
      <c r="H426" s="14">
        <v>4.62</v>
      </c>
      <c r="I426" s="14">
        <v>4.62</v>
      </c>
      <c r="J426" s="14">
        <v>4.9000000000000004</v>
      </c>
      <c r="K426" s="14">
        <v>5.08</v>
      </c>
      <c r="L426" s="14">
        <v>5.26</v>
      </c>
      <c r="M426" s="14">
        <v>5.53</v>
      </c>
      <c r="N426" s="14">
        <v>10.51</v>
      </c>
      <c r="O426" s="14">
        <v>32.78</v>
      </c>
      <c r="P426" s="14">
        <v>77.08</v>
      </c>
      <c r="Q426" s="14">
        <v>135.47</v>
      </c>
      <c r="R426" s="14">
        <v>185.38</v>
      </c>
      <c r="S426" s="14">
        <v>226</v>
      </c>
      <c r="T426" s="14">
        <v>258.97000000000003</v>
      </c>
      <c r="U426" s="14">
        <v>354.98</v>
      </c>
      <c r="V426" s="14">
        <v>411.04</v>
      </c>
      <c r="W426" s="14">
        <v>498.21</v>
      </c>
    </row>
    <row r="427" spans="1:23" x14ac:dyDescent="0.25">
      <c r="A427" s="8" t="s">
        <v>260</v>
      </c>
      <c r="B427" s="8" t="s">
        <v>45</v>
      </c>
      <c r="C427" s="8" t="s">
        <v>258</v>
      </c>
      <c r="D427" s="14">
        <v>93.17</v>
      </c>
      <c r="E427" s="14">
        <v>285.95</v>
      </c>
      <c r="F427" s="14">
        <v>502.85</v>
      </c>
      <c r="G427" s="14">
        <v>737.28</v>
      </c>
      <c r="H427" s="14">
        <v>991.68</v>
      </c>
      <c r="I427" s="14">
        <v>1268.6600000000001</v>
      </c>
      <c r="J427" s="14">
        <v>1562.69</v>
      </c>
      <c r="K427" s="14">
        <v>1872.12</v>
      </c>
      <c r="L427" s="14">
        <v>2199.0700000000002</v>
      </c>
      <c r="M427" s="14">
        <v>2544.58</v>
      </c>
      <c r="N427" s="14">
        <v>2900.45</v>
      </c>
      <c r="O427" s="14">
        <v>3265.64</v>
      </c>
      <c r="P427" s="14">
        <v>3640.98</v>
      </c>
      <c r="Q427" s="14">
        <v>4013.49</v>
      </c>
      <c r="R427" s="14">
        <v>4332.38</v>
      </c>
      <c r="S427" s="14">
        <v>4449.8999999999996</v>
      </c>
      <c r="T427" s="14">
        <v>4569.28</v>
      </c>
      <c r="U427" s="14">
        <v>4674.2700000000004</v>
      </c>
      <c r="V427" s="14">
        <v>4789.07</v>
      </c>
      <c r="W427" s="14">
        <v>4913.62</v>
      </c>
    </row>
    <row r="428" spans="1:23" x14ac:dyDescent="0.25">
      <c r="A428" s="8" t="s">
        <v>260</v>
      </c>
      <c r="B428" s="8" t="s">
        <v>45</v>
      </c>
      <c r="C428" s="8" t="s">
        <v>259</v>
      </c>
      <c r="D428" s="14">
        <v>146.28</v>
      </c>
      <c r="E428" s="14">
        <v>300.14</v>
      </c>
      <c r="F428" s="14">
        <v>461.53</v>
      </c>
      <c r="G428" s="14">
        <v>632.15</v>
      </c>
      <c r="H428" s="14">
        <v>816.67</v>
      </c>
      <c r="I428" s="14">
        <v>1011.64</v>
      </c>
      <c r="J428" s="14">
        <v>1212.81</v>
      </c>
      <c r="K428" s="14">
        <v>1420.26</v>
      </c>
      <c r="L428" s="14">
        <v>1635.29</v>
      </c>
      <c r="M428" s="14">
        <v>1854.12</v>
      </c>
      <c r="N428" s="14">
        <v>2073.8200000000002</v>
      </c>
      <c r="O428" s="14">
        <v>2295.3200000000002</v>
      </c>
      <c r="P428" s="14">
        <v>2518.37</v>
      </c>
      <c r="Q428" s="14">
        <v>2701.67</v>
      </c>
      <c r="R428" s="14">
        <v>2817.04</v>
      </c>
      <c r="S428" s="14">
        <v>2891.29</v>
      </c>
      <c r="T428" s="14">
        <v>2949.38</v>
      </c>
      <c r="U428" s="14">
        <v>3004.22</v>
      </c>
      <c r="V428" s="14">
        <v>3063.56</v>
      </c>
      <c r="W428" s="14">
        <v>3126.3</v>
      </c>
    </row>
    <row r="429" spans="1:23" x14ac:dyDescent="0.25">
      <c r="A429" s="8"/>
      <c r="B429" s="8"/>
      <c r="C429" s="8"/>
      <c r="D429" s="8"/>
      <c r="E429" s="8"/>
      <c r="F429" s="8"/>
      <c r="G429" s="8"/>
      <c r="H429" s="8"/>
      <c r="I429" s="8"/>
      <c r="J429" s="8"/>
      <c r="K429" s="8"/>
      <c r="L429" s="8"/>
      <c r="M429" s="8"/>
      <c r="N429" s="8"/>
      <c r="O429" s="8"/>
      <c r="P429" s="8"/>
      <c r="Q429" s="8"/>
      <c r="R429" s="8"/>
      <c r="S429" s="8"/>
      <c r="T429" s="8"/>
      <c r="U429" s="8"/>
    </row>
    <row r="430" spans="1:23" x14ac:dyDescent="0.25">
      <c r="A430" s="15" t="s">
        <v>261</v>
      </c>
      <c r="B430" s="15">
        <v>2016</v>
      </c>
      <c r="C430" s="15">
        <v>2017</v>
      </c>
      <c r="D430" s="15">
        <v>2018</v>
      </c>
      <c r="E430" s="15">
        <v>2019</v>
      </c>
      <c r="F430" s="15">
        <v>2020</v>
      </c>
      <c r="G430" s="15">
        <v>2021</v>
      </c>
      <c r="H430" s="15">
        <v>2022</v>
      </c>
      <c r="I430" s="15">
        <v>2023</v>
      </c>
      <c r="J430" s="15">
        <v>2024</v>
      </c>
      <c r="K430" s="15">
        <v>2025</v>
      </c>
      <c r="L430" s="15">
        <v>2026</v>
      </c>
      <c r="M430" s="15">
        <v>2027</v>
      </c>
      <c r="N430" s="15">
        <v>2028</v>
      </c>
      <c r="O430" s="15">
        <v>2029</v>
      </c>
      <c r="P430" s="15">
        <v>2030</v>
      </c>
      <c r="Q430" s="15">
        <v>2031</v>
      </c>
      <c r="R430" s="15">
        <v>2032</v>
      </c>
      <c r="S430" s="15">
        <v>2033</v>
      </c>
      <c r="T430" s="15">
        <v>2034</v>
      </c>
      <c r="U430" s="15">
        <v>2035</v>
      </c>
    </row>
    <row r="431" spans="1:23" x14ac:dyDescent="0.25">
      <c r="A431" s="8" t="s">
        <v>41</v>
      </c>
      <c r="B431" s="14">
        <v>0</v>
      </c>
      <c r="C431" s="14">
        <v>0</v>
      </c>
      <c r="D431" s="14">
        <v>0</v>
      </c>
      <c r="E431" s="14">
        <v>0</v>
      </c>
      <c r="F431" s="14">
        <v>0</v>
      </c>
      <c r="G431" s="14">
        <v>0</v>
      </c>
      <c r="H431" s="14">
        <v>0.01</v>
      </c>
      <c r="I431" s="14">
        <v>0</v>
      </c>
      <c r="J431" s="14">
        <v>0.01</v>
      </c>
      <c r="K431" s="14">
        <v>0</v>
      </c>
      <c r="L431" s="14">
        <v>0.03</v>
      </c>
      <c r="M431" s="14">
        <v>0.03</v>
      </c>
      <c r="N431" s="14">
        <v>0.05</v>
      </c>
      <c r="O431" s="14">
        <v>0.05</v>
      </c>
      <c r="P431" s="14">
        <v>0.08</v>
      </c>
      <c r="Q431" s="14">
        <v>0.09</v>
      </c>
      <c r="R431" s="14">
        <v>7.0000000000000007E-2</v>
      </c>
      <c r="S431" s="14">
        <v>0.11</v>
      </c>
      <c r="T431" s="14">
        <v>7.0000000000000007E-2</v>
      </c>
      <c r="U431" s="14">
        <v>0.11</v>
      </c>
    </row>
    <row r="432" spans="1:23" x14ac:dyDescent="0.25">
      <c r="A432" s="8" t="s">
        <v>53</v>
      </c>
      <c r="B432" s="14">
        <v>0</v>
      </c>
      <c r="C432" s="14">
        <v>0</v>
      </c>
      <c r="D432" s="14">
        <v>0</v>
      </c>
      <c r="E432" s="14">
        <v>4.1500000000000004</v>
      </c>
      <c r="F432" s="14">
        <v>13.45</v>
      </c>
      <c r="G432" s="14">
        <v>30.94</v>
      </c>
      <c r="H432" s="14">
        <v>53.11</v>
      </c>
      <c r="I432" s="14">
        <v>78.069999999999993</v>
      </c>
      <c r="J432" s="14">
        <v>82.88</v>
      </c>
      <c r="K432" s="14">
        <v>133.63999999999999</v>
      </c>
      <c r="L432" s="14">
        <v>270.29000000000002</v>
      </c>
      <c r="M432" s="14">
        <v>323.41000000000003</v>
      </c>
      <c r="N432" s="14">
        <v>351.7</v>
      </c>
      <c r="O432" s="14">
        <v>394.61</v>
      </c>
      <c r="P432" s="14">
        <v>476.83</v>
      </c>
      <c r="Q432" s="14">
        <v>553.22</v>
      </c>
      <c r="R432" s="14">
        <v>715.92</v>
      </c>
      <c r="S432" s="14">
        <v>848.15</v>
      </c>
      <c r="T432" s="14">
        <v>1053.22</v>
      </c>
      <c r="U432" s="14">
        <v>1498.95</v>
      </c>
    </row>
    <row r="433" spans="1:27" x14ac:dyDescent="0.25">
      <c r="A433" s="8" t="s">
        <v>54</v>
      </c>
      <c r="B433" s="14">
        <v>3231.14</v>
      </c>
      <c r="C433" s="14">
        <v>3082.9</v>
      </c>
      <c r="D433" s="14">
        <v>2978.33</v>
      </c>
      <c r="E433" s="14">
        <v>2828.79</v>
      </c>
      <c r="F433" s="14">
        <v>2720.41</v>
      </c>
      <c r="G433" s="14">
        <v>2863.68</v>
      </c>
      <c r="H433" s="14">
        <v>2932.01</v>
      </c>
      <c r="I433" s="14">
        <v>2907.16</v>
      </c>
      <c r="J433" s="14">
        <v>2901.4</v>
      </c>
      <c r="K433" s="14">
        <v>2816.57</v>
      </c>
      <c r="L433" s="14">
        <v>2965.34</v>
      </c>
      <c r="M433" s="14">
        <v>3099</v>
      </c>
      <c r="N433" s="14">
        <v>2997.05</v>
      </c>
      <c r="O433" s="14">
        <v>3000.08</v>
      </c>
      <c r="P433" s="14">
        <v>2980.94</v>
      </c>
      <c r="Q433" s="14">
        <v>2901.44</v>
      </c>
      <c r="R433" s="14">
        <v>2844.05</v>
      </c>
      <c r="S433" s="14">
        <v>2826.37</v>
      </c>
      <c r="T433" s="14">
        <v>2744.74</v>
      </c>
      <c r="U433" s="14">
        <v>2737.19</v>
      </c>
    </row>
    <row r="434" spans="1:27" x14ac:dyDescent="0.25">
      <c r="A434" s="8" t="s">
        <v>55</v>
      </c>
      <c r="B434" s="14">
        <v>3248.5</v>
      </c>
      <c r="C434" s="14">
        <v>3506.36</v>
      </c>
      <c r="D434" s="14">
        <v>3781.31</v>
      </c>
      <c r="E434" s="14">
        <v>3999.81</v>
      </c>
      <c r="F434" s="14">
        <v>4202.04</v>
      </c>
      <c r="G434" s="14">
        <v>3756.27</v>
      </c>
      <c r="H434" s="14">
        <v>3643.22</v>
      </c>
      <c r="I434" s="14">
        <v>3653.68</v>
      </c>
      <c r="J434" s="14">
        <v>3729.11</v>
      </c>
      <c r="K434" s="14">
        <v>3787.07</v>
      </c>
      <c r="L434" s="14">
        <v>3292.39</v>
      </c>
      <c r="M434" s="14">
        <v>3144.47</v>
      </c>
      <c r="N434" s="14">
        <v>3138.01</v>
      </c>
      <c r="O434" s="14">
        <v>3192.04</v>
      </c>
      <c r="P434" s="14">
        <v>3210.21</v>
      </c>
      <c r="Q434" s="14">
        <v>3233.63</v>
      </c>
      <c r="R434" s="14">
        <v>3263</v>
      </c>
      <c r="S434" s="14">
        <v>3298.35</v>
      </c>
      <c r="T434" s="14">
        <v>3311.24</v>
      </c>
      <c r="U434" s="14">
        <v>3344.98</v>
      </c>
      <c r="Y434" s="15">
        <v>2021</v>
      </c>
      <c r="Z434" s="15">
        <v>2026</v>
      </c>
      <c r="AA434" s="15">
        <v>2035</v>
      </c>
    </row>
    <row r="435" spans="1:27" x14ac:dyDescent="0.25">
      <c r="A435" s="8" t="s">
        <v>51</v>
      </c>
      <c r="B435" s="14">
        <v>2482.11</v>
      </c>
      <c r="C435" s="14">
        <v>2482.11</v>
      </c>
      <c r="D435" s="14">
        <v>2482.11</v>
      </c>
      <c r="E435" s="14">
        <v>2493.5500000000002</v>
      </c>
      <c r="F435" s="14">
        <v>2498.1799999999998</v>
      </c>
      <c r="G435" s="14">
        <v>2498.1799999999998</v>
      </c>
      <c r="H435" s="14">
        <v>2498.1799999999998</v>
      </c>
      <c r="I435" s="14">
        <v>2498.1799999999998</v>
      </c>
      <c r="J435" s="14">
        <v>2498.1799999999998</v>
      </c>
      <c r="K435" s="14">
        <v>2498.1799999999998</v>
      </c>
      <c r="L435" s="14">
        <v>2498.1799999999998</v>
      </c>
      <c r="M435" s="14">
        <v>2498.1799999999998</v>
      </c>
      <c r="N435" s="14">
        <v>2498.1799999999998</v>
      </c>
      <c r="O435" s="14">
        <v>2498.1799999999998</v>
      </c>
      <c r="P435" s="14">
        <v>2498.1799999999998</v>
      </c>
      <c r="Q435" s="14">
        <v>2498.1799999999998</v>
      </c>
      <c r="R435" s="14">
        <v>2498.1799999999998</v>
      </c>
      <c r="S435" s="14">
        <v>2498.61</v>
      </c>
      <c r="T435" s="14">
        <v>2500.15</v>
      </c>
      <c r="U435" s="14">
        <v>2509.5100000000002</v>
      </c>
      <c r="V435" s="5"/>
      <c r="X435" t="s">
        <v>51</v>
      </c>
      <c r="Y435" s="13">
        <f>G435-$B435</f>
        <v>16.069999999999709</v>
      </c>
      <c r="Z435" s="13">
        <f>L435-$B435</f>
        <v>16.069999999999709</v>
      </c>
      <c r="AA435" s="13">
        <f>U435-$B435</f>
        <v>27.400000000000091</v>
      </c>
    </row>
    <row r="436" spans="1:27" x14ac:dyDescent="0.25">
      <c r="A436" s="8" t="s">
        <v>52</v>
      </c>
      <c r="B436" s="14">
        <v>126.05</v>
      </c>
      <c r="C436" s="14">
        <v>126.05</v>
      </c>
      <c r="D436" s="14">
        <v>126.05</v>
      </c>
      <c r="E436" s="14">
        <v>126.05</v>
      </c>
      <c r="F436" s="14">
        <v>126.05</v>
      </c>
      <c r="G436" s="14">
        <v>126.05</v>
      </c>
      <c r="H436" s="14">
        <v>126.15</v>
      </c>
      <c r="I436" s="14">
        <v>126.27</v>
      </c>
      <c r="J436" s="14">
        <v>126.38</v>
      </c>
      <c r="K436" s="14">
        <v>126.46</v>
      </c>
      <c r="L436" s="14">
        <v>127.74</v>
      </c>
      <c r="M436" s="14">
        <v>134.87</v>
      </c>
      <c r="N436" s="14">
        <v>152.87</v>
      </c>
      <c r="O436" s="14">
        <v>179.3</v>
      </c>
      <c r="P436" s="14">
        <v>205.98</v>
      </c>
      <c r="Q436" s="14">
        <v>227.14</v>
      </c>
      <c r="R436" s="14">
        <v>244.44</v>
      </c>
      <c r="S436" s="14">
        <v>260.63</v>
      </c>
      <c r="T436" s="14">
        <v>295.22000000000003</v>
      </c>
      <c r="U436" s="14">
        <v>327.54000000000002</v>
      </c>
      <c r="V436" s="5"/>
      <c r="X436" t="s">
        <v>272</v>
      </c>
      <c r="Y436" s="13">
        <f>G436-$B436</f>
        <v>0</v>
      </c>
      <c r="Z436" s="13">
        <f>L436-$B436</f>
        <v>1.6899999999999977</v>
      </c>
      <c r="AA436" s="13">
        <f>U436-$B436</f>
        <v>201.49</v>
      </c>
    </row>
    <row r="437" spans="1:27" x14ac:dyDescent="0.25">
      <c r="A437" s="8" t="s">
        <v>40</v>
      </c>
      <c r="B437" s="14">
        <v>0</v>
      </c>
      <c r="C437" s="14">
        <v>0</v>
      </c>
      <c r="D437" s="14">
        <v>0</v>
      </c>
      <c r="E437" s="14">
        <v>0</v>
      </c>
      <c r="F437" s="14">
        <v>0</v>
      </c>
      <c r="G437" s="14">
        <v>0</v>
      </c>
      <c r="H437" s="14">
        <v>0</v>
      </c>
      <c r="I437" s="14">
        <v>0</v>
      </c>
      <c r="J437" s="14">
        <v>0</v>
      </c>
      <c r="K437" s="14">
        <v>0</v>
      </c>
      <c r="L437" s="14">
        <v>0</v>
      </c>
      <c r="M437" s="14">
        <v>0.32</v>
      </c>
      <c r="N437" s="14">
        <v>1.1100000000000001</v>
      </c>
      <c r="O437" s="14">
        <v>2.54</v>
      </c>
      <c r="P437" s="14">
        <v>3.75</v>
      </c>
      <c r="Q437" s="14">
        <v>4.84</v>
      </c>
      <c r="R437" s="14">
        <v>5.6</v>
      </c>
      <c r="S437" s="14">
        <v>7.47</v>
      </c>
      <c r="T437" s="14">
        <v>12.09</v>
      </c>
      <c r="U437" s="14">
        <v>26.99</v>
      </c>
      <c r="V437" s="5"/>
      <c r="X437" t="s">
        <v>40</v>
      </c>
      <c r="Y437" s="13">
        <f>G437-$B437</f>
        <v>0</v>
      </c>
      <c r="Z437" s="13">
        <f>L437-$B437</f>
        <v>0</v>
      </c>
      <c r="AA437" s="13">
        <f>U437-$B437</f>
        <v>26.99</v>
      </c>
    </row>
    <row r="438" spans="1:27" x14ac:dyDescent="0.25">
      <c r="A438" s="8" t="s">
        <v>50</v>
      </c>
      <c r="B438" s="14">
        <v>1587.68</v>
      </c>
      <c r="C438" s="14">
        <v>1587.68</v>
      </c>
      <c r="D438" s="14">
        <v>1587.68</v>
      </c>
      <c r="E438" s="14">
        <v>1587.68</v>
      </c>
      <c r="F438" s="14">
        <v>1587.68</v>
      </c>
      <c r="G438" s="14">
        <v>1587.68</v>
      </c>
      <c r="H438" s="14">
        <v>1587.68</v>
      </c>
      <c r="I438" s="14">
        <v>1587.68</v>
      </c>
      <c r="J438" s="14">
        <v>1587.68</v>
      </c>
      <c r="K438" s="14">
        <v>1587.68</v>
      </c>
      <c r="L438" s="14">
        <v>1587.68</v>
      </c>
      <c r="M438" s="14">
        <v>1587.68</v>
      </c>
      <c r="N438" s="14">
        <v>1587.68</v>
      </c>
      <c r="O438" s="14">
        <v>1587.68</v>
      </c>
      <c r="P438" s="14">
        <v>1587.68</v>
      </c>
      <c r="Q438" s="14">
        <v>1587.68</v>
      </c>
      <c r="R438" s="14">
        <v>1587.68</v>
      </c>
      <c r="S438" s="14">
        <v>1587.68</v>
      </c>
      <c r="T438" s="14">
        <v>1587.68</v>
      </c>
      <c r="U438" s="14">
        <v>1587.68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2"/>
  <sheetViews>
    <sheetView topLeftCell="A22" zoomScale="80" zoomScaleNormal="80" workbookViewId="0">
      <selection activeCell="B55" sqref="B55"/>
    </sheetView>
  </sheetViews>
  <sheetFormatPr defaultRowHeight="13.2" x14ac:dyDescent="0.25"/>
  <cols>
    <col min="1" max="1" width="40.77734375" customWidth="1"/>
    <col min="2" max="2" width="14.6640625" customWidth="1"/>
    <col min="3" max="3" width="9.44140625" bestFit="1" customWidth="1"/>
    <col min="4" max="5" width="10.44140625" customWidth="1"/>
    <col min="6" max="7" width="11" customWidth="1"/>
    <col min="8" max="10" width="9.44140625" bestFit="1" customWidth="1"/>
    <col min="11" max="11" width="13" customWidth="1"/>
    <col min="15" max="15" width="9.44140625" bestFit="1" customWidth="1"/>
    <col min="16" max="16" width="41.6640625" customWidth="1"/>
    <col min="17" max="17" width="9.44140625" bestFit="1" customWidth="1"/>
    <col min="18" max="18" width="9.77734375" customWidth="1"/>
  </cols>
  <sheetData>
    <row r="2" spans="1:11" ht="13.8" thickBot="1" x14ac:dyDescent="0.3"/>
    <row r="3" spans="1:11" ht="13.8" thickBot="1" x14ac:dyDescent="0.3">
      <c r="A3" s="45" t="s">
        <v>121</v>
      </c>
    </row>
    <row r="4" spans="1:11" ht="53.4" thickBot="1" x14ac:dyDescent="0.3">
      <c r="A4" s="43" t="s">
        <v>118</v>
      </c>
      <c r="B4" s="255" t="s">
        <v>38</v>
      </c>
      <c r="C4" s="255" t="s">
        <v>214</v>
      </c>
      <c r="D4" s="255" t="s">
        <v>233</v>
      </c>
      <c r="E4" s="255" t="s">
        <v>238</v>
      </c>
      <c r="F4" s="255" t="s">
        <v>237</v>
      </c>
      <c r="G4" s="255" t="s">
        <v>239</v>
      </c>
      <c r="H4" s="255" t="s">
        <v>77</v>
      </c>
      <c r="I4" s="255" t="s">
        <v>82</v>
      </c>
      <c r="J4" s="255" t="s">
        <v>146</v>
      </c>
      <c r="K4" s="256" t="s">
        <v>83</v>
      </c>
    </row>
    <row r="5" spans="1:11" x14ac:dyDescent="0.25">
      <c r="A5" s="87" t="s">
        <v>122</v>
      </c>
      <c r="B5" s="88">
        <v>1314.6909750000009</v>
      </c>
      <c r="C5" s="88">
        <v>1412.7771250000017</v>
      </c>
      <c r="D5" s="88">
        <v>1427.3782499999998</v>
      </c>
      <c r="E5" s="88">
        <v>1289.6697499999996</v>
      </c>
      <c r="F5" s="88">
        <v>1335.6101375000001</v>
      </c>
      <c r="G5" s="88">
        <v>1451.7193374999981</v>
      </c>
      <c r="H5" s="88">
        <v>1208.3323124999995</v>
      </c>
      <c r="I5" s="88">
        <v>1415.5827749999994</v>
      </c>
      <c r="J5" s="88">
        <v>1285.5780000000007</v>
      </c>
      <c r="K5" s="95">
        <v>671.80562500000042</v>
      </c>
    </row>
    <row r="6" spans="1:11" x14ac:dyDescent="0.25">
      <c r="A6" s="35" t="s">
        <v>50</v>
      </c>
      <c r="B6" s="14">
        <v>1588</v>
      </c>
      <c r="C6" s="14">
        <v>1588</v>
      </c>
      <c r="D6" s="14">
        <v>1588</v>
      </c>
      <c r="E6" s="14">
        <v>1588</v>
      </c>
      <c r="F6" s="14">
        <v>1588</v>
      </c>
      <c r="G6" s="14">
        <v>1588</v>
      </c>
      <c r="H6" s="14">
        <v>1588</v>
      </c>
      <c r="I6" s="14">
        <v>1588</v>
      </c>
      <c r="J6" s="14">
        <v>1588</v>
      </c>
      <c r="K6" s="36">
        <v>1588</v>
      </c>
    </row>
    <row r="7" spans="1:11" x14ac:dyDescent="0.25">
      <c r="A7" s="35" t="s">
        <v>51</v>
      </c>
      <c r="B7" s="14">
        <v>2486.0462499999999</v>
      </c>
      <c r="C7" s="14">
        <v>2485.12</v>
      </c>
      <c r="D7" s="14">
        <v>2484.8762499999998</v>
      </c>
      <c r="E7" s="14">
        <v>2489.9162500000002</v>
      </c>
      <c r="F7" s="14">
        <v>2489.7325000000001</v>
      </c>
      <c r="G7" s="14">
        <v>2484.6812500000001</v>
      </c>
      <c r="H7" s="14">
        <v>2482</v>
      </c>
      <c r="I7" s="14">
        <v>2508.52</v>
      </c>
      <c r="J7" s="14">
        <v>2532.4450000000002</v>
      </c>
      <c r="K7" s="36">
        <v>2497.9412499999999</v>
      </c>
    </row>
    <row r="8" spans="1:11" x14ac:dyDescent="0.25">
      <c r="A8" s="35" t="s">
        <v>52</v>
      </c>
      <c r="B8" s="14">
        <v>126.27375000000001</v>
      </c>
      <c r="C8" s="14">
        <v>126.09</v>
      </c>
      <c r="D8" s="14">
        <v>126</v>
      </c>
      <c r="E8" s="14">
        <v>134.36750000000001</v>
      </c>
      <c r="F8" s="14">
        <v>137.17875000000001</v>
      </c>
      <c r="G8" s="14">
        <v>149.79750000000001</v>
      </c>
      <c r="H8" s="14">
        <v>126</v>
      </c>
      <c r="I8" s="14">
        <v>126</v>
      </c>
      <c r="J8" s="14">
        <v>810.42250000000001</v>
      </c>
      <c r="K8" s="36">
        <v>126</v>
      </c>
    </row>
    <row r="9" spans="1:11" x14ac:dyDescent="0.25">
      <c r="A9" s="35" t="s">
        <v>40</v>
      </c>
      <c r="B9" s="14">
        <v>0</v>
      </c>
      <c r="C9" s="14">
        <v>0</v>
      </c>
      <c r="D9" s="14">
        <v>0</v>
      </c>
      <c r="E9" s="14">
        <v>0</v>
      </c>
      <c r="F9" s="14">
        <v>0</v>
      </c>
      <c r="G9" s="14">
        <v>0</v>
      </c>
      <c r="H9" s="14">
        <v>0</v>
      </c>
      <c r="I9" s="14">
        <v>0</v>
      </c>
      <c r="J9" s="14">
        <v>2.2337500000000001</v>
      </c>
      <c r="K9" s="36">
        <v>0</v>
      </c>
    </row>
    <row r="10" spans="1:11" x14ac:dyDescent="0.25">
      <c r="A10" s="35" t="s">
        <v>53</v>
      </c>
      <c r="B10" s="14">
        <v>0</v>
      </c>
      <c r="C10" s="14">
        <v>0</v>
      </c>
      <c r="D10" s="14">
        <v>3.65625</v>
      </c>
      <c r="E10" s="14">
        <v>8.3574999999999999</v>
      </c>
      <c r="F10" s="14">
        <v>50.10125</v>
      </c>
      <c r="G10" s="14">
        <v>0</v>
      </c>
      <c r="H10" s="14">
        <v>0</v>
      </c>
      <c r="I10" s="14">
        <v>132.09875</v>
      </c>
      <c r="J10" s="14">
        <v>0</v>
      </c>
      <c r="K10" s="36">
        <v>30.93375</v>
      </c>
    </row>
    <row r="11" spans="1:11" x14ac:dyDescent="0.25">
      <c r="A11" s="35" t="s">
        <v>54</v>
      </c>
      <c r="B11" s="14">
        <v>2684.3987499999998</v>
      </c>
      <c r="C11" s="14">
        <v>4087.6275000000001</v>
      </c>
      <c r="D11" s="14">
        <v>2648.4425000000001</v>
      </c>
      <c r="E11" s="14">
        <v>2686.14</v>
      </c>
      <c r="F11" s="14">
        <v>4087.1537499999999</v>
      </c>
      <c r="G11" s="14">
        <v>4079.3649999999998</v>
      </c>
      <c r="H11" s="14">
        <v>2718.0487499999999</v>
      </c>
      <c r="I11" s="14">
        <v>2580.8425000000002</v>
      </c>
      <c r="J11" s="14">
        <v>2453.5887499999999</v>
      </c>
      <c r="K11" s="36">
        <v>2863.665</v>
      </c>
    </row>
    <row r="12" spans="1:11" ht="13.8" thickBot="1" x14ac:dyDescent="0.3">
      <c r="A12" s="39" t="s">
        <v>55</v>
      </c>
      <c r="B12" s="38">
        <v>3678.1287499999999</v>
      </c>
      <c r="C12" s="38">
        <v>822.69749999999999</v>
      </c>
      <c r="D12" s="38">
        <v>3661.8812499999999</v>
      </c>
      <c r="E12" s="38">
        <v>3679.5612500000002</v>
      </c>
      <c r="F12" s="38">
        <v>820.99</v>
      </c>
      <c r="G12" s="38">
        <v>818.71375</v>
      </c>
      <c r="H12" s="38">
        <v>3692.1925000000001</v>
      </c>
      <c r="I12" s="38">
        <v>3644.55375</v>
      </c>
      <c r="J12" s="38">
        <v>3545.2125000000001</v>
      </c>
      <c r="K12" s="40">
        <v>3756.28125</v>
      </c>
    </row>
    <row r="14" spans="1:11" ht="13.8" thickBot="1" x14ac:dyDescent="0.3"/>
    <row r="15" spans="1:11" ht="13.8" thickBot="1" x14ac:dyDescent="0.3">
      <c r="A15" s="45" t="s">
        <v>119</v>
      </c>
    </row>
    <row r="16" spans="1:11" ht="53.4" thickBot="1" x14ac:dyDescent="0.3">
      <c r="A16" s="43" t="s">
        <v>118</v>
      </c>
      <c r="B16" s="255" t="s">
        <v>38</v>
      </c>
      <c r="C16" s="255" t="s">
        <v>214</v>
      </c>
      <c r="D16" s="255" t="s">
        <v>233</v>
      </c>
      <c r="E16" s="255" t="s">
        <v>238</v>
      </c>
      <c r="F16" s="255" t="s">
        <v>237</v>
      </c>
      <c r="G16" s="255" t="s">
        <v>239</v>
      </c>
      <c r="H16" s="255" t="s">
        <v>77</v>
      </c>
      <c r="I16" s="255" t="s">
        <v>82</v>
      </c>
      <c r="J16" s="255" t="s">
        <v>146</v>
      </c>
      <c r="K16" s="256" t="s">
        <v>83</v>
      </c>
    </row>
    <row r="17" spans="1:11" x14ac:dyDescent="0.25">
      <c r="A17" s="87" t="s">
        <v>122</v>
      </c>
      <c r="B17" s="88">
        <v>2933.5605124999965</v>
      </c>
      <c r="C17" s="88">
        <v>3088.5202250000061</v>
      </c>
      <c r="D17" s="88">
        <v>3103.9300750000007</v>
      </c>
      <c r="E17" s="88">
        <v>2848.9620250000025</v>
      </c>
      <c r="F17" s="88">
        <v>3001.7969374999984</v>
      </c>
      <c r="G17" s="88">
        <v>3215.2583374999931</v>
      </c>
      <c r="H17" s="88">
        <v>2681.734962500002</v>
      </c>
      <c r="I17" s="88">
        <v>3083.2125374999987</v>
      </c>
      <c r="J17" s="88">
        <v>2820.158300000001</v>
      </c>
      <c r="K17" s="95">
        <v>1454.8418125000007</v>
      </c>
    </row>
    <row r="18" spans="1:11" x14ac:dyDescent="0.25">
      <c r="A18" s="35" t="s">
        <v>50</v>
      </c>
      <c r="B18" s="14">
        <v>1588</v>
      </c>
      <c r="C18" s="14">
        <v>1588</v>
      </c>
      <c r="D18" s="14">
        <v>1588</v>
      </c>
      <c r="E18" s="14">
        <v>1588</v>
      </c>
      <c r="F18" s="14">
        <v>1588</v>
      </c>
      <c r="G18" s="14">
        <v>1588</v>
      </c>
      <c r="H18" s="14">
        <v>1588</v>
      </c>
      <c r="I18" s="14">
        <v>1588</v>
      </c>
      <c r="J18" s="14">
        <v>1588</v>
      </c>
      <c r="K18" s="36">
        <v>1588</v>
      </c>
    </row>
    <row r="19" spans="1:11" x14ac:dyDescent="0.25">
      <c r="A19" s="35" t="s">
        <v>51</v>
      </c>
      <c r="B19" s="14">
        <v>2486.0462499999999</v>
      </c>
      <c r="C19" s="14">
        <v>2485.12</v>
      </c>
      <c r="D19" s="14">
        <v>2484.8762499999998</v>
      </c>
      <c r="E19" s="14">
        <v>2490.8412499999999</v>
      </c>
      <c r="F19" s="14">
        <v>2490.8074999999999</v>
      </c>
      <c r="G19" s="14">
        <v>2733.37</v>
      </c>
      <c r="H19" s="14">
        <v>2482</v>
      </c>
      <c r="I19" s="14">
        <v>2508.7600000000002</v>
      </c>
      <c r="J19" s="14">
        <v>4058.8575000000001</v>
      </c>
      <c r="K19" s="36">
        <v>2497.9412499999999</v>
      </c>
    </row>
    <row r="20" spans="1:11" x14ac:dyDescent="0.25">
      <c r="A20" s="35" t="s">
        <v>52</v>
      </c>
      <c r="B20" s="14">
        <v>126.535</v>
      </c>
      <c r="C20" s="14">
        <v>126.4225</v>
      </c>
      <c r="D20" s="14">
        <v>126.265</v>
      </c>
      <c r="E20" s="14">
        <v>152.18875</v>
      </c>
      <c r="F20" s="14">
        <v>202.26625000000001</v>
      </c>
      <c r="G20" s="14">
        <v>753.27874999999995</v>
      </c>
      <c r="H20" s="14">
        <v>126.32875</v>
      </c>
      <c r="I20" s="14">
        <v>126.25749999999999</v>
      </c>
      <c r="J20" s="14">
        <v>1228.5237500000001</v>
      </c>
      <c r="K20" s="36">
        <v>127.74375000000001</v>
      </c>
    </row>
    <row r="21" spans="1:11" x14ac:dyDescent="0.25">
      <c r="A21" s="35" t="s">
        <v>40</v>
      </c>
      <c r="B21" s="14">
        <v>0</v>
      </c>
      <c r="C21" s="14">
        <v>0</v>
      </c>
      <c r="D21" s="14">
        <v>0</v>
      </c>
      <c r="E21" s="14">
        <v>0.65625</v>
      </c>
      <c r="F21" s="14">
        <v>7.5687499999999996</v>
      </c>
      <c r="G21" s="14">
        <v>0</v>
      </c>
      <c r="H21" s="14">
        <v>0</v>
      </c>
      <c r="I21" s="14">
        <v>0</v>
      </c>
      <c r="J21" s="14">
        <v>32.723750000000003</v>
      </c>
      <c r="K21" s="36">
        <v>0</v>
      </c>
    </row>
    <row r="22" spans="1:11" x14ac:dyDescent="0.25">
      <c r="A22" s="35" t="s">
        <v>53</v>
      </c>
      <c r="B22" s="14">
        <v>19.471250000000001</v>
      </c>
      <c r="C22" s="14">
        <v>55.7575</v>
      </c>
      <c r="D22" s="14">
        <v>776.63250000000005</v>
      </c>
      <c r="E22" s="14">
        <v>885.54</v>
      </c>
      <c r="F22" s="14">
        <v>1217.53</v>
      </c>
      <c r="G22" s="14">
        <v>0</v>
      </c>
      <c r="H22" s="14">
        <v>25.05</v>
      </c>
      <c r="I22" s="14">
        <v>211.65625</v>
      </c>
      <c r="J22" s="14">
        <v>6.2037500000000003</v>
      </c>
      <c r="K22" s="36">
        <v>270.30250000000001</v>
      </c>
    </row>
    <row r="23" spans="1:11" x14ac:dyDescent="0.25">
      <c r="A23" s="35" t="s">
        <v>54</v>
      </c>
      <c r="B23" s="14">
        <v>2572.9662499999999</v>
      </c>
      <c r="C23" s="14">
        <v>3886.2862500000001</v>
      </c>
      <c r="D23" s="14">
        <v>2920.335</v>
      </c>
      <c r="E23" s="14">
        <v>2954.4012499999999</v>
      </c>
      <c r="F23" s="14">
        <v>3726.3962499999998</v>
      </c>
      <c r="G23" s="14">
        <v>3740.8975</v>
      </c>
      <c r="H23" s="14">
        <v>2659.3337499999998</v>
      </c>
      <c r="I23" s="14">
        <v>2413.52</v>
      </c>
      <c r="J23" s="14">
        <v>1595.79</v>
      </c>
      <c r="K23" s="36">
        <v>2965.3249999999998</v>
      </c>
    </row>
    <row r="24" spans="1:11" ht="13.8" thickBot="1" x14ac:dyDescent="0.3">
      <c r="A24" s="39" t="s">
        <v>55</v>
      </c>
      <c r="B24" s="38">
        <v>3158.145</v>
      </c>
      <c r="C24" s="38">
        <v>656.65125</v>
      </c>
      <c r="D24" s="38">
        <v>957.19</v>
      </c>
      <c r="E24" s="38">
        <v>960.14499999999998</v>
      </c>
      <c r="F24" s="38">
        <v>205.71625</v>
      </c>
      <c r="G24" s="38">
        <v>233.95750000000001</v>
      </c>
      <c r="H24" s="38">
        <v>3191.38625</v>
      </c>
      <c r="I24" s="38">
        <v>3122.7249999999999</v>
      </c>
      <c r="J24" s="38">
        <v>2557.5637499999998</v>
      </c>
      <c r="K24" s="40">
        <v>3292.38375</v>
      </c>
    </row>
    <row r="26" spans="1:11" ht="13.8" thickBot="1" x14ac:dyDescent="0.3"/>
    <row r="27" spans="1:11" ht="13.8" thickBot="1" x14ac:dyDescent="0.3">
      <c r="A27" s="45" t="s">
        <v>120</v>
      </c>
    </row>
    <row r="28" spans="1:11" ht="53.4" thickBot="1" x14ac:dyDescent="0.3">
      <c r="A28" s="43" t="s">
        <v>118</v>
      </c>
      <c r="B28" s="255" t="s">
        <v>38</v>
      </c>
      <c r="C28" s="255" t="s">
        <v>214</v>
      </c>
      <c r="D28" s="255" t="s">
        <v>233</v>
      </c>
      <c r="E28" s="255" t="s">
        <v>238</v>
      </c>
      <c r="F28" s="255" t="s">
        <v>237</v>
      </c>
      <c r="G28" s="255" t="s">
        <v>239</v>
      </c>
      <c r="H28" s="255" t="s">
        <v>77</v>
      </c>
      <c r="I28" s="255" t="s">
        <v>82</v>
      </c>
      <c r="J28" s="255" t="s">
        <v>146</v>
      </c>
      <c r="K28" s="256" t="s">
        <v>83</v>
      </c>
    </row>
    <row r="29" spans="1:11" x14ac:dyDescent="0.25">
      <c r="A29" s="87" t="s">
        <v>122</v>
      </c>
      <c r="B29" s="88">
        <v>4186.7318999999934</v>
      </c>
      <c r="C29" s="88">
        <v>4356.9572875000031</v>
      </c>
      <c r="D29" s="88">
        <v>4361.7048000000023</v>
      </c>
      <c r="E29" s="88">
        <v>3967.7649125000012</v>
      </c>
      <c r="F29" s="88">
        <v>4309.0456250000025</v>
      </c>
      <c r="G29" s="88">
        <v>4715.8154999999952</v>
      </c>
      <c r="H29" s="88">
        <v>3723.8167125000018</v>
      </c>
      <c r="I29" s="88">
        <v>4309.3285124999993</v>
      </c>
      <c r="J29" s="88">
        <v>3749.3467249999958</v>
      </c>
      <c r="K29" s="95">
        <v>2342.9324125000003</v>
      </c>
    </row>
    <row r="30" spans="1:11" x14ac:dyDescent="0.25">
      <c r="A30" s="35" t="s">
        <v>50</v>
      </c>
      <c r="B30" s="14">
        <v>1588</v>
      </c>
      <c r="C30" s="14">
        <v>1588</v>
      </c>
      <c r="D30" s="14">
        <v>1588</v>
      </c>
      <c r="E30" s="14">
        <v>1588</v>
      </c>
      <c r="F30" s="14">
        <v>1588</v>
      </c>
      <c r="G30" s="14">
        <v>1588</v>
      </c>
      <c r="H30" s="14">
        <v>1588</v>
      </c>
      <c r="I30" s="14">
        <v>1588</v>
      </c>
      <c r="J30" s="14">
        <v>1588</v>
      </c>
      <c r="K30" s="36">
        <v>1588</v>
      </c>
    </row>
    <row r="31" spans="1:11" x14ac:dyDescent="0.25">
      <c r="A31" s="35" t="s">
        <v>51</v>
      </c>
      <c r="B31" s="14">
        <v>2486.0862499999998</v>
      </c>
      <c r="C31" s="14">
        <v>2486.125</v>
      </c>
      <c r="D31" s="14">
        <v>2484.9650000000001</v>
      </c>
      <c r="E31" s="14">
        <v>2490.9875000000002</v>
      </c>
      <c r="F31" s="14">
        <v>2512.8825000000002</v>
      </c>
      <c r="G31" s="14">
        <v>3882.165</v>
      </c>
      <c r="H31" s="14">
        <v>2482.04</v>
      </c>
      <c r="I31" s="14">
        <v>2510.7487500000002</v>
      </c>
      <c r="J31" s="14">
        <v>4984.4650000000001</v>
      </c>
      <c r="K31" s="36">
        <v>2509.2775000000001</v>
      </c>
    </row>
    <row r="32" spans="1:11" x14ac:dyDescent="0.25">
      <c r="A32" s="35" t="s">
        <v>52</v>
      </c>
      <c r="B32" s="14">
        <v>195.73</v>
      </c>
      <c r="C32" s="14">
        <v>167.43625</v>
      </c>
      <c r="D32" s="14">
        <v>183.73124999999999</v>
      </c>
      <c r="E32" s="14">
        <v>381.48</v>
      </c>
      <c r="F32" s="14">
        <v>447.5675</v>
      </c>
      <c r="G32" s="14">
        <v>1603.02125</v>
      </c>
      <c r="H32" s="14">
        <v>220.93125000000001</v>
      </c>
      <c r="I32" s="14">
        <v>259.61500000000001</v>
      </c>
      <c r="J32" s="14">
        <v>1233.04125</v>
      </c>
      <c r="K32" s="36">
        <v>327.53375</v>
      </c>
    </row>
    <row r="33" spans="1:11" x14ac:dyDescent="0.25">
      <c r="A33" s="35" t="s">
        <v>40</v>
      </c>
      <c r="B33" s="14">
        <v>31.934999999999999</v>
      </c>
      <c r="C33" s="14">
        <v>72.959999999999994</v>
      </c>
      <c r="D33" s="14">
        <v>9.5562500000000004</v>
      </c>
      <c r="E33" s="14">
        <v>2.2737500000000002</v>
      </c>
      <c r="F33" s="14">
        <v>7.7874999999999996</v>
      </c>
      <c r="G33" s="14">
        <v>130.905</v>
      </c>
      <c r="H33" s="14">
        <v>11.59375</v>
      </c>
      <c r="I33" s="14">
        <v>1.0487500000000001</v>
      </c>
      <c r="J33" s="14">
        <v>361.36874999999998</v>
      </c>
      <c r="K33" s="36">
        <v>26.99625</v>
      </c>
    </row>
    <row r="34" spans="1:11" x14ac:dyDescent="0.25">
      <c r="A34" s="35" t="s">
        <v>53</v>
      </c>
      <c r="B34" s="14">
        <v>420.13125000000002</v>
      </c>
      <c r="C34" s="14">
        <v>1109.3612499999999</v>
      </c>
      <c r="D34" s="14">
        <v>2298.46875</v>
      </c>
      <c r="E34" s="14">
        <v>1891.9425000000001</v>
      </c>
      <c r="F34" s="14">
        <v>2407.1624999999999</v>
      </c>
      <c r="G34" s="14">
        <v>0</v>
      </c>
      <c r="H34" s="14">
        <v>485.32499999999999</v>
      </c>
      <c r="I34" s="14">
        <v>833.58249999999998</v>
      </c>
      <c r="J34" s="14">
        <v>39.145000000000003</v>
      </c>
      <c r="K34" s="36">
        <v>1498.9537499999999</v>
      </c>
    </row>
    <row r="35" spans="1:11" x14ac:dyDescent="0.25">
      <c r="A35" s="35" t="s">
        <v>54</v>
      </c>
      <c r="B35" s="14">
        <v>2592.4524999999999</v>
      </c>
      <c r="C35" s="14">
        <v>3521.0762500000001</v>
      </c>
      <c r="D35" s="14">
        <v>2847.5774999999999</v>
      </c>
      <c r="E35" s="14">
        <v>3094.2750000000001</v>
      </c>
      <c r="F35" s="14">
        <v>3427.1887499999998</v>
      </c>
      <c r="G35" s="14">
        <v>3127.7649999999999</v>
      </c>
      <c r="H35" s="14">
        <v>2712.3412499999999</v>
      </c>
      <c r="I35" s="14">
        <v>2338.19</v>
      </c>
      <c r="J35" s="14">
        <v>1596.8175000000001</v>
      </c>
      <c r="K35" s="36">
        <v>2737.1925000000001</v>
      </c>
    </row>
    <row r="36" spans="1:11" ht="13.8" thickBot="1" x14ac:dyDescent="0.3">
      <c r="A36" s="39" t="s">
        <v>55</v>
      </c>
      <c r="B36" s="38">
        <v>3227.55125</v>
      </c>
      <c r="C36" s="38">
        <v>830.97625000000005</v>
      </c>
      <c r="D36" s="38">
        <v>0</v>
      </c>
      <c r="E36" s="38">
        <v>0</v>
      </c>
      <c r="F36" s="38">
        <v>0</v>
      </c>
      <c r="G36" s="38">
        <v>0</v>
      </c>
      <c r="H36" s="38">
        <v>3271.1574999999998</v>
      </c>
      <c r="I36" s="38">
        <v>3201.98875</v>
      </c>
      <c r="J36" s="38">
        <v>2554.4250000000002</v>
      </c>
      <c r="K36" s="40">
        <v>3344.9775</v>
      </c>
    </row>
    <row r="41" spans="1:11" ht="13.8" thickBot="1" x14ac:dyDescent="0.3">
      <c r="A41" s="3" t="s">
        <v>345</v>
      </c>
    </row>
    <row r="42" spans="1:11" ht="27" thickBot="1" x14ac:dyDescent="0.3">
      <c r="A42" s="295" t="s">
        <v>118</v>
      </c>
      <c r="B42" s="296" t="s">
        <v>122</v>
      </c>
      <c r="C42" s="296" t="s">
        <v>53</v>
      </c>
      <c r="D42" s="296" t="s">
        <v>46</v>
      </c>
      <c r="E42" s="296" t="s">
        <v>54</v>
      </c>
      <c r="F42" s="303" t="s">
        <v>55</v>
      </c>
    </row>
    <row r="43" spans="1:11" x14ac:dyDescent="0.25">
      <c r="A43" s="301" t="s">
        <v>239</v>
      </c>
      <c r="B43" s="23">
        <v>4715.8154999999952</v>
      </c>
      <c r="C43" s="23">
        <v>0</v>
      </c>
      <c r="D43" s="23">
        <v>3008.0912499999999</v>
      </c>
      <c r="E43" s="103">
        <f>'Final Scenario Average Values'!U257-'Final Scenario Average Values'!B257</f>
        <v>-1230.2599999999998</v>
      </c>
      <c r="F43" s="302">
        <f>'Final Scenario Average Values'!U258-'Final Scenario Average Values'!B258</f>
        <v>-605.74</v>
      </c>
    </row>
    <row r="44" spans="1:11" x14ac:dyDescent="0.25">
      <c r="A44" s="297" t="s">
        <v>233</v>
      </c>
      <c r="B44" s="13">
        <v>4361.7048000000023</v>
      </c>
      <c r="C44" s="13">
        <v>2298.46875</v>
      </c>
      <c r="D44" s="13">
        <v>70.25250000000014</v>
      </c>
      <c r="E44" s="8">
        <f>'Final Scenario Average Values'!U125-'Final Scenario Average Values'!B125</f>
        <v>-375.76000000000022</v>
      </c>
      <c r="F44" s="62">
        <f>'Final Scenario Average Values'!U126-'Final Scenario Average Values'!B126</f>
        <v>-3241.59</v>
      </c>
    </row>
    <row r="45" spans="1:11" x14ac:dyDescent="0.25">
      <c r="A45" s="297" t="s">
        <v>214</v>
      </c>
      <c r="B45" s="13">
        <v>4356.9572875000031</v>
      </c>
      <c r="C45" s="13">
        <v>1109.3612499999999</v>
      </c>
      <c r="D45" s="13">
        <v>118.52124999999999</v>
      </c>
      <c r="E45" s="8">
        <f>'Final Scenario Average Values'!U81-'Final Scenario Average Values'!B81</f>
        <v>-837.05000000000018</v>
      </c>
      <c r="F45" s="62">
        <f>'Final Scenario Average Values'!U82-'Final Scenario Average Values'!B82</f>
        <v>225.18000000000006</v>
      </c>
    </row>
    <row r="46" spans="1:11" x14ac:dyDescent="0.25">
      <c r="A46" s="297" t="s">
        <v>82</v>
      </c>
      <c r="B46" s="13">
        <v>4309.3285124999993</v>
      </c>
      <c r="C46" s="13">
        <v>833.58249999999998</v>
      </c>
      <c r="D46" s="13">
        <v>163.41250000000022</v>
      </c>
      <c r="E46" s="8">
        <f>'Final Scenario Average Values'!U345-'Final Scenario Average Values'!B345</f>
        <v>-885.35000000000036</v>
      </c>
      <c r="F46" s="62">
        <f>'Final Scenario Average Values'!U346-'Final Scenario Average Values'!B346</f>
        <v>-39.850000000000364</v>
      </c>
    </row>
    <row r="47" spans="1:11" x14ac:dyDescent="0.25">
      <c r="A47" s="297" t="s">
        <v>237</v>
      </c>
      <c r="B47" s="13">
        <v>4309.0456250000025</v>
      </c>
      <c r="C47" s="13">
        <v>2407.1624999999999</v>
      </c>
      <c r="D47" s="13">
        <v>360.23750000000018</v>
      </c>
      <c r="E47" s="8">
        <f>'Final Scenario Average Values'!U213-'Final Scenario Average Values'!B213</f>
        <v>-931.3100000000004</v>
      </c>
      <c r="F47" s="62">
        <f>'Final Scenario Average Values'!U214-'Final Scenario Average Values'!B214</f>
        <v>-605.89</v>
      </c>
    </row>
    <row r="48" spans="1:11" x14ac:dyDescent="0.25">
      <c r="A48" s="297" t="s">
        <v>38</v>
      </c>
      <c r="B48" s="13">
        <v>4186.7318999999934</v>
      </c>
      <c r="C48" s="13">
        <v>420.13125000000002</v>
      </c>
      <c r="D48" s="13">
        <v>105.75124999999983</v>
      </c>
      <c r="E48" s="8">
        <f>'Final Scenario Average Values'!U37-'Final Scenario Average Values'!B37</f>
        <v>-632.55999999999995</v>
      </c>
      <c r="F48" s="62">
        <f>'Final Scenario Average Values'!U38-'Final Scenario Average Values'!B38</f>
        <v>-15.599999999999909</v>
      </c>
    </row>
    <row r="49" spans="1:6" x14ac:dyDescent="0.25">
      <c r="A49" s="297" t="s">
        <v>238</v>
      </c>
      <c r="B49" s="13">
        <v>3967.7649125000012</v>
      </c>
      <c r="C49" s="13">
        <v>1891.9425000000001</v>
      </c>
      <c r="D49" s="13">
        <v>266.74125000000021</v>
      </c>
      <c r="E49" s="8">
        <f>'Final Scenario Average Values'!U169-'Final Scenario Average Values'!B169</f>
        <v>-131.05999999999995</v>
      </c>
      <c r="F49" s="62">
        <f>'Final Scenario Average Values'!U170-'Final Scenario Average Values'!B170</f>
        <v>-3243.39</v>
      </c>
    </row>
    <row r="50" spans="1:6" x14ac:dyDescent="0.25">
      <c r="A50" s="297" t="s">
        <v>146</v>
      </c>
      <c r="B50" s="13">
        <v>3749.3467249999958</v>
      </c>
      <c r="C50" s="13">
        <v>39.145000000000003</v>
      </c>
      <c r="D50" s="13">
        <v>3970.8750000000005</v>
      </c>
      <c r="E50" s="8">
        <f>'Final Scenario Average Values'!U389-'Final Scenario Average Values'!B389</f>
        <v>-1628.7399999999998</v>
      </c>
      <c r="F50" s="62">
        <f>'Final Scenario Average Values'!U390-'Final Scenario Average Values'!B390</f>
        <v>-688.96</v>
      </c>
    </row>
    <row r="51" spans="1:6" x14ac:dyDescent="0.25">
      <c r="A51" s="297" t="s">
        <v>77</v>
      </c>
      <c r="B51" s="13">
        <v>3723.8167125000018</v>
      </c>
      <c r="C51" s="13">
        <v>485.32499999999999</v>
      </c>
      <c r="D51" s="13">
        <v>106.56499999999997</v>
      </c>
      <c r="E51" s="8">
        <f>'Final Scenario Average Values'!U301-'Final Scenario Average Values'!B301</f>
        <v>-513.86999999999989</v>
      </c>
      <c r="F51" s="62">
        <f>'Final Scenario Average Values'!U302-'Final Scenario Average Values'!B302</f>
        <v>27</v>
      </c>
    </row>
    <row r="52" spans="1:6" ht="13.8" thickBot="1" x14ac:dyDescent="0.3">
      <c r="A52" s="298" t="s">
        <v>83</v>
      </c>
      <c r="B52" s="63">
        <v>2342.9324125000003</v>
      </c>
      <c r="C52" s="63">
        <v>1498.9537499999999</v>
      </c>
      <c r="D52" s="63">
        <v>255.80750000000015</v>
      </c>
      <c r="E52" s="299">
        <f>'Final Scenario Average Values'!U433-'Final Scenario Average Values'!B433</f>
        <v>-493.94999999999982</v>
      </c>
      <c r="F52" s="300">
        <f>'Final Scenario Average Values'!U434-'Final Scenario Average Values'!B434</f>
        <v>96.480000000000018</v>
      </c>
    </row>
  </sheetData>
  <sortState ref="A43:D52">
    <sortCondition descending="1" ref="B29:B38"/>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3"/>
  <sheetViews>
    <sheetView zoomScale="90" zoomScaleNormal="90" workbookViewId="0">
      <selection activeCell="K35" sqref="K35"/>
    </sheetView>
  </sheetViews>
  <sheetFormatPr defaultRowHeight="13.2" x14ac:dyDescent="0.25"/>
  <cols>
    <col min="1" max="1" width="26" customWidth="1"/>
  </cols>
  <sheetData>
    <row r="1" spans="1:25" x14ac:dyDescent="0.25">
      <c r="A1" s="3" t="s">
        <v>328</v>
      </c>
    </row>
    <row r="2" spans="1:25" ht="13.8" thickBot="1" x14ac:dyDescent="0.3">
      <c r="A2" s="3" t="s">
        <v>1</v>
      </c>
    </row>
    <row r="3" spans="1:25" x14ac:dyDescent="0.25">
      <c r="A3" s="263" t="s">
        <v>283</v>
      </c>
      <c r="B3" s="2">
        <v>2016</v>
      </c>
      <c r="C3" s="3">
        <v>2017</v>
      </c>
      <c r="D3" s="2">
        <v>2018</v>
      </c>
      <c r="E3" s="3">
        <v>2019</v>
      </c>
      <c r="F3" s="2">
        <v>2020</v>
      </c>
      <c r="G3" s="4">
        <v>2021</v>
      </c>
      <c r="H3" s="2">
        <v>2022</v>
      </c>
      <c r="I3" s="3">
        <v>2023</v>
      </c>
      <c r="J3" s="2">
        <v>2024</v>
      </c>
      <c r="K3" s="3">
        <v>2025</v>
      </c>
      <c r="L3" s="4">
        <v>2026</v>
      </c>
      <c r="M3" s="3">
        <v>2027</v>
      </c>
      <c r="N3" s="2">
        <v>2028</v>
      </c>
      <c r="O3" s="3">
        <v>2029</v>
      </c>
      <c r="P3" s="2">
        <v>2030</v>
      </c>
      <c r="Q3" s="3">
        <v>2031</v>
      </c>
      <c r="R3" s="2">
        <v>2032</v>
      </c>
      <c r="S3" s="3">
        <v>2033</v>
      </c>
      <c r="T3" s="2">
        <v>2034</v>
      </c>
      <c r="U3" s="4">
        <v>2035</v>
      </c>
      <c r="V3">
        <v>2030</v>
      </c>
      <c r="W3">
        <v>2035</v>
      </c>
    </row>
    <row r="4" spans="1:25" x14ac:dyDescent="0.25">
      <c r="A4" s="5" t="s">
        <v>2</v>
      </c>
      <c r="B4" s="5">
        <v>20735.7</v>
      </c>
      <c r="C4" s="5">
        <v>20614.900000000001</v>
      </c>
      <c r="D4" s="5">
        <v>20537.099999999999</v>
      </c>
      <c r="E4" s="5">
        <v>20387.8</v>
      </c>
      <c r="F4" s="5">
        <v>20154</v>
      </c>
      <c r="G4" s="5">
        <v>19907</v>
      </c>
      <c r="H4" s="5">
        <v>19650.7</v>
      </c>
      <c r="I4" s="5">
        <v>19393.900000000001</v>
      </c>
      <c r="J4" s="5">
        <v>19134.900000000001</v>
      </c>
      <c r="K4" s="5">
        <v>18884.599999999999</v>
      </c>
      <c r="L4" s="5">
        <v>18635.099999999999</v>
      </c>
      <c r="M4" s="5">
        <v>18397.7</v>
      </c>
      <c r="N4" s="5">
        <v>18168</v>
      </c>
      <c r="O4" s="5">
        <v>17985</v>
      </c>
      <c r="P4" s="5">
        <v>17918</v>
      </c>
      <c r="Q4" s="5">
        <v>17908.900000000001</v>
      </c>
      <c r="R4" s="5">
        <v>17951</v>
      </c>
      <c r="S4" s="5">
        <v>18011.400000000001</v>
      </c>
      <c r="T4" s="5">
        <v>18075.900000000001</v>
      </c>
      <c r="U4" s="5">
        <v>18168.2</v>
      </c>
      <c r="V4" s="5">
        <v>-2817.7000000000007</v>
      </c>
      <c r="W4" s="5">
        <v>-2567.5</v>
      </c>
    </row>
    <row r="5" spans="1:25" x14ac:dyDescent="0.25">
      <c r="A5" s="5" t="s">
        <v>3</v>
      </c>
      <c r="B5" s="5">
        <v>20812</v>
      </c>
      <c r="C5" s="5">
        <v>20729.400000000001</v>
      </c>
      <c r="D5" s="5">
        <v>20659.2</v>
      </c>
      <c r="E5" s="5">
        <v>20517</v>
      </c>
      <c r="F5" s="5">
        <v>20332</v>
      </c>
      <c r="G5" s="5">
        <v>20118.400000000001</v>
      </c>
      <c r="H5" s="5">
        <v>19902.8</v>
      </c>
      <c r="I5" s="5">
        <v>19687.2</v>
      </c>
      <c r="J5" s="5">
        <v>19479.8</v>
      </c>
      <c r="K5" s="5">
        <v>19271.599999999999</v>
      </c>
      <c r="L5" s="5">
        <v>19067.8</v>
      </c>
      <c r="M5" s="5">
        <v>18875.599999999999</v>
      </c>
      <c r="N5" s="5">
        <v>18718</v>
      </c>
      <c r="O5" s="5">
        <v>18581</v>
      </c>
      <c r="P5" s="5">
        <v>18563.599999999999</v>
      </c>
      <c r="Q5" s="5">
        <v>18632.2</v>
      </c>
      <c r="R5" s="5">
        <v>18723.400000000001</v>
      </c>
      <c r="S5" s="5">
        <v>18854.599999999999</v>
      </c>
      <c r="T5" s="5">
        <v>19000.2</v>
      </c>
      <c r="U5" s="5">
        <v>19121.2</v>
      </c>
      <c r="V5" s="5">
        <v>-2248.4000000000015</v>
      </c>
      <c r="W5" s="5">
        <v>-1690.7999999999993</v>
      </c>
    </row>
    <row r="6" spans="1:25" x14ac:dyDescent="0.25">
      <c r="A6" s="5" t="s">
        <v>4</v>
      </c>
      <c r="B6" s="5">
        <v>20894</v>
      </c>
      <c r="C6" s="5">
        <v>20807</v>
      </c>
      <c r="D6" s="5">
        <v>20761</v>
      </c>
      <c r="E6" s="5">
        <v>20644.7</v>
      </c>
      <c r="F6" s="5">
        <v>20478.400000000001</v>
      </c>
      <c r="G6" s="5">
        <v>20299.7</v>
      </c>
      <c r="H6" s="5">
        <v>20112.7</v>
      </c>
      <c r="I6" s="5">
        <v>19902.7</v>
      </c>
      <c r="J6" s="5">
        <v>19703.7</v>
      </c>
      <c r="K6" s="5">
        <v>19507.099999999999</v>
      </c>
      <c r="L6" s="5">
        <v>19325.099999999999</v>
      </c>
      <c r="M6" s="5">
        <v>19165.5</v>
      </c>
      <c r="N6" s="5">
        <v>19032</v>
      </c>
      <c r="O6" s="5">
        <v>18902.2</v>
      </c>
      <c r="P6" s="5">
        <v>18915.099999999999</v>
      </c>
      <c r="Q6" s="5">
        <v>18983.8</v>
      </c>
      <c r="R6" s="5">
        <v>19089.400000000001</v>
      </c>
      <c r="S6" s="5">
        <v>19239.400000000001</v>
      </c>
      <c r="T6" s="5">
        <v>19398.400000000001</v>
      </c>
      <c r="U6" s="5">
        <v>19555.400000000001</v>
      </c>
      <c r="V6" s="5">
        <v>-1978.9000000000015</v>
      </c>
      <c r="W6" s="5">
        <v>-1338.5999999999985</v>
      </c>
    </row>
    <row r="7" spans="1:25" x14ac:dyDescent="0.25">
      <c r="A7" s="5" t="s">
        <v>5</v>
      </c>
      <c r="B7" s="5">
        <v>20952.2</v>
      </c>
      <c r="C7" s="5">
        <v>20887.599999999999</v>
      </c>
      <c r="D7" s="5">
        <v>20846</v>
      </c>
      <c r="E7" s="5">
        <v>20760.599999999999</v>
      </c>
      <c r="F7" s="5">
        <v>20606.599999999999</v>
      </c>
      <c r="G7" s="5">
        <v>20438.599999999999</v>
      </c>
      <c r="H7" s="5">
        <v>20257.599999999999</v>
      </c>
      <c r="I7" s="5">
        <v>20074.8</v>
      </c>
      <c r="J7" s="5">
        <v>19891</v>
      </c>
      <c r="K7" s="5">
        <v>19713.400000000001</v>
      </c>
      <c r="L7" s="5">
        <v>19540.599999999999</v>
      </c>
      <c r="M7" s="5">
        <v>19402</v>
      </c>
      <c r="N7" s="5">
        <v>19277.8</v>
      </c>
      <c r="O7" s="5">
        <v>19205.2</v>
      </c>
      <c r="P7" s="5">
        <v>19247.2</v>
      </c>
      <c r="Q7" s="5">
        <v>19343.400000000001</v>
      </c>
      <c r="R7" s="5">
        <v>19477.8</v>
      </c>
      <c r="S7" s="5">
        <v>19658</v>
      </c>
      <c r="T7" s="5">
        <v>19873.2</v>
      </c>
      <c r="U7" s="5">
        <v>20046</v>
      </c>
      <c r="V7" s="5">
        <v>-1705</v>
      </c>
      <c r="W7" s="5">
        <v>-906.20000000000073</v>
      </c>
    </row>
    <row r="8" spans="1:25" x14ac:dyDescent="0.25">
      <c r="A8" s="5" t="s">
        <v>6</v>
      </c>
      <c r="B8" s="5">
        <v>21016</v>
      </c>
      <c r="C8" s="5">
        <v>20955.5</v>
      </c>
      <c r="D8" s="5">
        <v>20930.5</v>
      </c>
      <c r="E8" s="5">
        <v>20853</v>
      </c>
      <c r="F8" s="5">
        <v>20729.5</v>
      </c>
      <c r="G8" s="5">
        <v>20570.5</v>
      </c>
      <c r="H8" s="5">
        <v>20418</v>
      </c>
      <c r="I8" s="5">
        <v>20267.5</v>
      </c>
      <c r="J8" s="5">
        <v>20113</v>
      </c>
      <c r="K8" s="5">
        <v>19967.5</v>
      </c>
      <c r="L8" s="5">
        <v>19833</v>
      </c>
      <c r="M8" s="5">
        <v>19713</v>
      </c>
      <c r="N8" s="5">
        <v>19618</v>
      </c>
      <c r="O8" s="5">
        <v>19559.5</v>
      </c>
      <c r="P8" s="5">
        <v>19633</v>
      </c>
      <c r="Q8" s="5">
        <v>19757.5</v>
      </c>
      <c r="R8" s="5">
        <v>19921</v>
      </c>
      <c r="S8" s="5">
        <v>20122.5</v>
      </c>
      <c r="T8" s="5">
        <v>20329.5</v>
      </c>
      <c r="U8" s="5">
        <v>20545</v>
      </c>
      <c r="V8" s="5">
        <v>-1383</v>
      </c>
      <c r="W8" s="5">
        <v>-471</v>
      </c>
    </row>
    <row r="9" spans="1:25" x14ac:dyDescent="0.25">
      <c r="A9" s="5" t="s">
        <v>7</v>
      </c>
      <c r="B9" s="5">
        <v>21073.4</v>
      </c>
      <c r="C9" s="5">
        <v>21024.400000000001</v>
      </c>
      <c r="D9" s="5">
        <v>21015.8</v>
      </c>
      <c r="E9" s="5">
        <v>20959.400000000001</v>
      </c>
      <c r="F9" s="5">
        <v>20841.2</v>
      </c>
      <c r="G9" s="5">
        <v>20706</v>
      </c>
      <c r="H9" s="5">
        <v>20571.2</v>
      </c>
      <c r="I9" s="5">
        <v>20432.2</v>
      </c>
      <c r="J9" s="5">
        <v>20310.400000000001</v>
      </c>
      <c r="K9" s="5">
        <v>20186.8</v>
      </c>
      <c r="L9" s="5">
        <v>20054.599999999999</v>
      </c>
      <c r="M9" s="5">
        <v>19975.8</v>
      </c>
      <c r="N9" s="5">
        <v>19906.2</v>
      </c>
      <c r="O9" s="5">
        <v>19871.400000000001</v>
      </c>
      <c r="P9" s="5">
        <v>19950</v>
      </c>
      <c r="Q9" s="5">
        <v>20096.599999999999</v>
      </c>
      <c r="R9" s="5">
        <v>20311.400000000001</v>
      </c>
      <c r="S9" s="5">
        <v>20543.599999999999</v>
      </c>
      <c r="T9" s="5">
        <v>20813.2</v>
      </c>
      <c r="U9" s="5">
        <v>21083.599999999999</v>
      </c>
      <c r="V9" s="5">
        <v>-1123.4000000000015</v>
      </c>
      <c r="W9" s="11">
        <v>10.19999999999709</v>
      </c>
    </row>
    <row r="10" spans="1:25" x14ac:dyDescent="0.25">
      <c r="A10" s="5" t="s">
        <v>8</v>
      </c>
      <c r="B10" s="5">
        <v>21135.200000000001</v>
      </c>
      <c r="C10" s="5">
        <v>21092</v>
      </c>
      <c r="D10" s="5">
        <v>21106.3</v>
      </c>
      <c r="E10" s="5">
        <v>21070</v>
      </c>
      <c r="F10" s="5">
        <v>20969.2</v>
      </c>
      <c r="G10" s="5">
        <v>20864</v>
      </c>
      <c r="H10" s="5">
        <v>20753.599999999999</v>
      </c>
      <c r="I10" s="5">
        <v>20645.3</v>
      </c>
      <c r="J10" s="5">
        <v>20535.599999999999</v>
      </c>
      <c r="K10" s="5">
        <v>20443.5</v>
      </c>
      <c r="L10" s="5">
        <v>20349.900000000001</v>
      </c>
      <c r="M10" s="5">
        <v>20295</v>
      </c>
      <c r="N10" s="5">
        <v>20243.099999999999</v>
      </c>
      <c r="O10" s="5">
        <v>20241.2</v>
      </c>
      <c r="P10" s="5">
        <v>20350.099999999999</v>
      </c>
      <c r="Q10" s="5">
        <v>20536.5</v>
      </c>
      <c r="R10" s="5">
        <v>20742.599999999999</v>
      </c>
      <c r="S10" s="5">
        <v>20995.200000000001</v>
      </c>
      <c r="T10" s="5">
        <v>21281</v>
      </c>
      <c r="U10" s="5">
        <v>21567</v>
      </c>
      <c r="V10" s="5">
        <v>-785.10000000000218</v>
      </c>
      <c r="W10" s="5">
        <v>431.79999999999927</v>
      </c>
    </row>
    <row r="11" spans="1:25" x14ac:dyDescent="0.25">
      <c r="A11" s="5" t="s">
        <v>9</v>
      </c>
      <c r="B11" s="5">
        <v>21217.200000000001</v>
      </c>
      <c r="C11" s="5">
        <v>21193</v>
      </c>
      <c r="D11" s="5">
        <v>21206</v>
      </c>
      <c r="E11" s="5">
        <v>21188</v>
      </c>
      <c r="F11" s="5">
        <v>21111</v>
      </c>
      <c r="G11" s="5">
        <v>21023.200000000001</v>
      </c>
      <c r="H11" s="5">
        <v>20936.599999999999</v>
      </c>
      <c r="I11" s="5">
        <v>20852.2</v>
      </c>
      <c r="J11" s="5">
        <v>20759.599999999999</v>
      </c>
      <c r="K11" s="5">
        <v>20669.8</v>
      </c>
      <c r="L11" s="5">
        <v>20601.2</v>
      </c>
      <c r="M11" s="5">
        <v>20564.8</v>
      </c>
      <c r="N11" s="5">
        <v>20549.400000000001</v>
      </c>
      <c r="O11" s="5">
        <v>20575.599999999999</v>
      </c>
      <c r="P11" s="5">
        <v>20732.400000000001</v>
      </c>
      <c r="Q11" s="5">
        <v>20949.400000000001</v>
      </c>
      <c r="R11" s="5">
        <v>21222.2</v>
      </c>
      <c r="S11" s="5">
        <v>21530.2</v>
      </c>
      <c r="T11" s="5">
        <v>21840.400000000001</v>
      </c>
      <c r="U11" s="5">
        <v>22154.799999999999</v>
      </c>
      <c r="V11" s="5">
        <v>-484.79999999999927</v>
      </c>
      <c r="W11" s="5">
        <v>937.59999999999854</v>
      </c>
    </row>
    <row r="12" spans="1:25" x14ac:dyDescent="0.25">
      <c r="A12" s="5" t="s">
        <v>10</v>
      </c>
      <c r="B12" s="5">
        <v>21319.1</v>
      </c>
      <c r="C12" s="5">
        <v>21295.1</v>
      </c>
      <c r="D12" s="5">
        <v>21360.6</v>
      </c>
      <c r="E12" s="5">
        <v>21359.3</v>
      </c>
      <c r="F12" s="5">
        <v>21305.200000000001</v>
      </c>
      <c r="G12" s="5">
        <v>21265</v>
      </c>
      <c r="H12" s="5">
        <v>21226.2</v>
      </c>
      <c r="I12" s="5">
        <v>21172.5</v>
      </c>
      <c r="J12" s="5">
        <v>21131.599999999999</v>
      </c>
      <c r="K12" s="5">
        <v>21103.5</v>
      </c>
      <c r="L12" s="5">
        <v>21081.1</v>
      </c>
      <c r="M12" s="5">
        <v>21081.1</v>
      </c>
      <c r="N12" s="5">
        <v>21102.1</v>
      </c>
      <c r="O12" s="5">
        <v>21158.2</v>
      </c>
      <c r="P12" s="5">
        <v>21349.1</v>
      </c>
      <c r="Q12" s="5">
        <v>21609.200000000001</v>
      </c>
      <c r="R12" s="5">
        <v>21923.3</v>
      </c>
      <c r="S12" s="5">
        <v>22276.3</v>
      </c>
      <c r="T12" s="5">
        <v>22667.1</v>
      </c>
      <c r="U12" s="5">
        <v>23077.3</v>
      </c>
      <c r="V12" s="264">
        <v>30</v>
      </c>
      <c r="W12" s="5">
        <v>1758.2000000000007</v>
      </c>
      <c r="Y12" t="s">
        <v>288</v>
      </c>
    </row>
    <row r="13" spans="1:25" x14ac:dyDescent="0.25">
      <c r="A13" s="5" t="s">
        <v>11</v>
      </c>
      <c r="B13" s="5">
        <v>21748</v>
      </c>
      <c r="C13" s="5">
        <v>21780</v>
      </c>
      <c r="D13" s="5">
        <v>21968</v>
      </c>
      <c r="E13" s="5">
        <v>22126</v>
      </c>
      <c r="F13" s="5">
        <v>22225</v>
      </c>
      <c r="G13" s="5">
        <v>22319</v>
      </c>
      <c r="H13" s="5">
        <v>22444</v>
      </c>
      <c r="I13" s="5">
        <v>22572</v>
      </c>
      <c r="J13" s="5">
        <v>22712</v>
      </c>
      <c r="K13" s="5">
        <v>22862</v>
      </c>
      <c r="L13" s="5">
        <v>23024</v>
      </c>
      <c r="M13" s="5">
        <v>23213</v>
      </c>
      <c r="N13" s="5">
        <v>23437</v>
      </c>
      <c r="O13" s="5">
        <v>23699</v>
      </c>
      <c r="P13" s="5">
        <v>24093</v>
      </c>
      <c r="Q13" s="5">
        <v>24568</v>
      </c>
      <c r="R13" s="5">
        <v>25109</v>
      </c>
      <c r="S13" s="5">
        <v>25700</v>
      </c>
      <c r="T13" s="5">
        <v>26315</v>
      </c>
      <c r="U13" s="5">
        <v>26931</v>
      </c>
      <c r="V13" s="5">
        <v>2345</v>
      </c>
      <c r="W13" s="5">
        <v>5183</v>
      </c>
    </row>
    <row r="14" spans="1:25" x14ac:dyDescent="0.25">
      <c r="A14" s="5"/>
    </row>
    <row r="15" spans="1:25" ht="13.8" thickBot="1" x14ac:dyDescent="0.3">
      <c r="A15" s="3" t="s">
        <v>12</v>
      </c>
    </row>
    <row r="16" spans="1:25" x14ac:dyDescent="0.25">
      <c r="A16" s="263" t="s">
        <v>283</v>
      </c>
      <c r="B16" s="2">
        <v>2016</v>
      </c>
      <c r="C16" s="3">
        <v>2017</v>
      </c>
      <c r="D16" s="2">
        <v>2018</v>
      </c>
      <c r="E16" s="3">
        <v>2019</v>
      </c>
      <c r="F16" s="2">
        <v>2020</v>
      </c>
      <c r="G16" s="4">
        <v>2021</v>
      </c>
      <c r="H16" s="2">
        <v>2022</v>
      </c>
      <c r="I16" s="3">
        <v>2023</v>
      </c>
      <c r="J16" s="2">
        <v>2024</v>
      </c>
      <c r="K16" s="3">
        <v>2025</v>
      </c>
      <c r="L16" s="4">
        <v>2026</v>
      </c>
      <c r="M16" s="3">
        <v>2027</v>
      </c>
      <c r="N16" s="2">
        <v>2028</v>
      </c>
      <c r="O16" s="3">
        <v>2029</v>
      </c>
      <c r="P16" s="2">
        <v>2030</v>
      </c>
      <c r="Q16" s="3">
        <v>2031</v>
      </c>
      <c r="R16" s="2">
        <v>2032</v>
      </c>
      <c r="S16" s="3">
        <v>2033</v>
      </c>
      <c r="T16" s="2">
        <v>2034</v>
      </c>
      <c r="U16" s="4">
        <v>2035</v>
      </c>
      <c r="V16">
        <v>2030</v>
      </c>
      <c r="W16">
        <v>2035</v>
      </c>
    </row>
    <row r="17" spans="1:25" x14ac:dyDescent="0.25">
      <c r="A17" s="5" t="s">
        <v>2</v>
      </c>
      <c r="B17" s="5">
        <v>20210.7</v>
      </c>
      <c r="C17" s="5">
        <v>20053.8</v>
      </c>
      <c r="D17" s="5">
        <v>20095.7</v>
      </c>
      <c r="E17" s="5">
        <v>19951.5</v>
      </c>
      <c r="F17" s="5">
        <v>19714.3</v>
      </c>
      <c r="G17" s="5">
        <v>19475</v>
      </c>
      <c r="H17" s="5">
        <v>19218.8</v>
      </c>
      <c r="I17" s="5">
        <v>18967.900000000001</v>
      </c>
      <c r="J17" s="5">
        <v>18707.900000000001</v>
      </c>
      <c r="K17" s="5">
        <v>18447</v>
      </c>
      <c r="L17" s="5">
        <v>18192.400000000001</v>
      </c>
      <c r="M17" s="5">
        <v>17952.400000000001</v>
      </c>
      <c r="N17" s="5">
        <v>17748</v>
      </c>
      <c r="O17" s="5">
        <v>17589.8</v>
      </c>
      <c r="P17" s="5">
        <v>17547.099999999999</v>
      </c>
      <c r="Q17" s="5">
        <v>17555.900000000001</v>
      </c>
      <c r="R17" s="5">
        <v>17594.8</v>
      </c>
      <c r="S17" s="5">
        <v>17645</v>
      </c>
      <c r="T17" s="5">
        <v>17734.2</v>
      </c>
      <c r="U17" s="5">
        <v>17818.400000000001</v>
      </c>
      <c r="V17" s="5">
        <v>-2663.6000000000022</v>
      </c>
      <c r="W17" s="5">
        <v>-2392.2999999999993</v>
      </c>
    </row>
    <row r="18" spans="1:25" x14ac:dyDescent="0.25">
      <c r="A18" s="5" t="s">
        <v>3</v>
      </c>
      <c r="B18" s="5">
        <v>20287</v>
      </c>
      <c r="C18" s="5">
        <v>20168.400000000001</v>
      </c>
      <c r="D18" s="5">
        <v>20218.8</v>
      </c>
      <c r="E18" s="5">
        <v>20086.8</v>
      </c>
      <c r="F18" s="5">
        <v>19896</v>
      </c>
      <c r="G18" s="5">
        <v>19676.2</v>
      </c>
      <c r="H18" s="5">
        <v>19467.400000000001</v>
      </c>
      <c r="I18" s="5">
        <v>19260.8</v>
      </c>
      <c r="J18" s="5">
        <v>19054.8</v>
      </c>
      <c r="K18" s="5">
        <v>18837.2</v>
      </c>
      <c r="L18" s="5">
        <v>18626.8</v>
      </c>
      <c r="M18" s="5">
        <v>18453.599999999999</v>
      </c>
      <c r="N18" s="5">
        <v>18287</v>
      </c>
      <c r="O18" s="5">
        <v>18172.2</v>
      </c>
      <c r="P18" s="5">
        <v>18173.8</v>
      </c>
      <c r="Q18" s="5">
        <v>18225</v>
      </c>
      <c r="R18" s="5">
        <v>18326.599999999999</v>
      </c>
      <c r="S18" s="5">
        <v>18471.8</v>
      </c>
      <c r="T18" s="5">
        <v>18611.599999999999</v>
      </c>
      <c r="U18" s="5">
        <v>18710.2</v>
      </c>
      <c r="V18" s="5">
        <v>-2113.2000000000007</v>
      </c>
      <c r="W18" s="5">
        <v>-1576.7999999999993</v>
      </c>
    </row>
    <row r="19" spans="1:25" x14ac:dyDescent="0.25">
      <c r="A19" s="5" t="s">
        <v>4</v>
      </c>
      <c r="B19" s="5">
        <v>20369.7</v>
      </c>
      <c r="C19" s="5">
        <v>20247.7</v>
      </c>
      <c r="D19" s="5">
        <v>20325</v>
      </c>
      <c r="E19" s="5">
        <v>20212.7</v>
      </c>
      <c r="F19" s="5">
        <v>20042.7</v>
      </c>
      <c r="G19" s="5">
        <v>19867</v>
      </c>
      <c r="H19" s="5">
        <v>19660.599999999999</v>
      </c>
      <c r="I19" s="5">
        <v>19478.8</v>
      </c>
      <c r="J19" s="5">
        <v>19291.8</v>
      </c>
      <c r="K19" s="5">
        <v>19093.7</v>
      </c>
      <c r="L19" s="5">
        <v>18898.7</v>
      </c>
      <c r="M19" s="5">
        <v>18729.5</v>
      </c>
      <c r="N19" s="5">
        <v>18592.599999999999</v>
      </c>
      <c r="O19" s="5">
        <v>18493.2</v>
      </c>
      <c r="P19" s="5">
        <v>18526</v>
      </c>
      <c r="Q19" s="5">
        <v>18605.5</v>
      </c>
      <c r="R19" s="5">
        <v>18722.900000000001</v>
      </c>
      <c r="S19" s="5">
        <v>18863.099999999999</v>
      </c>
      <c r="T19" s="5">
        <v>19040.2</v>
      </c>
      <c r="U19" s="5">
        <v>19193.7</v>
      </c>
      <c r="V19" s="5">
        <v>-1843.7000000000007</v>
      </c>
      <c r="W19" s="5">
        <v>-1176</v>
      </c>
    </row>
    <row r="20" spans="1:25" x14ac:dyDescent="0.25">
      <c r="A20" s="5" t="s">
        <v>5</v>
      </c>
      <c r="B20" s="5">
        <v>20428</v>
      </c>
      <c r="C20" s="5">
        <v>20325.599999999999</v>
      </c>
      <c r="D20" s="5">
        <v>20409</v>
      </c>
      <c r="E20" s="5">
        <v>20326.2</v>
      </c>
      <c r="F20" s="5">
        <v>20176</v>
      </c>
      <c r="G20" s="5">
        <v>20004.2</v>
      </c>
      <c r="H20" s="5">
        <v>19829</v>
      </c>
      <c r="I20" s="5">
        <v>19649.400000000001</v>
      </c>
      <c r="J20" s="5">
        <v>19473</v>
      </c>
      <c r="K20" s="5">
        <v>19298.8</v>
      </c>
      <c r="L20" s="5">
        <v>19133</v>
      </c>
      <c r="M20" s="5">
        <v>18985.2</v>
      </c>
      <c r="N20" s="5">
        <v>18864</v>
      </c>
      <c r="O20" s="5">
        <v>18802</v>
      </c>
      <c r="P20" s="5">
        <v>18840</v>
      </c>
      <c r="Q20" s="5">
        <v>18953.8</v>
      </c>
      <c r="R20" s="5">
        <v>19111.2</v>
      </c>
      <c r="S20" s="5">
        <v>19287.400000000001</v>
      </c>
      <c r="T20" s="5">
        <v>19489.8</v>
      </c>
      <c r="U20" s="5">
        <v>19693.2</v>
      </c>
      <c r="V20" s="5">
        <v>-1588</v>
      </c>
      <c r="W20" s="5">
        <v>-734.79999999999927</v>
      </c>
    </row>
    <row r="21" spans="1:25" x14ac:dyDescent="0.25">
      <c r="A21" s="5" t="s">
        <v>6</v>
      </c>
      <c r="B21" s="5">
        <v>20491.5</v>
      </c>
      <c r="C21" s="5">
        <v>20388</v>
      </c>
      <c r="D21" s="5">
        <v>20495</v>
      </c>
      <c r="E21" s="5">
        <v>20420</v>
      </c>
      <c r="F21" s="5">
        <v>20299</v>
      </c>
      <c r="G21" s="5">
        <v>20136.5</v>
      </c>
      <c r="H21" s="5">
        <v>19994</v>
      </c>
      <c r="I21" s="5">
        <v>19847.5</v>
      </c>
      <c r="J21" s="5">
        <v>19687</v>
      </c>
      <c r="K21" s="5">
        <v>19543</v>
      </c>
      <c r="L21" s="5">
        <v>19416.5</v>
      </c>
      <c r="M21" s="5">
        <v>19297</v>
      </c>
      <c r="N21" s="5">
        <v>19193.5</v>
      </c>
      <c r="O21" s="5">
        <v>19148.5</v>
      </c>
      <c r="P21" s="5">
        <v>19218.5</v>
      </c>
      <c r="Q21" s="5">
        <v>19360.5</v>
      </c>
      <c r="R21" s="5">
        <v>19546.5</v>
      </c>
      <c r="S21" s="5">
        <v>19754.5</v>
      </c>
      <c r="T21" s="5">
        <v>19970.5</v>
      </c>
      <c r="U21" s="5">
        <v>20175.5</v>
      </c>
      <c r="V21" s="5">
        <v>-1273</v>
      </c>
      <c r="W21" s="11">
        <v>-316</v>
      </c>
    </row>
    <row r="22" spans="1:25" x14ac:dyDescent="0.25">
      <c r="A22" s="5" t="s">
        <v>7</v>
      </c>
      <c r="B22" s="5">
        <v>20548</v>
      </c>
      <c r="C22" s="5">
        <v>20459.8</v>
      </c>
      <c r="D22" s="5">
        <v>20572.400000000001</v>
      </c>
      <c r="E22" s="5">
        <v>20521</v>
      </c>
      <c r="F22" s="5">
        <v>20390.8</v>
      </c>
      <c r="G22" s="5">
        <v>20269.8</v>
      </c>
      <c r="H22" s="5">
        <v>20138.2</v>
      </c>
      <c r="I22" s="5">
        <v>20009</v>
      </c>
      <c r="J22" s="5">
        <v>19878.400000000001</v>
      </c>
      <c r="K22" s="5">
        <v>19752</v>
      </c>
      <c r="L22" s="5">
        <v>19636.599999999999</v>
      </c>
      <c r="M22" s="5">
        <v>19556.599999999999</v>
      </c>
      <c r="N22" s="5">
        <v>19476.400000000001</v>
      </c>
      <c r="O22" s="5">
        <v>19445.599999999999</v>
      </c>
      <c r="P22" s="5">
        <v>19540.400000000001</v>
      </c>
      <c r="Q22" s="5">
        <v>19703.599999999999</v>
      </c>
      <c r="R22" s="5">
        <v>19920.400000000001</v>
      </c>
      <c r="S22" s="5">
        <v>20193.8</v>
      </c>
      <c r="T22" s="5">
        <v>20444.399999999998</v>
      </c>
      <c r="U22" s="5">
        <v>20698</v>
      </c>
      <c r="V22" s="5">
        <v>-1007.5999999999985</v>
      </c>
      <c r="W22" s="11">
        <v>150</v>
      </c>
    </row>
    <row r="23" spans="1:25" x14ac:dyDescent="0.25">
      <c r="A23" s="5" t="s">
        <v>8</v>
      </c>
      <c r="B23" s="5">
        <v>20611.599999999999</v>
      </c>
      <c r="C23" s="5">
        <v>20529.599999999999</v>
      </c>
      <c r="D23" s="5">
        <v>20666.599999999999</v>
      </c>
      <c r="E23" s="5">
        <v>20635.3</v>
      </c>
      <c r="F23" s="5">
        <v>20532.900000000001</v>
      </c>
      <c r="G23" s="5">
        <v>20425.900000000001</v>
      </c>
      <c r="H23" s="5">
        <v>20304.599999999999</v>
      </c>
      <c r="I23" s="5">
        <v>20202</v>
      </c>
      <c r="J23" s="5">
        <v>20096.900000000001</v>
      </c>
      <c r="K23" s="5">
        <v>19996.599999999999</v>
      </c>
      <c r="L23" s="5">
        <v>19909.3</v>
      </c>
      <c r="M23" s="5">
        <v>19842.2</v>
      </c>
      <c r="N23" s="5">
        <v>19806</v>
      </c>
      <c r="O23" s="5">
        <v>19801.3</v>
      </c>
      <c r="P23" s="5">
        <v>19932.5</v>
      </c>
      <c r="Q23" s="5">
        <v>20129.3</v>
      </c>
      <c r="R23" s="5">
        <v>20359.8</v>
      </c>
      <c r="S23" s="5">
        <v>20638.3</v>
      </c>
      <c r="T23" s="5">
        <v>20933.900000000001</v>
      </c>
      <c r="U23" s="5">
        <v>21213.5</v>
      </c>
      <c r="V23" s="5">
        <v>-679.09999999999854</v>
      </c>
      <c r="W23" s="5">
        <v>601.90000000000146</v>
      </c>
    </row>
    <row r="24" spans="1:25" x14ac:dyDescent="0.25">
      <c r="A24" s="5" t="s">
        <v>9</v>
      </c>
      <c r="B24" s="5">
        <v>20691.400000000001</v>
      </c>
      <c r="C24" s="5">
        <v>20630</v>
      </c>
      <c r="D24" s="5">
        <v>20770.2</v>
      </c>
      <c r="E24" s="5">
        <v>20754.599999999999</v>
      </c>
      <c r="F24" s="5">
        <v>20677.599999999999</v>
      </c>
      <c r="G24" s="5">
        <v>20587.400000000001</v>
      </c>
      <c r="H24" s="5">
        <v>20499.400000000001</v>
      </c>
      <c r="I24" s="5">
        <v>20422.8</v>
      </c>
      <c r="J24" s="5">
        <v>20334.400000000001</v>
      </c>
      <c r="K24" s="5">
        <v>20250.2</v>
      </c>
      <c r="L24" s="5">
        <v>20186.400000000001</v>
      </c>
      <c r="M24" s="5">
        <v>20138</v>
      </c>
      <c r="N24" s="5">
        <v>20124</v>
      </c>
      <c r="O24" s="5">
        <v>20133.400000000001</v>
      </c>
      <c r="P24" s="5">
        <v>20308.400000000001</v>
      </c>
      <c r="Q24" s="5">
        <v>20539.2</v>
      </c>
      <c r="R24" s="5">
        <v>20818.2</v>
      </c>
      <c r="S24" s="5">
        <v>21147.4</v>
      </c>
      <c r="T24" s="5">
        <v>21473.200000000001</v>
      </c>
      <c r="U24" s="5">
        <v>21801.200000000001</v>
      </c>
      <c r="V24" s="5">
        <v>-383</v>
      </c>
      <c r="W24" s="5">
        <v>1109.7999999999993</v>
      </c>
    </row>
    <row r="25" spans="1:25" x14ac:dyDescent="0.25">
      <c r="A25" s="5" t="s">
        <v>10</v>
      </c>
      <c r="B25" s="5">
        <v>20795.099999999999</v>
      </c>
      <c r="C25" s="5">
        <v>20734.2</v>
      </c>
      <c r="D25" s="5">
        <v>20912.2</v>
      </c>
      <c r="E25" s="5">
        <v>20928</v>
      </c>
      <c r="F25" s="5">
        <v>20872.099999999999</v>
      </c>
      <c r="G25" s="5">
        <v>20829.099999999999</v>
      </c>
      <c r="H25" s="5">
        <v>20787.099999999999</v>
      </c>
      <c r="I25" s="5">
        <v>20740.599999999999</v>
      </c>
      <c r="J25" s="5">
        <v>20684.3</v>
      </c>
      <c r="K25" s="5">
        <v>20665.7</v>
      </c>
      <c r="L25" s="5">
        <v>20647.599999999999</v>
      </c>
      <c r="M25" s="5">
        <v>20653.900000000001</v>
      </c>
      <c r="N25" s="5">
        <v>20684.400000000001</v>
      </c>
      <c r="O25" s="5">
        <v>20732.8</v>
      </c>
      <c r="P25" s="5">
        <v>20941.5</v>
      </c>
      <c r="Q25" s="5">
        <v>21216</v>
      </c>
      <c r="R25" s="5">
        <v>21537.200000000001</v>
      </c>
      <c r="S25" s="5">
        <v>21907.200000000001</v>
      </c>
      <c r="T25" s="5">
        <v>22287.3</v>
      </c>
      <c r="U25" s="5">
        <v>22660.6</v>
      </c>
      <c r="V25" s="264">
        <v>146.40000000000146</v>
      </c>
      <c r="W25" s="5">
        <v>1865.5</v>
      </c>
      <c r="Y25" t="s">
        <v>291</v>
      </c>
    </row>
    <row r="26" spans="1:25" x14ac:dyDescent="0.25">
      <c r="A26" s="5" t="s">
        <v>11</v>
      </c>
      <c r="B26" s="5">
        <v>21225</v>
      </c>
      <c r="C26" s="5">
        <v>21205</v>
      </c>
      <c r="D26" s="5">
        <v>21533</v>
      </c>
      <c r="E26" s="5">
        <v>21695</v>
      </c>
      <c r="F26" s="5">
        <v>21794</v>
      </c>
      <c r="G26" s="5">
        <v>21881</v>
      </c>
      <c r="H26" s="5">
        <v>21967</v>
      </c>
      <c r="I26" s="5">
        <v>22059</v>
      </c>
      <c r="J26" s="5">
        <v>22162</v>
      </c>
      <c r="K26" s="5">
        <v>22282</v>
      </c>
      <c r="L26" s="5">
        <v>22435</v>
      </c>
      <c r="M26" s="5">
        <v>22613</v>
      </c>
      <c r="N26" s="5">
        <v>22826</v>
      </c>
      <c r="O26" s="5">
        <v>23079</v>
      </c>
      <c r="P26" s="5">
        <v>23470</v>
      </c>
      <c r="Q26" s="5">
        <v>23947</v>
      </c>
      <c r="R26" s="5">
        <v>24497</v>
      </c>
      <c r="S26" s="5">
        <v>25129</v>
      </c>
      <c r="T26" s="5">
        <v>25799</v>
      </c>
      <c r="U26" s="5">
        <v>26476</v>
      </c>
      <c r="V26" s="5">
        <v>2245</v>
      </c>
      <c r="W26" s="5">
        <v>5251</v>
      </c>
    </row>
    <row r="28" spans="1:25" ht="13.8" thickBot="1" x14ac:dyDescent="0.3">
      <c r="A28" s="3" t="s">
        <v>13</v>
      </c>
    </row>
    <row r="29" spans="1:25" x14ac:dyDescent="0.25">
      <c r="A29" s="263" t="s">
        <v>283</v>
      </c>
      <c r="B29" s="2">
        <v>2016</v>
      </c>
      <c r="C29" s="3">
        <v>2017</v>
      </c>
      <c r="D29" s="2">
        <v>2018</v>
      </c>
      <c r="E29" s="3">
        <v>2019</v>
      </c>
      <c r="F29" s="2">
        <v>2020</v>
      </c>
      <c r="G29" s="4">
        <v>2021</v>
      </c>
      <c r="H29" s="2">
        <v>2022</v>
      </c>
      <c r="I29" s="3">
        <v>2023</v>
      </c>
      <c r="J29" s="2">
        <v>2024</v>
      </c>
      <c r="K29" s="3">
        <v>2025</v>
      </c>
      <c r="L29" s="4">
        <v>2026</v>
      </c>
      <c r="M29" s="3">
        <v>2027</v>
      </c>
      <c r="N29" s="2">
        <v>2028</v>
      </c>
      <c r="O29" s="3">
        <v>2029</v>
      </c>
      <c r="P29" s="2">
        <v>2030</v>
      </c>
      <c r="Q29" s="3">
        <v>2031</v>
      </c>
      <c r="R29" s="2">
        <v>2032</v>
      </c>
      <c r="S29" s="3">
        <v>2033</v>
      </c>
      <c r="T29" s="2">
        <v>2034</v>
      </c>
      <c r="U29" s="4">
        <v>2035</v>
      </c>
      <c r="V29">
        <v>2030</v>
      </c>
      <c r="W29">
        <v>2035</v>
      </c>
    </row>
    <row r="30" spans="1:25" x14ac:dyDescent="0.25">
      <c r="A30" s="5" t="s">
        <v>2</v>
      </c>
      <c r="B30" s="5">
        <v>20730.599999999999</v>
      </c>
      <c r="C30" s="5">
        <v>20596.599999999999</v>
      </c>
      <c r="D30" s="5">
        <v>20490.8</v>
      </c>
      <c r="E30" s="5">
        <v>20319.900000000001</v>
      </c>
      <c r="F30" s="5">
        <v>20067.599999999999</v>
      </c>
      <c r="G30" s="5">
        <v>19817.099999999999</v>
      </c>
      <c r="H30" s="5">
        <v>19531.7</v>
      </c>
      <c r="I30" s="5">
        <v>19265.5</v>
      </c>
      <c r="J30" s="5">
        <v>18986.7</v>
      </c>
      <c r="K30" s="5">
        <v>18714.5</v>
      </c>
      <c r="L30" s="5">
        <v>18436.400000000001</v>
      </c>
      <c r="M30" s="5">
        <v>18178.400000000001</v>
      </c>
      <c r="N30" s="5">
        <v>17967.8</v>
      </c>
      <c r="O30" s="5">
        <v>17782.5</v>
      </c>
      <c r="P30" s="5">
        <v>17714.2</v>
      </c>
      <c r="Q30" s="5">
        <v>17701.900000000001</v>
      </c>
      <c r="R30" s="5">
        <v>17714</v>
      </c>
      <c r="S30" s="5">
        <v>17748.099999999999</v>
      </c>
      <c r="T30" s="5">
        <v>17829.2</v>
      </c>
      <c r="U30" s="5">
        <v>17905.5</v>
      </c>
      <c r="V30" s="5">
        <v>-3016.3999999999978</v>
      </c>
      <c r="W30" s="5">
        <v>-2825.0999999999985</v>
      </c>
    </row>
    <row r="31" spans="1:25" x14ac:dyDescent="0.25">
      <c r="A31" s="5" t="s">
        <v>3</v>
      </c>
      <c r="B31" s="5">
        <v>20806.400000000001</v>
      </c>
      <c r="C31" s="5">
        <v>20709.8</v>
      </c>
      <c r="D31" s="5">
        <v>20620</v>
      </c>
      <c r="E31" s="5">
        <v>20460.8</v>
      </c>
      <c r="F31" s="5">
        <v>20248.8</v>
      </c>
      <c r="G31" s="5">
        <v>20015.8</v>
      </c>
      <c r="H31" s="5">
        <v>19771.599999999999</v>
      </c>
      <c r="I31" s="5">
        <v>19540.400000000001</v>
      </c>
      <c r="J31" s="5">
        <v>19313.2</v>
      </c>
      <c r="K31" s="5">
        <v>19097.599999999999</v>
      </c>
      <c r="L31" s="5">
        <v>18879</v>
      </c>
      <c r="M31" s="5">
        <v>18686.8</v>
      </c>
      <c r="N31" s="5">
        <v>18493</v>
      </c>
      <c r="O31" s="5">
        <v>18363.400000000001</v>
      </c>
      <c r="P31" s="5">
        <v>18341.400000000001</v>
      </c>
      <c r="Q31" s="5">
        <v>18359.8</v>
      </c>
      <c r="R31" s="5">
        <v>18451.400000000001</v>
      </c>
      <c r="S31" s="5">
        <v>18573.400000000001</v>
      </c>
      <c r="T31" s="5">
        <v>18700</v>
      </c>
      <c r="U31" s="5">
        <v>18806</v>
      </c>
      <c r="V31" s="5">
        <v>-2465</v>
      </c>
      <c r="W31" s="5">
        <v>-2000.4000000000015</v>
      </c>
    </row>
    <row r="32" spans="1:25" x14ac:dyDescent="0.25">
      <c r="A32" s="5" t="s">
        <v>4</v>
      </c>
      <c r="B32" s="5">
        <v>20890.099999999999</v>
      </c>
      <c r="C32" s="5">
        <v>20785</v>
      </c>
      <c r="D32" s="5">
        <v>20715.7</v>
      </c>
      <c r="E32" s="5">
        <v>20588</v>
      </c>
      <c r="F32" s="5">
        <v>20395.7</v>
      </c>
      <c r="G32" s="5">
        <v>20191.5</v>
      </c>
      <c r="H32" s="5">
        <v>19978.2</v>
      </c>
      <c r="I32" s="5">
        <v>19766.7</v>
      </c>
      <c r="J32" s="5">
        <v>19559.099999999999</v>
      </c>
      <c r="K32" s="5">
        <v>19348.099999999999</v>
      </c>
      <c r="L32" s="5">
        <v>19132.7</v>
      </c>
      <c r="M32" s="5">
        <v>18962.099999999999</v>
      </c>
      <c r="N32" s="5">
        <v>18813.099999999999</v>
      </c>
      <c r="O32" s="5">
        <v>18695.7</v>
      </c>
      <c r="P32" s="5">
        <v>18688.5</v>
      </c>
      <c r="Q32" s="5">
        <v>18756.7</v>
      </c>
      <c r="R32" s="5">
        <v>18854.5</v>
      </c>
      <c r="S32" s="5">
        <v>18973.7</v>
      </c>
      <c r="T32" s="5">
        <v>19116.599999999999</v>
      </c>
      <c r="U32" s="5">
        <v>19276.099999999999</v>
      </c>
      <c r="V32" s="5">
        <v>-2201.5999999999985</v>
      </c>
      <c r="W32" s="5">
        <v>-1614</v>
      </c>
    </row>
    <row r="33" spans="1:25" x14ac:dyDescent="0.25">
      <c r="A33" s="5" t="s">
        <v>5</v>
      </c>
      <c r="B33" s="5">
        <v>20945.599999999999</v>
      </c>
      <c r="C33" s="5">
        <v>20862</v>
      </c>
      <c r="D33" s="5">
        <v>20807.400000000001</v>
      </c>
      <c r="E33" s="5">
        <v>20697.599999999999</v>
      </c>
      <c r="F33" s="5">
        <v>20526.400000000001</v>
      </c>
      <c r="G33" s="5">
        <v>20339</v>
      </c>
      <c r="H33" s="5">
        <v>20144.8</v>
      </c>
      <c r="I33" s="5">
        <v>19940.599999999999</v>
      </c>
      <c r="J33" s="5">
        <v>19743.2</v>
      </c>
      <c r="K33" s="5">
        <v>19553.2</v>
      </c>
      <c r="L33" s="5">
        <v>19373</v>
      </c>
      <c r="M33" s="5">
        <v>19217</v>
      </c>
      <c r="N33" s="5">
        <v>19093.2</v>
      </c>
      <c r="O33" s="5">
        <v>19002</v>
      </c>
      <c r="P33" s="5">
        <v>19025.400000000001</v>
      </c>
      <c r="Q33" s="5">
        <v>19124.8</v>
      </c>
      <c r="R33" s="5">
        <v>19239.599999999999</v>
      </c>
      <c r="S33" s="5">
        <v>19412.8</v>
      </c>
      <c r="T33" s="5">
        <v>19608.2</v>
      </c>
      <c r="U33" s="5">
        <v>19794.8</v>
      </c>
      <c r="V33" s="5">
        <v>-1920.1999999999971</v>
      </c>
      <c r="W33" s="5">
        <v>-1150.7999999999993</v>
      </c>
    </row>
    <row r="34" spans="1:25" x14ac:dyDescent="0.25">
      <c r="A34" s="5" t="s">
        <v>6</v>
      </c>
      <c r="B34" s="5">
        <v>21009.5</v>
      </c>
      <c r="C34" s="5">
        <v>20933</v>
      </c>
      <c r="D34" s="5">
        <v>20890</v>
      </c>
      <c r="E34" s="5">
        <v>20794.5</v>
      </c>
      <c r="F34" s="5">
        <v>20649</v>
      </c>
      <c r="G34" s="5">
        <v>20469</v>
      </c>
      <c r="H34" s="5">
        <v>20299</v>
      </c>
      <c r="I34" s="5">
        <v>20134</v>
      </c>
      <c r="J34" s="5">
        <v>19962</v>
      </c>
      <c r="K34" s="5">
        <v>19802.5</v>
      </c>
      <c r="L34" s="5">
        <v>19657</v>
      </c>
      <c r="M34" s="5">
        <v>19523</v>
      </c>
      <c r="N34" s="5">
        <v>19407</v>
      </c>
      <c r="O34" s="5">
        <v>19341</v>
      </c>
      <c r="P34" s="5">
        <v>19388</v>
      </c>
      <c r="Q34" s="5">
        <v>19510.5</v>
      </c>
      <c r="R34" s="5">
        <v>19681</v>
      </c>
      <c r="S34" s="5">
        <v>19858.5</v>
      </c>
      <c r="T34" s="5">
        <v>20076</v>
      </c>
      <c r="U34" s="5">
        <v>20266.5</v>
      </c>
      <c r="V34" s="5">
        <v>-1621.5</v>
      </c>
      <c r="W34" s="5">
        <v>-743</v>
      </c>
    </row>
    <row r="35" spans="1:25" x14ac:dyDescent="0.25">
      <c r="A35" s="5" t="s">
        <v>7</v>
      </c>
      <c r="B35" s="5">
        <v>21066</v>
      </c>
      <c r="C35" s="5">
        <v>21001.8</v>
      </c>
      <c r="D35" s="5">
        <v>20984</v>
      </c>
      <c r="E35" s="5">
        <v>20903.2</v>
      </c>
      <c r="F35" s="5">
        <v>20757.400000000001</v>
      </c>
      <c r="G35" s="5">
        <v>20608</v>
      </c>
      <c r="H35" s="5">
        <v>20454.400000000001</v>
      </c>
      <c r="I35" s="5">
        <v>20300.2</v>
      </c>
      <c r="J35" s="5">
        <v>20149.599999999999</v>
      </c>
      <c r="K35" s="5">
        <v>20022.2</v>
      </c>
      <c r="L35" s="5">
        <v>19889.8</v>
      </c>
      <c r="M35" s="5">
        <v>19777.400000000001</v>
      </c>
      <c r="N35" s="5">
        <v>19694</v>
      </c>
      <c r="O35" s="5">
        <v>19645.2</v>
      </c>
      <c r="P35" s="5">
        <v>19724.400000000001</v>
      </c>
      <c r="Q35" s="5">
        <v>19866.400000000001</v>
      </c>
      <c r="R35" s="5">
        <v>20079.599999999999</v>
      </c>
      <c r="S35" s="5">
        <v>20313</v>
      </c>
      <c r="T35" s="5">
        <v>20549.599999999999</v>
      </c>
      <c r="U35" s="5">
        <v>20783.400000000001</v>
      </c>
      <c r="V35" s="5">
        <v>-1341.5999999999985</v>
      </c>
      <c r="W35" s="11">
        <v>-282.59999999999854</v>
      </c>
    </row>
    <row r="36" spans="1:25" x14ac:dyDescent="0.25">
      <c r="A36" s="5" t="s">
        <v>8</v>
      </c>
      <c r="B36" s="5">
        <v>21130.3</v>
      </c>
      <c r="C36" s="5">
        <v>21068.9</v>
      </c>
      <c r="D36" s="5">
        <v>21066.9</v>
      </c>
      <c r="E36" s="5">
        <v>21014.9</v>
      </c>
      <c r="F36" s="5">
        <v>20894</v>
      </c>
      <c r="G36" s="5">
        <v>20762.3</v>
      </c>
      <c r="H36" s="5">
        <v>20625.3</v>
      </c>
      <c r="I36" s="5">
        <v>20499</v>
      </c>
      <c r="J36" s="5">
        <v>20376.099999999999</v>
      </c>
      <c r="K36" s="5">
        <v>20255.7</v>
      </c>
      <c r="L36" s="5">
        <v>20150</v>
      </c>
      <c r="M36" s="5">
        <v>20070</v>
      </c>
      <c r="N36" s="5">
        <v>20019.3</v>
      </c>
      <c r="O36" s="5">
        <v>20002.400000000001</v>
      </c>
      <c r="P36" s="5">
        <v>20102.5</v>
      </c>
      <c r="Q36" s="5">
        <v>20288.900000000001</v>
      </c>
      <c r="R36" s="5">
        <v>20510.7</v>
      </c>
      <c r="S36" s="5">
        <v>20766.599999999999</v>
      </c>
      <c r="T36" s="5">
        <v>21035.3</v>
      </c>
      <c r="U36" s="5">
        <v>21296.7</v>
      </c>
      <c r="V36" s="5">
        <v>-1027.7999999999993</v>
      </c>
      <c r="W36" s="12">
        <v>166.40000000000146</v>
      </c>
    </row>
    <row r="37" spans="1:25" x14ac:dyDescent="0.25">
      <c r="A37" s="5" t="s">
        <v>9</v>
      </c>
      <c r="B37" s="5">
        <v>21209.200000000001</v>
      </c>
      <c r="C37" s="5">
        <v>21170.2</v>
      </c>
      <c r="D37" s="5">
        <v>21167</v>
      </c>
      <c r="E37" s="5">
        <v>21133.4</v>
      </c>
      <c r="F37" s="5">
        <v>21030.400000000001</v>
      </c>
      <c r="G37" s="5">
        <v>20919.8</v>
      </c>
      <c r="H37" s="5">
        <v>20806.400000000001</v>
      </c>
      <c r="I37" s="5">
        <v>20699</v>
      </c>
      <c r="J37" s="5">
        <v>20598.8</v>
      </c>
      <c r="K37" s="5">
        <v>20499.400000000001</v>
      </c>
      <c r="L37" s="5">
        <v>20437.2</v>
      </c>
      <c r="M37" s="5">
        <v>20371.8</v>
      </c>
      <c r="N37" s="5">
        <v>20343.600000000002</v>
      </c>
      <c r="O37" s="5">
        <v>20353.8</v>
      </c>
      <c r="P37" s="5">
        <v>20470</v>
      </c>
      <c r="Q37" s="5">
        <v>20687.8</v>
      </c>
      <c r="R37" s="5">
        <v>20968.2</v>
      </c>
      <c r="S37" s="5">
        <v>21276.2</v>
      </c>
      <c r="T37" s="5">
        <v>21580.400000000001</v>
      </c>
      <c r="U37" s="5">
        <v>21870.799999999999</v>
      </c>
      <c r="V37" s="5">
        <v>-739.20000000000073</v>
      </c>
      <c r="W37" s="5">
        <v>661.59999999999854</v>
      </c>
    </row>
    <row r="38" spans="1:25" x14ac:dyDescent="0.25">
      <c r="A38" s="5" t="s">
        <v>10</v>
      </c>
      <c r="B38" s="5">
        <v>21315.1</v>
      </c>
      <c r="C38" s="5">
        <v>21273.599999999999</v>
      </c>
      <c r="D38" s="5">
        <v>21306</v>
      </c>
      <c r="E38" s="5">
        <v>21296</v>
      </c>
      <c r="F38" s="5">
        <v>21220.5</v>
      </c>
      <c r="G38" s="5">
        <v>21163.1</v>
      </c>
      <c r="H38" s="5">
        <v>21095.3</v>
      </c>
      <c r="I38" s="5">
        <v>21019.7</v>
      </c>
      <c r="J38" s="5">
        <v>20955</v>
      </c>
      <c r="K38" s="5">
        <v>20929</v>
      </c>
      <c r="L38" s="5">
        <v>20877.5</v>
      </c>
      <c r="M38" s="5">
        <v>20868.599999999999</v>
      </c>
      <c r="N38" s="5">
        <v>20889.2</v>
      </c>
      <c r="O38" s="5">
        <v>20944.099999999999</v>
      </c>
      <c r="P38" s="5">
        <v>21124.7</v>
      </c>
      <c r="Q38" s="5">
        <v>21375.100000000002</v>
      </c>
      <c r="R38" s="5">
        <v>21699.200000000001</v>
      </c>
      <c r="S38" s="5">
        <v>22032.3</v>
      </c>
      <c r="T38" s="5">
        <v>22411</v>
      </c>
      <c r="U38" s="5">
        <v>22774.2</v>
      </c>
      <c r="V38" s="264">
        <v>-190.39999999999782</v>
      </c>
      <c r="W38" s="5">
        <v>1459.1000000000022</v>
      </c>
      <c r="Y38" t="s">
        <v>288</v>
      </c>
    </row>
    <row r="39" spans="1:25" x14ac:dyDescent="0.25">
      <c r="A39" s="5" t="s">
        <v>11</v>
      </c>
      <c r="B39" s="5">
        <v>21742</v>
      </c>
      <c r="C39" s="5">
        <v>21745</v>
      </c>
      <c r="D39" s="5">
        <v>21928</v>
      </c>
      <c r="E39" s="5">
        <v>22069</v>
      </c>
      <c r="F39" s="5">
        <v>22150</v>
      </c>
      <c r="G39" s="5">
        <v>22217</v>
      </c>
      <c r="H39" s="5">
        <v>22281</v>
      </c>
      <c r="I39" s="5">
        <v>22354</v>
      </c>
      <c r="J39" s="5">
        <v>22441</v>
      </c>
      <c r="K39" s="5">
        <v>22545</v>
      </c>
      <c r="L39" s="5">
        <v>22678</v>
      </c>
      <c r="M39" s="5">
        <v>22840</v>
      </c>
      <c r="N39" s="5">
        <v>23037</v>
      </c>
      <c r="O39" s="5">
        <v>23276</v>
      </c>
      <c r="P39" s="5">
        <v>23649</v>
      </c>
      <c r="Q39" s="5">
        <v>24105</v>
      </c>
      <c r="R39" s="5">
        <v>24659</v>
      </c>
      <c r="S39" s="5">
        <v>25274</v>
      </c>
      <c r="T39" s="5">
        <v>25921</v>
      </c>
      <c r="U39" s="5">
        <v>26575</v>
      </c>
      <c r="V39" s="5">
        <v>1907</v>
      </c>
      <c r="W39" s="5">
        <v>4833</v>
      </c>
    </row>
    <row r="40" spans="1:25" x14ac:dyDescent="0.25">
      <c r="A40" s="5"/>
    </row>
    <row r="41" spans="1:25" ht="13.8" thickBot="1" x14ac:dyDescent="0.3">
      <c r="A41" s="3" t="s">
        <v>14</v>
      </c>
    </row>
    <row r="42" spans="1:25" x14ac:dyDescent="0.25">
      <c r="A42" s="263" t="s">
        <v>283</v>
      </c>
      <c r="B42" s="2">
        <v>2016</v>
      </c>
      <c r="C42" s="3">
        <v>2017</v>
      </c>
      <c r="D42" s="2">
        <v>2018</v>
      </c>
      <c r="E42" s="3">
        <v>2019</v>
      </c>
      <c r="F42" s="2">
        <v>2020</v>
      </c>
      <c r="G42" s="4">
        <v>2021</v>
      </c>
      <c r="H42" s="2">
        <v>2022</v>
      </c>
      <c r="I42" s="3">
        <v>2023</v>
      </c>
      <c r="J42" s="2">
        <v>2024</v>
      </c>
      <c r="K42" s="3">
        <v>2025</v>
      </c>
      <c r="L42" s="4">
        <v>2026</v>
      </c>
      <c r="M42" s="3">
        <v>2027</v>
      </c>
      <c r="N42" s="2">
        <v>2028</v>
      </c>
      <c r="O42" s="3">
        <v>2029</v>
      </c>
      <c r="P42" s="2">
        <v>2030</v>
      </c>
      <c r="Q42" s="3">
        <v>2031</v>
      </c>
      <c r="R42" s="2">
        <v>2032</v>
      </c>
      <c r="S42" s="3">
        <v>2033</v>
      </c>
      <c r="T42" s="2">
        <v>2034</v>
      </c>
      <c r="U42" s="4">
        <v>2035</v>
      </c>
      <c r="V42">
        <v>2030</v>
      </c>
      <c r="W42">
        <v>2035</v>
      </c>
    </row>
    <row r="43" spans="1:25" x14ac:dyDescent="0.25">
      <c r="A43" s="5" t="s">
        <v>2</v>
      </c>
      <c r="B43" s="5">
        <v>20203.8</v>
      </c>
      <c r="C43" s="5">
        <v>20037.599999999999</v>
      </c>
      <c r="D43" s="5">
        <v>20054.900000000001</v>
      </c>
      <c r="E43" s="5">
        <v>19897.599999999999</v>
      </c>
      <c r="F43" s="5">
        <v>19647.599999999999</v>
      </c>
      <c r="G43" s="5">
        <v>19391.7</v>
      </c>
      <c r="H43" s="5">
        <v>19122.599999999999</v>
      </c>
      <c r="I43" s="5">
        <v>18853.7</v>
      </c>
      <c r="J43" s="5">
        <v>18588.400000000001</v>
      </c>
      <c r="K43" s="5">
        <v>18320.599999999999</v>
      </c>
      <c r="L43" s="5">
        <v>18055.5</v>
      </c>
      <c r="M43" s="5">
        <v>17805.5</v>
      </c>
      <c r="N43" s="5">
        <v>17574.900000000001</v>
      </c>
      <c r="O43" s="5">
        <v>17408.7</v>
      </c>
      <c r="P43" s="5">
        <v>17361.8</v>
      </c>
      <c r="Q43" s="5">
        <v>17364.8</v>
      </c>
      <c r="R43" s="5">
        <v>17411.5</v>
      </c>
      <c r="S43" s="5">
        <v>17454.8</v>
      </c>
      <c r="T43" s="5">
        <v>17530.2</v>
      </c>
      <c r="U43" s="5">
        <v>17642.2</v>
      </c>
      <c r="V43" s="5">
        <v>-2842</v>
      </c>
      <c r="W43" s="5">
        <v>-2561.5999999999985</v>
      </c>
    </row>
    <row r="44" spans="1:25" x14ac:dyDescent="0.25">
      <c r="A44" s="5" t="s">
        <v>3</v>
      </c>
      <c r="B44" s="5">
        <v>20283.599999999999</v>
      </c>
      <c r="C44" s="5">
        <v>20151.599999999999</v>
      </c>
      <c r="D44" s="5">
        <v>20185</v>
      </c>
      <c r="E44" s="5">
        <v>20032.599999999999</v>
      </c>
      <c r="F44" s="5">
        <v>19822.8</v>
      </c>
      <c r="G44" s="5">
        <v>19597.8</v>
      </c>
      <c r="H44" s="5">
        <v>19359.400000000001</v>
      </c>
      <c r="I44" s="5">
        <v>19132.599999999999</v>
      </c>
      <c r="J44" s="5">
        <v>18918.400000000001</v>
      </c>
      <c r="K44" s="5">
        <v>18703.400000000001</v>
      </c>
      <c r="L44" s="5">
        <v>18483.400000000001</v>
      </c>
      <c r="M44" s="5">
        <v>18290.599999999999</v>
      </c>
      <c r="N44" s="5">
        <v>18111.8</v>
      </c>
      <c r="O44" s="5">
        <v>17990.400000000001</v>
      </c>
      <c r="P44" s="5">
        <v>17988.8</v>
      </c>
      <c r="Q44" s="5">
        <v>18038.599999999999</v>
      </c>
      <c r="R44" s="5">
        <v>18151.599999999999</v>
      </c>
      <c r="S44" s="5">
        <v>18293.400000000001</v>
      </c>
      <c r="T44" s="5">
        <v>18435.599999999999</v>
      </c>
      <c r="U44" s="5">
        <v>18547.8</v>
      </c>
      <c r="V44" s="5">
        <v>-2294.7999999999993</v>
      </c>
      <c r="W44" s="5">
        <v>-1735.7999999999993</v>
      </c>
    </row>
    <row r="45" spans="1:25" x14ac:dyDescent="0.25">
      <c r="A45" s="5" t="s">
        <v>4</v>
      </c>
      <c r="B45" s="5">
        <v>20365.400000000001</v>
      </c>
      <c r="C45" s="5">
        <v>20224.7</v>
      </c>
      <c r="D45" s="5">
        <v>20285.7</v>
      </c>
      <c r="E45" s="5">
        <v>20158.400000000001</v>
      </c>
      <c r="F45" s="5">
        <v>19973.400000000001</v>
      </c>
      <c r="G45" s="5">
        <v>19776.7</v>
      </c>
      <c r="H45" s="5">
        <v>19569.400000000001</v>
      </c>
      <c r="I45" s="5">
        <v>19356</v>
      </c>
      <c r="J45" s="5">
        <v>19150.400000000001</v>
      </c>
      <c r="K45" s="5">
        <v>18940.400000000001</v>
      </c>
      <c r="L45" s="5">
        <v>18745.5</v>
      </c>
      <c r="M45" s="5">
        <v>18580.599999999999</v>
      </c>
      <c r="N45" s="5">
        <v>18420.099999999999</v>
      </c>
      <c r="O45" s="5">
        <v>18314.099999999999</v>
      </c>
      <c r="P45" s="5">
        <v>18341</v>
      </c>
      <c r="Q45" s="5">
        <v>18409.099999999999</v>
      </c>
      <c r="R45" s="5">
        <v>18546</v>
      </c>
      <c r="S45" s="5">
        <v>18682.400000000001</v>
      </c>
      <c r="T45" s="5">
        <v>18848.900000000001</v>
      </c>
      <c r="U45" s="5">
        <v>19002.099999999999</v>
      </c>
      <c r="V45" s="5">
        <v>-2024.4000000000015</v>
      </c>
      <c r="W45" s="5">
        <v>-1363.3000000000029</v>
      </c>
    </row>
    <row r="46" spans="1:25" x14ac:dyDescent="0.25">
      <c r="A46" s="5" t="s">
        <v>5</v>
      </c>
      <c r="B46" s="5">
        <v>20421</v>
      </c>
      <c r="C46" s="5">
        <v>20301.599999999999</v>
      </c>
      <c r="D46" s="5">
        <v>20374.599999999999</v>
      </c>
      <c r="E46" s="5">
        <v>20270.2</v>
      </c>
      <c r="F46" s="5">
        <v>20102.599999999999</v>
      </c>
      <c r="G46" s="5">
        <v>19919</v>
      </c>
      <c r="H46" s="5">
        <v>19729.2</v>
      </c>
      <c r="I46" s="5">
        <v>19532.599999999999</v>
      </c>
      <c r="J46" s="5">
        <v>19338.599999999999</v>
      </c>
      <c r="K46" s="5">
        <v>19152.2</v>
      </c>
      <c r="L46" s="5">
        <v>18980.2</v>
      </c>
      <c r="M46" s="5">
        <v>18834.400000000001</v>
      </c>
      <c r="N46" s="5">
        <v>18713.2</v>
      </c>
      <c r="O46" s="5">
        <v>18632.599999999999</v>
      </c>
      <c r="P46" s="5">
        <v>18681.400000000001</v>
      </c>
      <c r="Q46" s="5">
        <v>18793.2</v>
      </c>
      <c r="R46" s="5">
        <v>18938.599999999999</v>
      </c>
      <c r="S46" s="5">
        <v>19131.599999999999</v>
      </c>
      <c r="T46" s="5">
        <v>19332.8</v>
      </c>
      <c r="U46" s="5">
        <v>19517.400000000001</v>
      </c>
      <c r="V46" s="5">
        <v>-1739.5999999999985</v>
      </c>
      <c r="W46" s="5">
        <v>-903.59999999999854</v>
      </c>
    </row>
    <row r="47" spans="1:25" x14ac:dyDescent="0.25">
      <c r="A47" s="5" t="s">
        <v>6</v>
      </c>
      <c r="B47" s="5">
        <v>20485.5</v>
      </c>
      <c r="C47" s="5">
        <v>20374.5</v>
      </c>
      <c r="D47" s="5">
        <v>20457.5</v>
      </c>
      <c r="E47" s="5">
        <v>20366</v>
      </c>
      <c r="F47" s="5">
        <v>20223</v>
      </c>
      <c r="G47" s="5">
        <v>20054</v>
      </c>
      <c r="H47" s="5">
        <v>19888</v>
      </c>
      <c r="I47" s="5">
        <v>19721</v>
      </c>
      <c r="J47" s="5">
        <v>19554.5</v>
      </c>
      <c r="K47" s="5">
        <v>19399.5</v>
      </c>
      <c r="L47" s="5">
        <v>19269.5</v>
      </c>
      <c r="M47" s="5">
        <v>19139.5</v>
      </c>
      <c r="N47" s="5">
        <v>19037</v>
      </c>
      <c r="O47" s="5">
        <v>18974</v>
      </c>
      <c r="P47" s="5">
        <v>19051.5</v>
      </c>
      <c r="Q47" s="5">
        <v>19175.5</v>
      </c>
      <c r="R47" s="5">
        <v>19366.5</v>
      </c>
      <c r="S47" s="5">
        <v>19581.5</v>
      </c>
      <c r="T47" s="5">
        <v>19785.5</v>
      </c>
      <c r="U47" s="5">
        <v>19990</v>
      </c>
      <c r="V47" s="5">
        <v>-1434</v>
      </c>
      <c r="W47" s="5">
        <v>-495.5</v>
      </c>
    </row>
    <row r="48" spans="1:25" x14ac:dyDescent="0.25">
      <c r="A48" s="5" t="s">
        <v>7</v>
      </c>
      <c r="B48" s="5">
        <v>20543.400000000001</v>
      </c>
      <c r="C48" s="5">
        <v>20442</v>
      </c>
      <c r="D48" s="5">
        <v>20551.2</v>
      </c>
      <c r="E48" s="5">
        <v>20476.2</v>
      </c>
      <c r="F48" s="5">
        <v>20333.400000000001</v>
      </c>
      <c r="G48" s="5">
        <v>20186.400000000001</v>
      </c>
      <c r="H48" s="5">
        <v>20035.8</v>
      </c>
      <c r="I48" s="5">
        <v>19895.8</v>
      </c>
      <c r="J48" s="5">
        <v>19749.400000000001</v>
      </c>
      <c r="K48" s="5">
        <v>19622.2</v>
      </c>
      <c r="L48" s="5">
        <v>19492.2</v>
      </c>
      <c r="M48" s="5">
        <v>19394.400000000001</v>
      </c>
      <c r="N48" s="5">
        <v>19320</v>
      </c>
      <c r="O48" s="5">
        <v>19283.599999999999</v>
      </c>
      <c r="P48" s="5">
        <v>19376.2</v>
      </c>
      <c r="Q48" s="5">
        <v>19539.400000000001</v>
      </c>
      <c r="R48" s="5">
        <v>19765.2</v>
      </c>
      <c r="S48" s="5">
        <v>20020.400000000001</v>
      </c>
      <c r="T48" s="5">
        <v>20282</v>
      </c>
      <c r="U48" s="5">
        <v>20522.400000000001</v>
      </c>
      <c r="V48" s="5">
        <v>-1167.2000000000007</v>
      </c>
      <c r="W48" s="11">
        <v>-21</v>
      </c>
    </row>
    <row r="49" spans="1:25" x14ac:dyDescent="0.25">
      <c r="A49" s="5" t="s">
        <v>8</v>
      </c>
      <c r="B49" s="5">
        <v>20606.3</v>
      </c>
      <c r="C49" s="5">
        <v>20508.900000000001</v>
      </c>
      <c r="D49" s="5">
        <v>20634.3</v>
      </c>
      <c r="E49" s="5">
        <v>20580.900000000001</v>
      </c>
      <c r="F49" s="5">
        <v>20468</v>
      </c>
      <c r="G49" s="5">
        <v>20342.3</v>
      </c>
      <c r="H49" s="5">
        <v>20206</v>
      </c>
      <c r="I49" s="5">
        <v>20088.3</v>
      </c>
      <c r="J49" s="5">
        <v>19966</v>
      </c>
      <c r="K49" s="5">
        <v>19863.900000000001</v>
      </c>
      <c r="L49" s="5">
        <v>19772</v>
      </c>
      <c r="M49" s="5">
        <v>19696.3</v>
      </c>
      <c r="N49" s="5">
        <v>19642.5</v>
      </c>
      <c r="O49" s="5">
        <v>19628.599999999999</v>
      </c>
      <c r="P49" s="5">
        <v>19764</v>
      </c>
      <c r="Q49" s="5">
        <v>19941.5</v>
      </c>
      <c r="R49" s="5">
        <v>20194</v>
      </c>
      <c r="S49" s="5">
        <v>20465.5</v>
      </c>
      <c r="T49" s="5">
        <v>20744.599999999999</v>
      </c>
      <c r="U49" s="5">
        <v>21034.9</v>
      </c>
      <c r="V49" s="5">
        <v>-842.29999999999927</v>
      </c>
      <c r="W49" s="5">
        <v>428.60000000000218</v>
      </c>
    </row>
    <row r="50" spans="1:25" x14ac:dyDescent="0.25">
      <c r="A50" s="5" t="s">
        <v>9</v>
      </c>
      <c r="B50" s="5">
        <v>20684.400000000001</v>
      </c>
      <c r="C50" s="5">
        <v>20607.2</v>
      </c>
      <c r="D50" s="5">
        <v>20737.400000000001</v>
      </c>
      <c r="E50" s="5">
        <v>20705.599999999999</v>
      </c>
      <c r="F50" s="5">
        <v>20608.599999999999</v>
      </c>
      <c r="G50" s="5">
        <v>20501.2</v>
      </c>
      <c r="H50" s="5">
        <v>20386.400000000001</v>
      </c>
      <c r="I50" s="5">
        <v>20292</v>
      </c>
      <c r="J50" s="5">
        <v>20202</v>
      </c>
      <c r="K50" s="5">
        <v>20104</v>
      </c>
      <c r="L50" s="5">
        <v>20030.599999999999</v>
      </c>
      <c r="M50" s="5">
        <v>19980.400000000001</v>
      </c>
      <c r="N50" s="5">
        <v>19959</v>
      </c>
      <c r="O50" s="5">
        <v>19987.2</v>
      </c>
      <c r="P50" s="5">
        <v>20129.400000000001</v>
      </c>
      <c r="Q50" s="5">
        <v>20371</v>
      </c>
      <c r="R50" s="5">
        <v>20658.400000000001</v>
      </c>
      <c r="S50" s="5">
        <v>20968.8</v>
      </c>
      <c r="T50" s="5">
        <v>21301.200000000001</v>
      </c>
      <c r="U50" s="5">
        <v>21621.200000000001</v>
      </c>
      <c r="V50" s="5">
        <v>-555</v>
      </c>
      <c r="W50" s="5">
        <v>936.79999999999927</v>
      </c>
    </row>
    <row r="51" spans="1:25" x14ac:dyDescent="0.25">
      <c r="A51" s="5" t="s">
        <v>10</v>
      </c>
      <c r="B51" s="5">
        <v>20791.099999999999</v>
      </c>
      <c r="C51" s="5">
        <v>20714.400000000001</v>
      </c>
      <c r="D51" s="5">
        <v>20876</v>
      </c>
      <c r="E51" s="5">
        <v>20867.2</v>
      </c>
      <c r="F51" s="5">
        <v>20799.3</v>
      </c>
      <c r="G51" s="5">
        <v>20739.099999999999</v>
      </c>
      <c r="H51" s="5">
        <v>20685.099999999999</v>
      </c>
      <c r="I51" s="5">
        <v>20618.2</v>
      </c>
      <c r="J51" s="5">
        <v>20549.8</v>
      </c>
      <c r="K51" s="5">
        <v>20527.3</v>
      </c>
      <c r="L51" s="5">
        <v>20487.7</v>
      </c>
      <c r="M51" s="5">
        <v>20489.099999999999</v>
      </c>
      <c r="N51" s="5">
        <v>20500.3</v>
      </c>
      <c r="O51" s="5">
        <v>20562.3</v>
      </c>
      <c r="P51" s="5">
        <v>20772</v>
      </c>
      <c r="Q51" s="5">
        <v>21042.799999999999</v>
      </c>
      <c r="R51" s="5">
        <v>21368.2</v>
      </c>
      <c r="S51" s="5">
        <v>21731.1</v>
      </c>
      <c r="T51" s="5">
        <v>22123</v>
      </c>
      <c r="U51" s="5">
        <v>22512.799999999999</v>
      </c>
      <c r="V51" s="264">
        <v>-19.099999999998545</v>
      </c>
      <c r="W51" s="5">
        <v>1721.7000000000007</v>
      </c>
      <c r="Y51" t="s">
        <v>288</v>
      </c>
    </row>
    <row r="52" spans="1:25" x14ac:dyDescent="0.25">
      <c r="A52" s="5" t="s">
        <v>11</v>
      </c>
      <c r="B52" s="5">
        <v>21218</v>
      </c>
      <c r="C52" s="5">
        <v>21181</v>
      </c>
      <c r="D52" s="5">
        <v>21492</v>
      </c>
      <c r="E52" s="5">
        <v>21635</v>
      </c>
      <c r="F52" s="5">
        <v>21715</v>
      </c>
      <c r="G52" s="5">
        <v>21783</v>
      </c>
      <c r="H52" s="5">
        <v>21860</v>
      </c>
      <c r="I52" s="5">
        <v>21964</v>
      </c>
      <c r="J52" s="5">
        <v>22081</v>
      </c>
      <c r="K52" s="5">
        <v>22207</v>
      </c>
      <c r="L52" s="5">
        <v>22353</v>
      </c>
      <c r="M52" s="5">
        <v>22526</v>
      </c>
      <c r="N52" s="5">
        <v>22734</v>
      </c>
      <c r="O52" s="5">
        <v>22983</v>
      </c>
      <c r="P52" s="5">
        <v>23370</v>
      </c>
      <c r="Q52" s="5">
        <v>23846</v>
      </c>
      <c r="R52" s="5">
        <v>24400</v>
      </c>
      <c r="S52" s="5">
        <v>25021</v>
      </c>
      <c r="T52" s="5">
        <v>25690</v>
      </c>
      <c r="U52" s="5">
        <v>26366</v>
      </c>
      <c r="V52" s="5">
        <v>2152</v>
      </c>
      <c r="W52" s="5">
        <v>5148</v>
      </c>
    </row>
    <row r="54" spans="1:25" ht="13.8" thickBot="1" x14ac:dyDescent="0.3">
      <c r="A54" s="3" t="s">
        <v>18</v>
      </c>
    </row>
    <row r="55" spans="1:25" x14ac:dyDescent="0.25">
      <c r="A55" s="263" t="s">
        <v>283</v>
      </c>
      <c r="B55" s="2">
        <v>2016</v>
      </c>
      <c r="C55" s="3">
        <v>2017</v>
      </c>
      <c r="D55" s="2">
        <v>2018</v>
      </c>
      <c r="E55" s="3">
        <v>2019</v>
      </c>
      <c r="F55" s="2">
        <v>2020</v>
      </c>
      <c r="G55" s="4">
        <v>2021</v>
      </c>
      <c r="H55" s="2">
        <v>2022</v>
      </c>
      <c r="I55" s="3">
        <v>2023</v>
      </c>
      <c r="J55" s="2">
        <v>2024</v>
      </c>
      <c r="K55" s="3">
        <v>2025</v>
      </c>
      <c r="L55" s="4">
        <v>2026</v>
      </c>
      <c r="M55" s="3">
        <v>2027</v>
      </c>
      <c r="N55" s="2">
        <v>2028</v>
      </c>
      <c r="O55" s="3">
        <v>2029</v>
      </c>
      <c r="P55" s="2">
        <v>2030</v>
      </c>
      <c r="Q55" s="3">
        <v>2031</v>
      </c>
      <c r="R55" s="2">
        <v>2032</v>
      </c>
      <c r="S55" s="3">
        <v>2033</v>
      </c>
      <c r="T55" s="2">
        <v>2034</v>
      </c>
      <c r="U55" s="4">
        <v>2035</v>
      </c>
      <c r="V55">
        <v>2030</v>
      </c>
      <c r="W55">
        <v>2035</v>
      </c>
    </row>
    <row r="56" spans="1:25" x14ac:dyDescent="0.25">
      <c r="A56" s="5" t="s">
        <v>2</v>
      </c>
      <c r="B56" s="5">
        <v>20730.599999999999</v>
      </c>
      <c r="C56" s="5">
        <v>20597.900000000001</v>
      </c>
      <c r="D56" s="5">
        <v>20495.5</v>
      </c>
      <c r="E56" s="5">
        <v>20328.8</v>
      </c>
      <c r="F56" s="5">
        <v>20074.8</v>
      </c>
      <c r="G56" s="5">
        <v>19831.5</v>
      </c>
      <c r="H56" s="5">
        <v>19550</v>
      </c>
      <c r="I56" s="5">
        <v>19282</v>
      </c>
      <c r="J56" s="5">
        <v>19009.8</v>
      </c>
      <c r="K56" s="5">
        <v>18740.5</v>
      </c>
      <c r="L56" s="5">
        <v>18477</v>
      </c>
      <c r="M56" s="5">
        <v>18247.599999999999</v>
      </c>
      <c r="N56" s="5">
        <v>18003.400000000001</v>
      </c>
      <c r="O56" s="5">
        <v>17837.099999999999</v>
      </c>
      <c r="P56" s="5">
        <v>17761.599999999999</v>
      </c>
      <c r="Q56" s="5">
        <v>17765.2</v>
      </c>
      <c r="R56" s="5">
        <v>17770</v>
      </c>
      <c r="S56" s="5">
        <v>17830.8</v>
      </c>
      <c r="T56" s="5">
        <v>17917.099999999999</v>
      </c>
      <c r="U56" s="5">
        <v>17999.599999999999</v>
      </c>
      <c r="V56" s="5">
        <v>-2969</v>
      </c>
      <c r="W56" s="5">
        <v>-2731</v>
      </c>
    </row>
    <row r="57" spans="1:25" x14ac:dyDescent="0.25">
      <c r="A57" s="5" t="s">
        <v>3</v>
      </c>
      <c r="B57" s="5">
        <v>20806.599999999999</v>
      </c>
      <c r="C57" s="5">
        <v>20711</v>
      </c>
      <c r="D57" s="5">
        <v>20622</v>
      </c>
      <c r="E57" s="5">
        <v>20466</v>
      </c>
      <c r="F57" s="5">
        <v>20253</v>
      </c>
      <c r="G57" s="5">
        <v>20025.8</v>
      </c>
      <c r="H57" s="5">
        <v>19789.8</v>
      </c>
      <c r="I57" s="5">
        <v>19562</v>
      </c>
      <c r="J57" s="5">
        <v>19340.2</v>
      </c>
      <c r="K57" s="5">
        <v>19127.400000000001</v>
      </c>
      <c r="L57" s="5">
        <v>18915.599999999999</v>
      </c>
      <c r="M57" s="5">
        <v>18724.8</v>
      </c>
      <c r="N57" s="5">
        <v>18546.8</v>
      </c>
      <c r="O57" s="5">
        <v>18410.8</v>
      </c>
      <c r="P57" s="5">
        <v>18409.2</v>
      </c>
      <c r="Q57" s="5">
        <v>18461.400000000001</v>
      </c>
      <c r="R57" s="5">
        <v>18542.8</v>
      </c>
      <c r="S57" s="5">
        <v>18672.8</v>
      </c>
      <c r="T57" s="5">
        <v>18813.8</v>
      </c>
      <c r="U57" s="5">
        <v>18943.8</v>
      </c>
      <c r="V57" s="5">
        <v>-2397.3999999999978</v>
      </c>
      <c r="W57" s="5">
        <v>-1862.7999999999993</v>
      </c>
    </row>
    <row r="58" spans="1:25" x14ac:dyDescent="0.25">
      <c r="A58" s="5" t="s">
        <v>4</v>
      </c>
      <c r="B58" s="5">
        <v>20890.7</v>
      </c>
      <c r="C58" s="5">
        <v>20787.400000000001</v>
      </c>
      <c r="D58" s="5">
        <v>20720</v>
      </c>
      <c r="E58" s="5">
        <v>20592.400000000001</v>
      </c>
      <c r="F58" s="5">
        <v>20402</v>
      </c>
      <c r="G58" s="5">
        <v>20203.7</v>
      </c>
      <c r="H58" s="5">
        <v>19997.5</v>
      </c>
      <c r="I58" s="5">
        <v>19784.099999999999</v>
      </c>
      <c r="J58" s="5">
        <v>19585.900000000001</v>
      </c>
      <c r="K58" s="5">
        <v>19378.400000000001</v>
      </c>
      <c r="L58" s="5">
        <v>19183.8</v>
      </c>
      <c r="M58" s="5">
        <v>19013.7</v>
      </c>
      <c r="N58" s="5">
        <v>18868.7</v>
      </c>
      <c r="O58" s="5">
        <v>18749.400000000001</v>
      </c>
      <c r="P58" s="5">
        <v>18759.8</v>
      </c>
      <c r="Q58" s="5">
        <v>18827.5</v>
      </c>
      <c r="R58" s="5">
        <v>18939.7</v>
      </c>
      <c r="S58" s="5">
        <v>19074.8</v>
      </c>
      <c r="T58" s="5">
        <v>19234.8</v>
      </c>
      <c r="U58" s="5">
        <v>19388.400000000001</v>
      </c>
      <c r="V58" s="5">
        <v>-2130.9000000000015</v>
      </c>
      <c r="W58" s="5">
        <v>-1502.2999999999993</v>
      </c>
    </row>
    <row r="59" spans="1:25" x14ac:dyDescent="0.25">
      <c r="A59" s="5" t="s">
        <v>5</v>
      </c>
      <c r="B59" s="5">
        <v>20947</v>
      </c>
      <c r="C59" s="5">
        <v>20863</v>
      </c>
      <c r="D59" s="5">
        <v>20810.599999999999</v>
      </c>
      <c r="E59" s="5">
        <v>20704</v>
      </c>
      <c r="F59" s="5">
        <v>20530.599999999999</v>
      </c>
      <c r="G59" s="5">
        <v>20347.599999999999</v>
      </c>
      <c r="H59" s="5">
        <v>20156.599999999999</v>
      </c>
      <c r="I59" s="5">
        <v>19964.599999999999</v>
      </c>
      <c r="J59" s="5">
        <v>19764.2</v>
      </c>
      <c r="K59" s="5">
        <v>19582</v>
      </c>
      <c r="L59" s="5">
        <v>19409.599999999999</v>
      </c>
      <c r="M59" s="5">
        <v>19263</v>
      </c>
      <c r="N59" s="5">
        <v>19152.599999999999</v>
      </c>
      <c r="O59" s="5">
        <v>19067.2</v>
      </c>
      <c r="P59" s="5">
        <v>19101</v>
      </c>
      <c r="Q59" s="5">
        <v>19202.8</v>
      </c>
      <c r="R59" s="5">
        <v>19342.599999999999</v>
      </c>
      <c r="S59" s="5">
        <v>19506</v>
      </c>
      <c r="T59" s="5">
        <v>19709.599999999999</v>
      </c>
      <c r="U59" s="5">
        <v>19918</v>
      </c>
      <c r="V59" s="5">
        <v>-1846</v>
      </c>
      <c r="W59" s="5">
        <v>-1029</v>
      </c>
    </row>
    <row r="60" spans="1:25" x14ac:dyDescent="0.25">
      <c r="A60" s="5" t="s">
        <v>6</v>
      </c>
      <c r="B60" s="5">
        <v>21010</v>
      </c>
      <c r="C60" s="5">
        <v>20933</v>
      </c>
      <c r="D60" s="5">
        <v>20893.5</v>
      </c>
      <c r="E60" s="5">
        <v>20797.5</v>
      </c>
      <c r="F60" s="5">
        <v>20655</v>
      </c>
      <c r="G60" s="5">
        <v>20479.5</v>
      </c>
      <c r="H60" s="5">
        <v>20312</v>
      </c>
      <c r="I60" s="5">
        <v>20147.5</v>
      </c>
      <c r="J60" s="5">
        <v>19985</v>
      </c>
      <c r="K60" s="5">
        <v>19837.5</v>
      </c>
      <c r="L60" s="5">
        <v>19697</v>
      </c>
      <c r="M60" s="5">
        <v>19563</v>
      </c>
      <c r="N60" s="5">
        <v>19457</v>
      </c>
      <c r="O60" s="5">
        <v>19400</v>
      </c>
      <c r="P60" s="5">
        <v>19462</v>
      </c>
      <c r="Q60" s="5">
        <v>19589</v>
      </c>
      <c r="R60" s="5">
        <v>19759</v>
      </c>
      <c r="S60" s="5">
        <v>19966.5</v>
      </c>
      <c r="T60" s="5">
        <v>20195</v>
      </c>
      <c r="U60" s="5">
        <v>20394.5</v>
      </c>
      <c r="V60" s="5">
        <v>-1548</v>
      </c>
      <c r="W60" s="5">
        <v>-615.5</v>
      </c>
    </row>
    <row r="61" spans="1:25" x14ac:dyDescent="0.25">
      <c r="A61" s="5" t="s">
        <v>7</v>
      </c>
      <c r="B61" s="5">
        <v>21066.400000000001</v>
      </c>
      <c r="C61" s="5">
        <v>21003.4</v>
      </c>
      <c r="D61" s="5">
        <v>20986.400000000001</v>
      </c>
      <c r="E61" s="5">
        <v>20909</v>
      </c>
      <c r="F61" s="5">
        <v>20764.400000000001</v>
      </c>
      <c r="G61" s="5">
        <v>20617.400000000001</v>
      </c>
      <c r="H61" s="5">
        <v>20466.400000000001</v>
      </c>
      <c r="I61" s="5">
        <v>20315.599999999999</v>
      </c>
      <c r="J61" s="5">
        <v>20178.400000000001</v>
      </c>
      <c r="K61" s="5">
        <v>20046.599999999999</v>
      </c>
      <c r="L61" s="5">
        <v>19929.2</v>
      </c>
      <c r="M61" s="5">
        <v>19829.2</v>
      </c>
      <c r="N61" s="5">
        <v>19757.8</v>
      </c>
      <c r="O61" s="5">
        <v>19714.400000000001</v>
      </c>
      <c r="P61" s="5">
        <v>19811</v>
      </c>
      <c r="Q61" s="5">
        <v>19957.8</v>
      </c>
      <c r="R61" s="5">
        <v>20162.400000000001</v>
      </c>
      <c r="S61" s="5">
        <v>20415.599999999999</v>
      </c>
      <c r="T61" s="5">
        <v>20678.8</v>
      </c>
      <c r="U61" s="5">
        <v>20919.399999999998</v>
      </c>
      <c r="V61" s="5">
        <v>-1255.4000000000015</v>
      </c>
      <c r="W61" s="11">
        <v>-147.00000000000364</v>
      </c>
    </row>
    <row r="62" spans="1:25" x14ac:dyDescent="0.25">
      <c r="A62" s="5" t="s">
        <v>8</v>
      </c>
      <c r="B62" s="5">
        <v>21130.6</v>
      </c>
      <c r="C62" s="5">
        <v>21071</v>
      </c>
      <c r="D62" s="5">
        <v>21068.3</v>
      </c>
      <c r="E62" s="5">
        <v>21017.599999999999</v>
      </c>
      <c r="F62" s="5">
        <v>20899</v>
      </c>
      <c r="G62" s="5">
        <v>20778</v>
      </c>
      <c r="H62" s="5">
        <v>20650.3</v>
      </c>
      <c r="I62" s="5">
        <v>20528.599999999999</v>
      </c>
      <c r="J62" s="5">
        <v>20406.900000000001</v>
      </c>
      <c r="K62" s="5">
        <v>20297.3</v>
      </c>
      <c r="L62" s="5">
        <v>20200.599999999999</v>
      </c>
      <c r="M62" s="5">
        <v>20127.599999999999</v>
      </c>
      <c r="N62" s="5">
        <v>20064.599999999999</v>
      </c>
      <c r="O62" s="5">
        <v>20069.099999999999</v>
      </c>
      <c r="P62" s="5">
        <v>20178.3</v>
      </c>
      <c r="Q62" s="5">
        <v>20361</v>
      </c>
      <c r="R62" s="5">
        <v>20590.5</v>
      </c>
      <c r="S62" s="5">
        <v>20847.900000000001</v>
      </c>
      <c r="T62" s="5">
        <v>21117.3</v>
      </c>
      <c r="U62" s="5">
        <v>21394</v>
      </c>
      <c r="V62" s="5">
        <v>-952.29999999999927</v>
      </c>
      <c r="W62" s="5">
        <v>263.40000000000146</v>
      </c>
    </row>
    <row r="63" spans="1:25" x14ac:dyDescent="0.25">
      <c r="A63" s="5" t="s">
        <v>9</v>
      </c>
      <c r="B63" s="5">
        <v>21211</v>
      </c>
      <c r="C63" s="5">
        <v>21171</v>
      </c>
      <c r="D63" s="5">
        <v>21169.200000000001</v>
      </c>
      <c r="E63" s="5">
        <v>21138.799999999999</v>
      </c>
      <c r="F63" s="5">
        <v>21036.2</v>
      </c>
      <c r="G63" s="5">
        <v>20929</v>
      </c>
      <c r="H63" s="5">
        <v>20822.599999999999</v>
      </c>
      <c r="I63" s="5">
        <v>20724.2</v>
      </c>
      <c r="J63" s="5">
        <v>20629.400000000001</v>
      </c>
      <c r="K63" s="5">
        <v>20538</v>
      </c>
      <c r="L63" s="5">
        <v>20476.599999999999</v>
      </c>
      <c r="M63" s="5">
        <v>20432</v>
      </c>
      <c r="N63" s="5">
        <v>20413.2</v>
      </c>
      <c r="O63" s="5">
        <v>20426.400000000001</v>
      </c>
      <c r="P63" s="5">
        <v>20596.2</v>
      </c>
      <c r="Q63" s="5">
        <v>20822.400000000001</v>
      </c>
      <c r="R63" s="5">
        <v>21082.2</v>
      </c>
      <c r="S63" s="5">
        <v>21377.200000000001</v>
      </c>
      <c r="T63" s="5">
        <v>21686</v>
      </c>
      <c r="U63" s="5">
        <v>22010.2</v>
      </c>
      <c r="V63" s="5">
        <v>-614.79999999999927</v>
      </c>
      <c r="W63" s="5">
        <v>799.20000000000073</v>
      </c>
    </row>
    <row r="64" spans="1:25" x14ac:dyDescent="0.25">
      <c r="A64" s="5" t="s">
        <v>10</v>
      </c>
      <c r="B64" s="5">
        <v>21316</v>
      </c>
      <c r="C64" s="5">
        <v>21279.1</v>
      </c>
      <c r="D64" s="5">
        <v>21309.1</v>
      </c>
      <c r="E64" s="5">
        <v>21304.1</v>
      </c>
      <c r="F64" s="5">
        <v>21230.2</v>
      </c>
      <c r="G64" s="5">
        <v>21173.200000000001</v>
      </c>
      <c r="H64" s="5">
        <v>21119</v>
      </c>
      <c r="I64" s="5">
        <v>21048.1</v>
      </c>
      <c r="J64" s="5">
        <v>20998.400000000001</v>
      </c>
      <c r="K64" s="5">
        <v>20955.2</v>
      </c>
      <c r="L64" s="5">
        <v>20912.2</v>
      </c>
      <c r="M64" s="5">
        <v>20909.099999999999</v>
      </c>
      <c r="N64" s="5">
        <v>20932.099999999999</v>
      </c>
      <c r="O64" s="5">
        <v>20985</v>
      </c>
      <c r="P64" s="5">
        <v>21177.200000000001</v>
      </c>
      <c r="Q64" s="5">
        <v>21447.200000000001</v>
      </c>
      <c r="R64" s="5">
        <v>21780</v>
      </c>
      <c r="S64" s="5">
        <v>22130.2</v>
      </c>
      <c r="T64" s="5">
        <v>22494.2</v>
      </c>
      <c r="U64" s="5">
        <v>22891</v>
      </c>
      <c r="V64" s="264">
        <v>-138.79999999999927</v>
      </c>
      <c r="W64" s="5">
        <v>1575</v>
      </c>
      <c r="Y64" t="s">
        <v>288</v>
      </c>
    </row>
    <row r="65" spans="1:25" x14ac:dyDescent="0.25">
      <c r="A65" s="5" t="s">
        <v>11</v>
      </c>
      <c r="B65" s="5">
        <v>21742</v>
      </c>
      <c r="C65" s="5">
        <v>21750</v>
      </c>
      <c r="D65" s="5">
        <v>21928</v>
      </c>
      <c r="E65" s="5">
        <v>22069</v>
      </c>
      <c r="F65" s="5">
        <v>22150</v>
      </c>
      <c r="G65" s="5">
        <v>22217</v>
      </c>
      <c r="H65" s="5">
        <v>22281</v>
      </c>
      <c r="I65" s="5">
        <v>22369</v>
      </c>
      <c r="J65" s="5">
        <v>22487</v>
      </c>
      <c r="K65" s="5">
        <v>22621</v>
      </c>
      <c r="L65" s="5">
        <v>22773</v>
      </c>
      <c r="M65" s="5">
        <v>22958</v>
      </c>
      <c r="N65" s="5">
        <v>23181</v>
      </c>
      <c r="O65" s="5">
        <v>23446</v>
      </c>
      <c r="P65" s="5">
        <v>23845</v>
      </c>
      <c r="Q65" s="5">
        <v>24323</v>
      </c>
      <c r="R65" s="5">
        <v>24868</v>
      </c>
      <c r="S65" s="5">
        <v>25464</v>
      </c>
      <c r="T65" s="5">
        <v>26086</v>
      </c>
      <c r="U65" s="5">
        <v>26720</v>
      </c>
      <c r="V65" s="5">
        <v>2103</v>
      </c>
      <c r="W65" s="5">
        <v>4978</v>
      </c>
    </row>
    <row r="66" spans="1:25" x14ac:dyDescent="0.25">
      <c r="A66" s="5"/>
    </row>
    <row r="67" spans="1:25" ht="13.8" thickBot="1" x14ac:dyDescent="0.3">
      <c r="A67" s="3" t="s">
        <v>19</v>
      </c>
    </row>
    <row r="68" spans="1:25" x14ac:dyDescent="0.25">
      <c r="A68" s="263" t="s">
        <v>283</v>
      </c>
      <c r="B68" s="2">
        <v>2016</v>
      </c>
      <c r="C68" s="3">
        <v>2017</v>
      </c>
      <c r="D68" s="2">
        <v>2018</v>
      </c>
      <c r="E68" s="3">
        <v>2019</v>
      </c>
      <c r="F68" s="2">
        <v>2020</v>
      </c>
      <c r="G68" s="4">
        <v>2021</v>
      </c>
      <c r="H68" s="2">
        <v>2022</v>
      </c>
      <c r="I68" s="3">
        <v>2023</v>
      </c>
      <c r="J68" s="2">
        <v>2024</v>
      </c>
      <c r="K68" s="3">
        <v>2025</v>
      </c>
      <c r="L68" s="4">
        <v>2026</v>
      </c>
      <c r="M68" s="3">
        <v>2027</v>
      </c>
      <c r="N68" s="2">
        <v>2028</v>
      </c>
      <c r="O68" s="3">
        <v>2029</v>
      </c>
      <c r="P68" s="2">
        <v>2030</v>
      </c>
      <c r="Q68" s="3">
        <v>2031</v>
      </c>
      <c r="R68" s="2">
        <v>2032</v>
      </c>
      <c r="S68" s="3">
        <v>2033</v>
      </c>
      <c r="T68" s="2">
        <v>2034</v>
      </c>
      <c r="U68" s="4">
        <v>2035</v>
      </c>
      <c r="V68">
        <v>2030</v>
      </c>
      <c r="W68">
        <v>2035</v>
      </c>
    </row>
    <row r="69" spans="1:25" x14ac:dyDescent="0.25">
      <c r="A69" s="5" t="s">
        <v>2</v>
      </c>
      <c r="B69" s="5">
        <v>20202.8</v>
      </c>
      <c r="C69" s="5">
        <v>20032.7</v>
      </c>
      <c r="D69" s="5">
        <v>20054.8</v>
      </c>
      <c r="E69" s="5">
        <v>19889.599999999999</v>
      </c>
      <c r="F69" s="5">
        <v>19640.599999999999</v>
      </c>
      <c r="G69" s="5">
        <v>19383.5</v>
      </c>
      <c r="H69" s="5">
        <v>19112.7</v>
      </c>
      <c r="I69" s="5">
        <v>18839.900000000001</v>
      </c>
      <c r="J69" s="5">
        <v>18571.900000000001</v>
      </c>
      <c r="K69" s="5">
        <v>18296.599999999999</v>
      </c>
      <c r="L69" s="5">
        <v>18038</v>
      </c>
      <c r="M69" s="5">
        <v>17784.8</v>
      </c>
      <c r="N69" s="5">
        <v>17559.2</v>
      </c>
      <c r="O69" s="5">
        <v>17411.2</v>
      </c>
      <c r="P69" s="5">
        <v>17354.400000000001</v>
      </c>
      <c r="Q69" s="5">
        <v>17344.900000000001</v>
      </c>
      <c r="R69" s="5">
        <v>17392</v>
      </c>
      <c r="S69" s="5">
        <v>17453.599999999999</v>
      </c>
      <c r="T69" s="5">
        <v>17526.599999999999</v>
      </c>
      <c r="U69" s="5">
        <v>17632.400000000001</v>
      </c>
      <c r="V69" s="5">
        <v>-2848.3999999999978</v>
      </c>
      <c r="W69" s="5">
        <v>-2570.3999999999978</v>
      </c>
    </row>
    <row r="70" spans="1:25" x14ac:dyDescent="0.25">
      <c r="A70" s="5" t="s">
        <v>3</v>
      </c>
      <c r="B70" s="5">
        <v>20280.8</v>
      </c>
      <c r="C70" s="5">
        <v>20148.400000000001</v>
      </c>
      <c r="D70" s="5">
        <v>20180.400000000001</v>
      </c>
      <c r="E70" s="5">
        <v>20022</v>
      </c>
      <c r="F70" s="5">
        <v>19812.8</v>
      </c>
      <c r="G70" s="5">
        <v>19582.8</v>
      </c>
      <c r="H70" s="5">
        <v>19344.8</v>
      </c>
      <c r="I70" s="5">
        <v>19118.8</v>
      </c>
      <c r="J70" s="5">
        <v>18904.8</v>
      </c>
      <c r="K70" s="5">
        <v>18670.8</v>
      </c>
      <c r="L70" s="5">
        <v>18461.8</v>
      </c>
      <c r="M70" s="5">
        <v>18282.2</v>
      </c>
      <c r="N70" s="5">
        <v>18106.599999999999</v>
      </c>
      <c r="O70" s="5">
        <v>17980.8</v>
      </c>
      <c r="P70" s="5">
        <v>17980</v>
      </c>
      <c r="Q70" s="5">
        <v>18038.2</v>
      </c>
      <c r="R70" s="5">
        <v>18149.599999999999</v>
      </c>
      <c r="S70" s="5">
        <v>18289.400000000001</v>
      </c>
      <c r="T70" s="5">
        <v>18426.599999999999</v>
      </c>
      <c r="U70" s="5">
        <v>18556.400000000001</v>
      </c>
      <c r="V70" s="5">
        <v>-2300.7999999999993</v>
      </c>
      <c r="W70" s="5">
        <v>-1724.3999999999978</v>
      </c>
    </row>
    <row r="71" spans="1:25" x14ac:dyDescent="0.25">
      <c r="A71" s="5" t="s">
        <v>4</v>
      </c>
      <c r="B71" s="5">
        <v>20364.7</v>
      </c>
      <c r="C71" s="5">
        <v>20222</v>
      </c>
      <c r="D71" s="5">
        <v>20279.400000000001</v>
      </c>
      <c r="E71" s="5">
        <v>20150.400000000001</v>
      </c>
      <c r="F71" s="5">
        <v>19960.7</v>
      </c>
      <c r="G71" s="5">
        <v>19764</v>
      </c>
      <c r="H71" s="5">
        <v>19561.7</v>
      </c>
      <c r="I71" s="5">
        <v>19337.599999999999</v>
      </c>
      <c r="J71" s="5">
        <v>19133</v>
      </c>
      <c r="K71" s="5">
        <v>18923.7</v>
      </c>
      <c r="L71" s="5">
        <v>18731.3</v>
      </c>
      <c r="M71" s="5">
        <v>18566.400000000001</v>
      </c>
      <c r="N71" s="5">
        <v>18400.7</v>
      </c>
      <c r="O71" s="5">
        <v>18301.400000000001</v>
      </c>
      <c r="P71" s="5">
        <v>18334.900000000001</v>
      </c>
      <c r="Q71" s="5">
        <v>18407.7</v>
      </c>
      <c r="R71" s="5">
        <v>18530.2</v>
      </c>
      <c r="S71" s="5">
        <v>18679.7</v>
      </c>
      <c r="T71" s="5">
        <v>18848.5</v>
      </c>
      <c r="U71" s="5">
        <v>18997.099999999999</v>
      </c>
      <c r="V71" s="5">
        <v>-2029.7999999999993</v>
      </c>
      <c r="W71" s="5">
        <v>-1367.6000000000022</v>
      </c>
    </row>
    <row r="72" spans="1:25" x14ac:dyDescent="0.25">
      <c r="A72" s="5" t="s">
        <v>5</v>
      </c>
      <c r="B72" s="5">
        <v>20420</v>
      </c>
      <c r="C72" s="5">
        <v>20298.599999999999</v>
      </c>
      <c r="D72" s="5">
        <v>20368.599999999999</v>
      </c>
      <c r="E72" s="5">
        <v>20262.599999999999</v>
      </c>
      <c r="F72" s="5">
        <v>20095</v>
      </c>
      <c r="G72" s="5">
        <v>19906</v>
      </c>
      <c r="H72" s="5">
        <v>19714.599999999999</v>
      </c>
      <c r="I72" s="5">
        <v>19518</v>
      </c>
      <c r="J72" s="5">
        <v>19323.599999999999</v>
      </c>
      <c r="K72" s="5">
        <v>19138</v>
      </c>
      <c r="L72" s="5">
        <v>18968.599999999999</v>
      </c>
      <c r="M72" s="5">
        <v>18819.599999999999</v>
      </c>
      <c r="N72" s="5">
        <v>18678.599999999999</v>
      </c>
      <c r="O72" s="5">
        <v>18610</v>
      </c>
      <c r="P72" s="5">
        <v>18669.599999999999</v>
      </c>
      <c r="Q72" s="5">
        <v>18784</v>
      </c>
      <c r="R72" s="5">
        <v>18918.8</v>
      </c>
      <c r="S72" s="5">
        <v>19112.2</v>
      </c>
      <c r="T72" s="5">
        <v>19312.599999999999</v>
      </c>
      <c r="U72" s="5">
        <v>19500.2</v>
      </c>
      <c r="V72" s="5">
        <v>-1750.4000000000015</v>
      </c>
      <c r="W72" s="5">
        <v>-919.79999999999927</v>
      </c>
    </row>
    <row r="73" spans="1:25" x14ac:dyDescent="0.25">
      <c r="A73" s="5" t="s">
        <v>6</v>
      </c>
      <c r="B73" s="5">
        <v>20484</v>
      </c>
      <c r="C73" s="5">
        <v>20370</v>
      </c>
      <c r="D73" s="5">
        <v>20451.5</v>
      </c>
      <c r="E73" s="5">
        <v>20356.5</v>
      </c>
      <c r="F73" s="5">
        <v>20214</v>
      </c>
      <c r="G73" s="5">
        <v>20044.5</v>
      </c>
      <c r="H73" s="5">
        <v>19872</v>
      </c>
      <c r="I73" s="5">
        <v>19705.5</v>
      </c>
      <c r="J73" s="5">
        <v>19539</v>
      </c>
      <c r="K73" s="5">
        <v>19387</v>
      </c>
      <c r="L73" s="5">
        <v>19252</v>
      </c>
      <c r="M73" s="5">
        <v>19126</v>
      </c>
      <c r="N73" s="5">
        <v>19021</v>
      </c>
      <c r="O73" s="5">
        <v>18954.5</v>
      </c>
      <c r="P73" s="5">
        <v>19042.5</v>
      </c>
      <c r="Q73" s="5">
        <v>19170.5</v>
      </c>
      <c r="R73" s="5">
        <v>19355</v>
      </c>
      <c r="S73" s="5">
        <v>19570.5</v>
      </c>
      <c r="T73" s="5">
        <v>19781</v>
      </c>
      <c r="U73" s="5">
        <v>19992</v>
      </c>
      <c r="V73" s="5">
        <v>-1441.5</v>
      </c>
      <c r="W73" s="5">
        <v>-492</v>
      </c>
    </row>
    <row r="74" spans="1:25" x14ac:dyDescent="0.25">
      <c r="A74" s="5" t="s">
        <v>7</v>
      </c>
      <c r="B74" s="5">
        <v>20542.400000000001</v>
      </c>
      <c r="C74" s="5">
        <v>20439</v>
      </c>
      <c r="D74" s="5">
        <v>20545</v>
      </c>
      <c r="E74" s="5">
        <v>20465.400000000001</v>
      </c>
      <c r="F74" s="5">
        <v>20319.400000000001</v>
      </c>
      <c r="G74" s="5">
        <v>20172.8</v>
      </c>
      <c r="H74" s="5">
        <v>20019.2</v>
      </c>
      <c r="I74" s="5">
        <v>19880.599999999999</v>
      </c>
      <c r="J74" s="5">
        <v>19742.400000000001</v>
      </c>
      <c r="K74" s="5">
        <v>19607.599999999999</v>
      </c>
      <c r="L74" s="5">
        <v>19476.2</v>
      </c>
      <c r="M74" s="5">
        <v>19386.8</v>
      </c>
      <c r="N74" s="5">
        <v>19301.400000000001</v>
      </c>
      <c r="O74" s="5">
        <v>19271.8</v>
      </c>
      <c r="P74" s="5">
        <v>19373.8</v>
      </c>
      <c r="Q74" s="5">
        <v>19529.2</v>
      </c>
      <c r="R74" s="5">
        <v>19750</v>
      </c>
      <c r="S74" s="5">
        <v>20007.2</v>
      </c>
      <c r="T74" s="5">
        <v>20275.599999999999</v>
      </c>
      <c r="U74" s="5">
        <v>20524</v>
      </c>
      <c r="V74" s="5">
        <v>-1168.6000000000022</v>
      </c>
      <c r="W74" s="11">
        <v>-18.400000000001455</v>
      </c>
    </row>
    <row r="75" spans="1:25" x14ac:dyDescent="0.25">
      <c r="A75" s="5" t="s">
        <v>8</v>
      </c>
      <c r="B75" s="5">
        <v>20606</v>
      </c>
      <c r="C75" s="5">
        <v>20504.3</v>
      </c>
      <c r="D75" s="5">
        <v>20628.3</v>
      </c>
      <c r="E75" s="5">
        <v>20570.599999999999</v>
      </c>
      <c r="F75" s="5">
        <v>20450.599999999999</v>
      </c>
      <c r="G75" s="5">
        <v>20328.3</v>
      </c>
      <c r="H75" s="5">
        <v>20192.5</v>
      </c>
      <c r="I75" s="5">
        <v>20071.599999999999</v>
      </c>
      <c r="J75" s="5">
        <v>19947</v>
      </c>
      <c r="K75" s="5">
        <v>19841.3</v>
      </c>
      <c r="L75" s="5">
        <v>19752.400000000001</v>
      </c>
      <c r="M75" s="5">
        <v>19677</v>
      </c>
      <c r="N75" s="5">
        <v>19615.2</v>
      </c>
      <c r="O75" s="5">
        <v>19606.599999999999</v>
      </c>
      <c r="P75" s="5">
        <v>19744.599999999999</v>
      </c>
      <c r="Q75" s="5">
        <v>19936.599999999999</v>
      </c>
      <c r="R75" s="5">
        <v>20185.599999999999</v>
      </c>
      <c r="S75" s="5">
        <v>20453.599999999999</v>
      </c>
      <c r="T75" s="5">
        <v>20742.8</v>
      </c>
      <c r="U75" s="5">
        <v>21036.5</v>
      </c>
      <c r="V75" s="5">
        <v>-861.40000000000146</v>
      </c>
      <c r="W75" s="5">
        <v>430.5</v>
      </c>
    </row>
    <row r="76" spans="1:25" x14ac:dyDescent="0.25">
      <c r="A76" s="5" t="s">
        <v>9</v>
      </c>
      <c r="B76" s="5">
        <v>20683.400000000001</v>
      </c>
      <c r="C76" s="5">
        <v>20604</v>
      </c>
      <c r="D76" s="5">
        <v>20731.2</v>
      </c>
      <c r="E76" s="5">
        <v>20696.2</v>
      </c>
      <c r="F76" s="5">
        <v>20597.400000000001</v>
      </c>
      <c r="G76" s="5">
        <v>20487.400000000001</v>
      </c>
      <c r="H76" s="5">
        <v>20383.2</v>
      </c>
      <c r="I76" s="5">
        <v>20285.2</v>
      </c>
      <c r="J76" s="5">
        <v>20188.400000000001</v>
      </c>
      <c r="K76" s="5">
        <v>20088.400000000001</v>
      </c>
      <c r="L76" s="5">
        <v>20013</v>
      </c>
      <c r="M76" s="5">
        <v>19972.8</v>
      </c>
      <c r="N76" s="5">
        <v>19962.2</v>
      </c>
      <c r="O76" s="5">
        <v>19981.400000000001</v>
      </c>
      <c r="P76" s="5">
        <v>20123</v>
      </c>
      <c r="Q76" s="5">
        <v>20343.8</v>
      </c>
      <c r="R76" s="5">
        <v>20637.2</v>
      </c>
      <c r="S76" s="5">
        <v>20968.400000000001</v>
      </c>
      <c r="T76" s="5">
        <v>21290.6</v>
      </c>
      <c r="U76" s="5">
        <v>21624</v>
      </c>
      <c r="V76" s="5">
        <v>-560.40000000000146</v>
      </c>
      <c r="W76" s="5">
        <v>940.59999999999854</v>
      </c>
    </row>
    <row r="77" spans="1:25" x14ac:dyDescent="0.25">
      <c r="A77" s="5" t="s">
        <v>10</v>
      </c>
      <c r="B77" s="5">
        <v>20790</v>
      </c>
      <c r="C77" s="5">
        <v>20711.400000000001</v>
      </c>
      <c r="D77" s="5">
        <v>20864.2</v>
      </c>
      <c r="E77" s="5">
        <v>20861.099999999999</v>
      </c>
      <c r="F77" s="5">
        <v>20786.099999999999</v>
      </c>
      <c r="G77" s="5">
        <v>20723.099999999999</v>
      </c>
      <c r="H77" s="5">
        <v>20670.3</v>
      </c>
      <c r="I77" s="5">
        <v>20603</v>
      </c>
      <c r="J77" s="5">
        <v>20537.099999999999</v>
      </c>
      <c r="K77" s="5">
        <v>20511.2</v>
      </c>
      <c r="L77" s="5">
        <v>20478.099999999999</v>
      </c>
      <c r="M77" s="5">
        <v>20474.599999999999</v>
      </c>
      <c r="N77" s="5">
        <v>20494.8</v>
      </c>
      <c r="O77" s="5">
        <v>20557.2</v>
      </c>
      <c r="P77" s="5">
        <v>20766.3</v>
      </c>
      <c r="Q77" s="5">
        <v>21039.1</v>
      </c>
      <c r="R77" s="5">
        <v>21369.1</v>
      </c>
      <c r="S77" s="5">
        <v>21730.7</v>
      </c>
      <c r="T77" s="5">
        <v>22106.799999999999</v>
      </c>
      <c r="U77" s="5">
        <v>22509.1</v>
      </c>
      <c r="V77" s="264">
        <v>-23.700000000000728</v>
      </c>
      <c r="W77" s="5">
        <v>1719.0999999999985</v>
      </c>
      <c r="Y77" t="s">
        <v>288</v>
      </c>
    </row>
    <row r="78" spans="1:25" x14ac:dyDescent="0.25">
      <c r="A78" s="5" t="s">
        <v>11</v>
      </c>
      <c r="B78" s="5">
        <v>21217</v>
      </c>
      <c r="C78" s="5">
        <v>21177</v>
      </c>
      <c r="D78" s="5">
        <v>21486</v>
      </c>
      <c r="E78" s="5">
        <v>21627</v>
      </c>
      <c r="F78" s="5">
        <v>21704</v>
      </c>
      <c r="G78" s="5">
        <v>21769</v>
      </c>
      <c r="H78" s="5">
        <v>21834</v>
      </c>
      <c r="I78" s="5">
        <v>21908</v>
      </c>
      <c r="J78" s="5">
        <v>21996</v>
      </c>
      <c r="K78" s="5">
        <v>22102</v>
      </c>
      <c r="L78" s="5">
        <v>22244</v>
      </c>
      <c r="M78" s="5">
        <v>22414</v>
      </c>
      <c r="N78" s="5">
        <v>22620</v>
      </c>
      <c r="O78" s="5">
        <v>22868</v>
      </c>
      <c r="P78" s="5">
        <v>23269</v>
      </c>
      <c r="Q78" s="5">
        <v>23781</v>
      </c>
      <c r="R78" s="5">
        <v>24375</v>
      </c>
      <c r="S78" s="5">
        <v>25018</v>
      </c>
      <c r="T78" s="5">
        <v>25690</v>
      </c>
      <c r="U78" s="5">
        <v>26369</v>
      </c>
      <c r="V78" s="5">
        <v>2052</v>
      </c>
      <c r="W78" s="5">
        <v>5152</v>
      </c>
    </row>
    <row r="80" spans="1:25" ht="13.8" thickBot="1" x14ac:dyDescent="0.3">
      <c r="A80" s="3" t="s">
        <v>70</v>
      </c>
    </row>
    <row r="81" spans="1:25" x14ac:dyDescent="0.25">
      <c r="A81" s="263" t="s">
        <v>283</v>
      </c>
      <c r="B81" s="2">
        <v>2016</v>
      </c>
      <c r="C81" s="3">
        <v>2017</v>
      </c>
      <c r="D81" s="2">
        <v>2018</v>
      </c>
      <c r="E81" s="3">
        <v>2019</v>
      </c>
      <c r="F81" s="2">
        <v>2020</v>
      </c>
      <c r="G81" s="4">
        <v>2021</v>
      </c>
      <c r="H81" s="2">
        <v>2022</v>
      </c>
      <c r="I81" s="3">
        <v>2023</v>
      </c>
      <c r="J81" s="2">
        <v>2024</v>
      </c>
      <c r="K81" s="3">
        <v>2025</v>
      </c>
      <c r="L81" s="4">
        <v>2026</v>
      </c>
      <c r="M81" s="3">
        <v>2027</v>
      </c>
      <c r="N81" s="2">
        <v>2028</v>
      </c>
      <c r="O81" s="3">
        <v>2029</v>
      </c>
      <c r="P81" s="2">
        <v>2030</v>
      </c>
      <c r="Q81" s="3">
        <v>2031</v>
      </c>
      <c r="R81" s="2">
        <v>2032</v>
      </c>
      <c r="S81" s="3">
        <v>2033</v>
      </c>
      <c r="T81" s="2">
        <v>2034</v>
      </c>
      <c r="U81" s="4">
        <v>2035</v>
      </c>
      <c r="V81">
        <v>2030</v>
      </c>
      <c r="W81">
        <v>2035</v>
      </c>
    </row>
    <row r="82" spans="1:25" x14ac:dyDescent="0.25">
      <c r="A82" s="5" t="s">
        <v>2</v>
      </c>
      <c r="B82" s="5">
        <v>20211.599999999999</v>
      </c>
      <c r="C82" s="5">
        <v>20057.900000000001</v>
      </c>
      <c r="D82" s="5">
        <v>20103.5</v>
      </c>
      <c r="E82" s="5">
        <v>19959.8</v>
      </c>
      <c r="F82" s="5">
        <v>19734.7</v>
      </c>
      <c r="G82" s="5">
        <v>19490.7</v>
      </c>
      <c r="H82" s="5">
        <v>19240.8</v>
      </c>
      <c r="I82" s="5">
        <v>19000.400000000001</v>
      </c>
      <c r="J82" s="5">
        <v>18759.599999999999</v>
      </c>
      <c r="K82" s="5">
        <v>18501.7</v>
      </c>
      <c r="L82" s="5">
        <v>18272.099999999999</v>
      </c>
      <c r="M82" s="5">
        <v>18049.2</v>
      </c>
      <c r="N82" s="5">
        <v>17844.400000000001</v>
      </c>
      <c r="O82" s="5">
        <v>17707.900000000001</v>
      </c>
      <c r="P82" s="5">
        <v>17673.099999999999</v>
      </c>
      <c r="Q82" s="5">
        <v>17666.400000000001</v>
      </c>
      <c r="R82" s="5">
        <v>17720.7</v>
      </c>
      <c r="S82" s="5">
        <v>17808.7</v>
      </c>
      <c r="T82" s="5">
        <v>17904.900000000001</v>
      </c>
      <c r="U82" s="5">
        <v>17999.8</v>
      </c>
      <c r="V82" s="5">
        <v>-2538.5</v>
      </c>
      <c r="W82" s="5">
        <v>-2211.7999999999993</v>
      </c>
    </row>
    <row r="83" spans="1:25" x14ac:dyDescent="0.25">
      <c r="A83" s="5" t="s">
        <v>3</v>
      </c>
      <c r="B83" s="5">
        <v>20288</v>
      </c>
      <c r="C83" s="5">
        <v>20173.8</v>
      </c>
      <c r="D83" s="5">
        <v>20224.599999999999</v>
      </c>
      <c r="E83" s="5">
        <v>20096.8</v>
      </c>
      <c r="F83" s="5">
        <v>19908.599999999999</v>
      </c>
      <c r="G83" s="5">
        <v>19706</v>
      </c>
      <c r="H83" s="5">
        <v>19499.8</v>
      </c>
      <c r="I83" s="5">
        <v>19289.8</v>
      </c>
      <c r="J83" s="5">
        <v>19099.599999999999</v>
      </c>
      <c r="K83" s="5">
        <v>18913.400000000001</v>
      </c>
      <c r="L83" s="5">
        <v>18716.8</v>
      </c>
      <c r="M83" s="5">
        <v>18538.400000000001</v>
      </c>
      <c r="N83" s="5">
        <v>18394.8</v>
      </c>
      <c r="O83" s="5">
        <v>18301</v>
      </c>
      <c r="P83" s="5">
        <v>18340</v>
      </c>
      <c r="Q83" s="5">
        <v>18408.400000000001</v>
      </c>
      <c r="R83" s="5">
        <v>18536.400000000001</v>
      </c>
      <c r="S83" s="5">
        <v>18667.8</v>
      </c>
      <c r="T83" s="5">
        <v>18831.8</v>
      </c>
      <c r="U83" s="5">
        <v>18985.8</v>
      </c>
      <c r="V83" s="5">
        <v>-1948</v>
      </c>
      <c r="W83" s="5">
        <v>-1302.2000000000007</v>
      </c>
    </row>
    <row r="84" spans="1:25" x14ac:dyDescent="0.25">
      <c r="A84" s="5" t="s">
        <v>4</v>
      </c>
      <c r="B84" s="5">
        <v>20371.7</v>
      </c>
      <c r="C84" s="5">
        <v>20251.7</v>
      </c>
      <c r="D84" s="5">
        <v>20333.099999999999</v>
      </c>
      <c r="E84" s="5">
        <v>20226</v>
      </c>
      <c r="F84" s="5">
        <v>20058.8</v>
      </c>
      <c r="G84" s="5">
        <v>19885.2</v>
      </c>
      <c r="H84" s="5">
        <v>19699.099999999999</v>
      </c>
      <c r="I84" s="5">
        <v>19515.400000000001</v>
      </c>
      <c r="J84" s="5">
        <v>19343.2</v>
      </c>
      <c r="K84" s="5">
        <v>19160.599999999999</v>
      </c>
      <c r="L84" s="5">
        <v>18983</v>
      </c>
      <c r="M84" s="5">
        <v>18834.2</v>
      </c>
      <c r="N84" s="5">
        <v>18699.900000000001</v>
      </c>
      <c r="O84" s="5">
        <v>18625.7</v>
      </c>
      <c r="P84" s="5">
        <v>18675</v>
      </c>
      <c r="Q84" s="5">
        <v>18761</v>
      </c>
      <c r="R84" s="5">
        <v>18902.8</v>
      </c>
      <c r="S84" s="5">
        <v>19078.7</v>
      </c>
      <c r="T84" s="5">
        <v>19261.7</v>
      </c>
      <c r="U84" s="5">
        <v>19436.8</v>
      </c>
      <c r="V84" s="5">
        <v>-1696.7000000000007</v>
      </c>
      <c r="W84" s="5">
        <v>-934.90000000000146</v>
      </c>
    </row>
    <row r="85" spans="1:25" x14ac:dyDescent="0.25">
      <c r="A85" s="5" t="s">
        <v>5</v>
      </c>
      <c r="B85" s="5">
        <v>20428.599999999999</v>
      </c>
      <c r="C85" s="5">
        <v>20327.599999999999</v>
      </c>
      <c r="D85" s="5">
        <v>20415.599999999999</v>
      </c>
      <c r="E85" s="5">
        <v>20335.2</v>
      </c>
      <c r="F85" s="5">
        <v>20191.599999999999</v>
      </c>
      <c r="G85" s="5">
        <v>20021.599999999999</v>
      </c>
      <c r="H85" s="5">
        <v>19850.2</v>
      </c>
      <c r="I85" s="5">
        <v>19687.2</v>
      </c>
      <c r="J85" s="5">
        <v>19523.599999999999</v>
      </c>
      <c r="K85" s="5">
        <v>19356.599999999999</v>
      </c>
      <c r="L85" s="5">
        <v>19212.599999999999</v>
      </c>
      <c r="M85" s="5">
        <v>19084.599999999999</v>
      </c>
      <c r="N85" s="5">
        <v>18991.2</v>
      </c>
      <c r="O85" s="5">
        <v>18934.400000000001</v>
      </c>
      <c r="P85" s="5">
        <v>18997.2</v>
      </c>
      <c r="Q85" s="5">
        <v>19113.2</v>
      </c>
      <c r="R85" s="5">
        <v>19281</v>
      </c>
      <c r="S85" s="5">
        <v>19474.400000000001</v>
      </c>
      <c r="T85" s="5">
        <v>19682</v>
      </c>
      <c r="U85" s="5">
        <v>19886.599999999999</v>
      </c>
      <c r="V85" s="5">
        <v>-1431.3999999999978</v>
      </c>
      <c r="W85" s="5">
        <v>-542</v>
      </c>
    </row>
    <row r="86" spans="1:25" x14ac:dyDescent="0.25">
      <c r="A86" s="5" t="s">
        <v>6</v>
      </c>
      <c r="B86" s="5">
        <v>20492</v>
      </c>
      <c r="C86" s="5">
        <v>20398</v>
      </c>
      <c r="D86" s="5">
        <v>20500.5</v>
      </c>
      <c r="E86" s="5">
        <v>20427.5</v>
      </c>
      <c r="F86" s="5">
        <v>20314</v>
      </c>
      <c r="G86" s="5">
        <v>20157</v>
      </c>
      <c r="H86" s="5">
        <v>20017</v>
      </c>
      <c r="I86" s="5">
        <v>19875</v>
      </c>
      <c r="J86" s="5">
        <v>19741</v>
      </c>
      <c r="K86" s="5">
        <v>19603.5</v>
      </c>
      <c r="L86" s="5">
        <v>19488.5</v>
      </c>
      <c r="M86" s="5">
        <v>19370</v>
      </c>
      <c r="N86" s="5">
        <v>19285</v>
      </c>
      <c r="O86" s="5">
        <v>19252</v>
      </c>
      <c r="P86" s="5">
        <v>19355</v>
      </c>
      <c r="Q86" s="5">
        <v>19505.5</v>
      </c>
      <c r="R86" s="5">
        <v>19707</v>
      </c>
      <c r="S86" s="5">
        <v>19915</v>
      </c>
      <c r="T86" s="5">
        <v>20151</v>
      </c>
      <c r="U86" s="5">
        <v>20392.5</v>
      </c>
      <c r="V86" s="5">
        <v>-1137</v>
      </c>
      <c r="W86" s="11">
        <v>-99.5</v>
      </c>
    </row>
    <row r="87" spans="1:25" x14ac:dyDescent="0.25">
      <c r="A87" s="5" t="s">
        <v>7</v>
      </c>
      <c r="B87" s="5">
        <v>20548</v>
      </c>
      <c r="C87" s="5">
        <v>20463</v>
      </c>
      <c r="D87" s="5">
        <v>20584.400000000001</v>
      </c>
      <c r="E87" s="5">
        <v>20531.8</v>
      </c>
      <c r="F87" s="5">
        <v>20400.2</v>
      </c>
      <c r="G87" s="5">
        <v>20287.2</v>
      </c>
      <c r="H87" s="5">
        <v>20163.2</v>
      </c>
      <c r="I87" s="5">
        <v>20034.8</v>
      </c>
      <c r="J87" s="5">
        <v>19921</v>
      </c>
      <c r="K87" s="5">
        <v>19806.400000000001</v>
      </c>
      <c r="L87" s="5">
        <v>19712.400000000001</v>
      </c>
      <c r="M87" s="5">
        <v>19644.599999999999</v>
      </c>
      <c r="N87" s="5">
        <v>19593.400000000001</v>
      </c>
      <c r="O87" s="5">
        <v>19560.400000000001</v>
      </c>
      <c r="P87" s="5">
        <v>19681.400000000001</v>
      </c>
      <c r="Q87" s="5">
        <v>19870.599999999999</v>
      </c>
      <c r="R87" s="5">
        <v>20104.400000000001</v>
      </c>
      <c r="S87" s="5">
        <v>20373.400000000001</v>
      </c>
      <c r="T87" s="5">
        <v>20661.2</v>
      </c>
      <c r="U87" s="5">
        <v>20933.599999999999</v>
      </c>
      <c r="V87" s="5">
        <v>-866.59999999999854</v>
      </c>
      <c r="W87" s="5">
        <v>385.59999999999854</v>
      </c>
    </row>
    <row r="88" spans="1:25" x14ac:dyDescent="0.25">
      <c r="A88" s="5" t="s">
        <v>8</v>
      </c>
      <c r="B88" s="5">
        <v>20613.3</v>
      </c>
      <c r="C88" s="5">
        <v>20531.900000000001</v>
      </c>
      <c r="D88" s="5">
        <v>20679.900000000001</v>
      </c>
      <c r="E88" s="5">
        <v>20645.3</v>
      </c>
      <c r="F88" s="5">
        <v>20548.900000000001</v>
      </c>
      <c r="G88" s="5">
        <v>20445.3</v>
      </c>
      <c r="H88" s="5">
        <v>20333.400000000001</v>
      </c>
      <c r="I88" s="5">
        <v>20244.599999999999</v>
      </c>
      <c r="J88" s="5">
        <v>20154.3</v>
      </c>
      <c r="K88" s="5">
        <v>20067.599999999999</v>
      </c>
      <c r="L88" s="5">
        <v>19985.400000000001</v>
      </c>
      <c r="M88" s="5">
        <v>19937</v>
      </c>
      <c r="N88" s="5">
        <v>19918.2</v>
      </c>
      <c r="O88" s="5">
        <v>19927.3</v>
      </c>
      <c r="P88" s="5">
        <v>20073.599999999999</v>
      </c>
      <c r="Q88" s="5">
        <v>20270.099999999999</v>
      </c>
      <c r="R88" s="5">
        <v>20527</v>
      </c>
      <c r="S88" s="5">
        <v>20822.8</v>
      </c>
      <c r="T88" s="5">
        <v>21124.400000000001</v>
      </c>
      <c r="U88" s="5">
        <v>21420.400000000001</v>
      </c>
      <c r="V88" s="5">
        <v>-539.70000000000073</v>
      </c>
      <c r="W88" s="5">
        <v>807.10000000000218</v>
      </c>
    </row>
    <row r="89" spans="1:25" x14ac:dyDescent="0.25">
      <c r="A89" s="5" t="s">
        <v>9</v>
      </c>
      <c r="B89" s="5">
        <v>20692.400000000001</v>
      </c>
      <c r="C89" s="5">
        <v>20635</v>
      </c>
      <c r="D89" s="5">
        <v>20776</v>
      </c>
      <c r="E89" s="5">
        <v>20767.2</v>
      </c>
      <c r="F89" s="5">
        <v>20692.2</v>
      </c>
      <c r="G89" s="5">
        <v>20612.2</v>
      </c>
      <c r="H89" s="5">
        <v>20522.599999999999</v>
      </c>
      <c r="I89" s="5">
        <v>20452.8</v>
      </c>
      <c r="J89" s="5">
        <v>20374.2</v>
      </c>
      <c r="K89" s="5">
        <v>20316.400000000001</v>
      </c>
      <c r="L89" s="5">
        <v>20269</v>
      </c>
      <c r="M89" s="5">
        <v>20239.599999999999</v>
      </c>
      <c r="N89" s="5">
        <v>20242.2</v>
      </c>
      <c r="O89" s="5">
        <v>20269.2</v>
      </c>
      <c r="P89" s="5">
        <v>20452.2</v>
      </c>
      <c r="Q89" s="5">
        <v>20674.8</v>
      </c>
      <c r="R89" s="5">
        <v>20981.4</v>
      </c>
      <c r="S89" s="5">
        <v>21306.799999999999</v>
      </c>
      <c r="T89" s="5">
        <v>21657.4</v>
      </c>
      <c r="U89" s="5">
        <v>21981</v>
      </c>
      <c r="V89" s="264">
        <v>-240.20000000000073</v>
      </c>
      <c r="W89" s="5">
        <v>1288.5999999999985</v>
      </c>
    </row>
    <row r="90" spans="1:25" x14ac:dyDescent="0.25">
      <c r="A90" s="5" t="s">
        <v>10</v>
      </c>
      <c r="B90" s="5">
        <v>20798</v>
      </c>
      <c r="C90" s="5">
        <v>20737.099999999999</v>
      </c>
      <c r="D90" s="5">
        <v>20916.099999999999</v>
      </c>
      <c r="E90" s="5">
        <v>20937.3</v>
      </c>
      <c r="F90" s="5">
        <v>20888.2</v>
      </c>
      <c r="G90" s="5">
        <v>20848.3</v>
      </c>
      <c r="H90" s="5">
        <v>20817.3</v>
      </c>
      <c r="I90" s="5">
        <v>20770.900000000001</v>
      </c>
      <c r="J90" s="5">
        <v>20746</v>
      </c>
      <c r="K90" s="5">
        <v>20742.3</v>
      </c>
      <c r="L90" s="5">
        <v>20741.2</v>
      </c>
      <c r="M90" s="5">
        <v>20737</v>
      </c>
      <c r="N90" s="5">
        <v>20772.5</v>
      </c>
      <c r="O90" s="5">
        <v>20870.3</v>
      </c>
      <c r="P90" s="5">
        <v>21067.200000000001</v>
      </c>
      <c r="Q90" s="5">
        <v>21361.7</v>
      </c>
      <c r="R90" s="5">
        <v>21711.1</v>
      </c>
      <c r="S90" s="5">
        <v>22091.3</v>
      </c>
      <c r="T90" s="5">
        <v>22492.5</v>
      </c>
      <c r="U90" s="5">
        <v>22890.400000000001</v>
      </c>
      <c r="V90" s="264">
        <v>269.20000000000073</v>
      </c>
      <c r="W90" s="5">
        <v>2092.4000000000015</v>
      </c>
      <c r="Y90" t="s">
        <v>290</v>
      </c>
    </row>
    <row r="91" spans="1:25" x14ac:dyDescent="0.25">
      <c r="A91" s="5" t="s">
        <v>11</v>
      </c>
      <c r="B91" s="5">
        <v>21226</v>
      </c>
      <c r="C91" s="5">
        <v>21211</v>
      </c>
      <c r="D91" s="5">
        <v>21536</v>
      </c>
      <c r="E91" s="5">
        <v>21701</v>
      </c>
      <c r="F91" s="5">
        <v>21804</v>
      </c>
      <c r="G91" s="5">
        <v>21898</v>
      </c>
      <c r="H91" s="5">
        <v>21993</v>
      </c>
      <c r="I91" s="5">
        <v>22119</v>
      </c>
      <c r="J91" s="5">
        <v>22262</v>
      </c>
      <c r="K91" s="5">
        <v>22415</v>
      </c>
      <c r="L91" s="5">
        <v>22588</v>
      </c>
      <c r="M91" s="5">
        <v>22788</v>
      </c>
      <c r="N91" s="5">
        <v>23022</v>
      </c>
      <c r="O91" s="5">
        <v>23297</v>
      </c>
      <c r="P91" s="5">
        <v>23712</v>
      </c>
      <c r="Q91" s="5">
        <v>24213</v>
      </c>
      <c r="R91" s="5">
        <v>24787</v>
      </c>
      <c r="S91" s="5">
        <v>25405</v>
      </c>
      <c r="T91" s="5">
        <v>26043</v>
      </c>
      <c r="U91" s="5">
        <v>26683</v>
      </c>
      <c r="V91" s="5">
        <v>2486</v>
      </c>
      <c r="W91" s="5">
        <v>5457</v>
      </c>
    </row>
    <row r="93" spans="1:25" ht="13.8" thickBot="1" x14ac:dyDescent="0.3">
      <c r="A93" s="3" t="s">
        <v>96</v>
      </c>
    </row>
    <row r="94" spans="1:25" x14ac:dyDescent="0.25">
      <c r="A94" s="263" t="s">
        <v>283</v>
      </c>
      <c r="B94" s="2">
        <v>2016</v>
      </c>
      <c r="C94" s="3">
        <v>2017</v>
      </c>
      <c r="D94" s="2">
        <v>2018</v>
      </c>
      <c r="E94" s="3">
        <v>2019</v>
      </c>
      <c r="F94" s="2">
        <v>2020</v>
      </c>
      <c r="G94" s="4">
        <v>2021</v>
      </c>
      <c r="H94" s="2">
        <v>2022</v>
      </c>
      <c r="I94" s="3">
        <v>2023</v>
      </c>
      <c r="J94" s="2">
        <v>2024</v>
      </c>
      <c r="K94" s="3">
        <v>2025</v>
      </c>
      <c r="L94" s="4">
        <v>2026</v>
      </c>
      <c r="M94" s="3">
        <v>2027</v>
      </c>
      <c r="N94" s="2">
        <v>2028</v>
      </c>
      <c r="O94" s="3">
        <v>2029</v>
      </c>
      <c r="P94" s="2">
        <v>2030</v>
      </c>
      <c r="Q94" s="3">
        <v>2031</v>
      </c>
      <c r="R94" s="2">
        <v>2032</v>
      </c>
      <c r="S94" s="3">
        <v>2033</v>
      </c>
      <c r="T94" s="2">
        <v>2034</v>
      </c>
      <c r="U94" s="4">
        <v>2035</v>
      </c>
      <c r="V94">
        <v>2030</v>
      </c>
      <c r="W94">
        <v>2035</v>
      </c>
    </row>
    <row r="95" spans="1:25" x14ac:dyDescent="0.25">
      <c r="A95" s="5" t="s">
        <v>2</v>
      </c>
      <c r="B95" s="5">
        <v>20207.900000000001</v>
      </c>
      <c r="C95" s="5">
        <v>20052.900000000001</v>
      </c>
      <c r="D95" s="5">
        <v>20092.900000000001</v>
      </c>
      <c r="E95" s="5">
        <v>19952.400000000001</v>
      </c>
      <c r="F95" s="5">
        <v>19703.900000000001</v>
      </c>
      <c r="G95" s="5">
        <v>19451</v>
      </c>
      <c r="H95" s="5">
        <v>19198.5</v>
      </c>
      <c r="I95" s="5">
        <v>18930.7</v>
      </c>
      <c r="J95" s="5">
        <v>18660.599999999999</v>
      </c>
      <c r="K95" s="5">
        <v>18389</v>
      </c>
      <c r="L95" s="5">
        <v>18128.900000000001</v>
      </c>
      <c r="M95" s="5">
        <v>17886.7</v>
      </c>
      <c r="N95" s="5">
        <v>17662.7</v>
      </c>
      <c r="O95" s="5">
        <v>17497.599999999999</v>
      </c>
      <c r="P95" s="5">
        <v>17444.8</v>
      </c>
      <c r="Q95" s="5">
        <v>17423.400000000001</v>
      </c>
      <c r="R95" s="5">
        <v>17466.8</v>
      </c>
      <c r="S95" s="5">
        <v>17532.7</v>
      </c>
      <c r="T95" s="5">
        <v>17609.3</v>
      </c>
      <c r="U95" s="5">
        <v>17682.900000000001</v>
      </c>
      <c r="V95" s="5">
        <v>-2763.1000000000022</v>
      </c>
      <c r="W95" s="5">
        <v>-2525</v>
      </c>
    </row>
    <row r="96" spans="1:25" x14ac:dyDescent="0.25">
      <c r="A96" s="5" t="s">
        <v>3</v>
      </c>
      <c r="B96" s="5">
        <v>20286.8</v>
      </c>
      <c r="C96" s="5">
        <v>20162.8</v>
      </c>
      <c r="D96" s="5">
        <v>20212.599999999999</v>
      </c>
      <c r="E96" s="5">
        <v>20079.8</v>
      </c>
      <c r="F96" s="5">
        <v>19883.8</v>
      </c>
      <c r="G96" s="5">
        <v>19658.8</v>
      </c>
      <c r="H96" s="5">
        <v>19449.8</v>
      </c>
      <c r="I96" s="5">
        <v>19224.2</v>
      </c>
      <c r="J96" s="5">
        <v>19011</v>
      </c>
      <c r="K96" s="5">
        <v>18796.2</v>
      </c>
      <c r="L96" s="5">
        <v>18566.8</v>
      </c>
      <c r="M96" s="5">
        <v>18366.8</v>
      </c>
      <c r="N96" s="5">
        <v>18200.400000000001</v>
      </c>
      <c r="O96" s="5">
        <v>18071.599999999999</v>
      </c>
      <c r="P96" s="5">
        <v>18087.599999999999</v>
      </c>
      <c r="Q96" s="5">
        <v>18129.8</v>
      </c>
      <c r="R96" s="5">
        <v>18210</v>
      </c>
      <c r="S96" s="5">
        <v>18341.400000000001</v>
      </c>
      <c r="T96" s="5">
        <v>18463.2</v>
      </c>
      <c r="U96" s="5">
        <v>18599.2</v>
      </c>
      <c r="V96" s="5">
        <v>-2199.2000000000007</v>
      </c>
      <c r="W96" s="5">
        <v>-1687.5999999999985</v>
      </c>
    </row>
    <row r="97" spans="1:25" x14ac:dyDescent="0.25">
      <c r="A97" s="5" t="s">
        <v>4</v>
      </c>
      <c r="B97" s="5">
        <v>20369.7</v>
      </c>
      <c r="C97" s="5">
        <v>20242.7</v>
      </c>
      <c r="D97" s="5">
        <v>20313.400000000001</v>
      </c>
      <c r="E97" s="5">
        <v>20209.7</v>
      </c>
      <c r="F97" s="5">
        <v>20036.400000000001</v>
      </c>
      <c r="G97" s="5">
        <v>19842.099999999999</v>
      </c>
      <c r="H97" s="5">
        <v>19649.400000000001</v>
      </c>
      <c r="I97" s="5">
        <v>19441.7</v>
      </c>
      <c r="J97" s="5">
        <v>19244.599999999999</v>
      </c>
      <c r="K97" s="5">
        <v>19047.2</v>
      </c>
      <c r="L97" s="5">
        <v>18860.7</v>
      </c>
      <c r="M97" s="5">
        <v>18675.400000000001</v>
      </c>
      <c r="N97" s="5">
        <v>18523</v>
      </c>
      <c r="O97" s="5">
        <v>18413.7</v>
      </c>
      <c r="P97" s="5">
        <v>18433.599999999999</v>
      </c>
      <c r="Q97" s="5">
        <v>18499.8</v>
      </c>
      <c r="R97" s="5">
        <v>18610.099999999999</v>
      </c>
      <c r="S97" s="5">
        <v>18742.5</v>
      </c>
      <c r="T97" s="5">
        <v>18898.400000000001</v>
      </c>
      <c r="U97" s="5">
        <v>19052.2</v>
      </c>
      <c r="V97" s="5">
        <v>-1936.1000000000022</v>
      </c>
      <c r="W97" s="5">
        <v>-1317.5</v>
      </c>
    </row>
    <row r="98" spans="1:25" x14ac:dyDescent="0.25">
      <c r="A98" s="5" t="s">
        <v>5</v>
      </c>
      <c r="B98" s="5">
        <v>20428</v>
      </c>
      <c r="C98" s="5">
        <v>20323</v>
      </c>
      <c r="D98" s="5">
        <v>20401</v>
      </c>
      <c r="E98" s="5">
        <v>20319.599999999999</v>
      </c>
      <c r="F98" s="5">
        <v>20166.599999999999</v>
      </c>
      <c r="G98" s="5">
        <v>19976.599999999999</v>
      </c>
      <c r="H98" s="5">
        <v>19800.2</v>
      </c>
      <c r="I98" s="5">
        <v>19635.8</v>
      </c>
      <c r="J98" s="5">
        <v>19442.599999999999</v>
      </c>
      <c r="K98" s="5">
        <v>19245.599999999999</v>
      </c>
      <c r="L98" s="5">
        <v>19076.8</v>
      </c>
      <c r="M98" s="5">
        <v>18924</v>
      </c>
      <c r="N98" s="5">
        <v>18802</v>
      </c>
      <c r="O98" s="5">
        <v>18723.599999999999</v>
      </c>
      <c r="P98" s="5">
        <v>18762</v>
      </c>
      <c r="Q98" s="5">
        <v>18857.2</v>
      </c>
      <c r="R98" s="5">
        <v>18988</v>
      </c>
      <c r="S98" s="5">
        <v>19191</v>
      </c>
      <c r="T98" s="5">
        <v>19390.400000000001</v>
      </c>
      <c r="U98" s="5">
        <v>19565.2</v>
      </c>
      <c r="V98" s="5">
        <v>-1666</v>
      </c>
      <c r="W98" s="5">
        <v>-862.79999999999927</v>
      </c>
    </row>
    <row r="99" spans="1:25" x14ac:dyDescent="0.25">
      <c r="A99" s="5" t="s">
        <v>6</v>
      </c>
      <c r="B99" s="5">
        <v>20491.5</v>
      </c>
      <c r="C99" s="5">
        <v>20386.5</v>
      </c>
      <c r="D99" s="5">
        <v>20493</v>
      </c>
      <c r="E99" s="5">
        <v>20412.5</v>
      </c>
      <c r="F99" s="5">
        <v>20286.5</v>
      </c>
      <c r="G99" s="5">
        <v>20123</v>
      </c>
      <c r="H99" s="5">
        <v>19969</v>
      </c>
      <c r="I99" s="5">
        <v>19806.5</v>
      </c>
      <c r="J99" s="5">
        <v>19652</v>
      </c>
      <c r="K99" s="5">
        <v>19489.5</v>
      </c>
      <c r="L99" s="5">
        <v>19344</v>
      </c>
      <c r="M99" s="5">
        <v>19212</v>
      </c>
      <c r="N99" s="5">
        <v>19089.5</v>
      </c>
      <c r="O99" s="5">
        <v>19023.5</v>
      </c>
      <c r="P99" s="5">
        <v>19102</v>
      </c>
      <c r="Q99" s="5">
        <v>19241</v>
      </c>
      <c r="R99" s="5">
        <v>19431</v>
      </c>
      <c r="S99" s="5">
        <v>19632</v>
      </c>
      <c r="T99" s="5">
        <v>19846</v>
      </c>
      <c r="U99" s="5">
        <v>20047.5</v>
      </c>
      <c r="V99" s="5">
        <v>-1389.5</v>
      </c>
      <c r="W99" s="5">
        <v>-444</v>
      </c>
    </row>
    <row r="100" spans="1:25" x14ac:dyDescent="0.25">
      <c r="A100" s="5" t="s">
        <v>7</v>
      </c>
      <c r="B100" s="5">
        <v>20548</v>
      </c>
      <c r="C100" s="5">
        <v>20455</v>
      </c>
      <c r="D100" s="5">
        <v>20568</v>
      </c>
      <c r="E100" s="5">
        <v>20513.400000000001</v>
      </c>
      <c r="F100" s="5">
        <v>20385.400000000001</v>
      </c>
      <c r="G100" s="5">
        <v>20258</v>
      </c>
      <c r="H100" s="5">
        <v>20112</v>
      </c>
      <c r="I100" s="5">
        <v>19969.2</v>
      </c>
      <c r="J100" s="5">
        <v>19828.400000000001</v>
      </c>
      <c r="K100" s="5">
        <v>19705.400000000001</v>
      </c>
      <c r="L100" s="5">
        <v>19589</v>
      </c>
      <c r="M100" s="5">
        <v>19494.599999999999</v>
      </c>
      <c r="N100" s="5">
        <v>19394.8</v>
      </c>
      <c r="O100" s="5">
        <v>19365.400000000001</v>
      </c>
      <c r="P100" s="5">
        <v>19457</v>
      </c>
      <c r="Q100" s="5">
        <v>19606.2</v>
      </c>
      <c r="R100" s="5">
        <v>19826</v>
      </c>
      <c r="S100" s="5">
        <v>20078.2</v>
      </c>
      <c r="T100" s="5">
        <v>20346</v>
      </c>
      <c r="U100" s="5">
        <v>20579.8</v>
      </c>
      <c r="V100" s="5">
        <v>-1091</v>
      </c>
      <c r="W100" s="11">
        <v>31.799999999999272</v>
      </c>
    </row>
    <row r="101" spans="1:25" x14ac:dyDescent="0.25">
      <c r="A101" s="5" t="s">
        <v>8</v>
      </c>
      <c r="B101" s="5">
        <v>20611.599999999999</v>
      </c>
      <c r="C101" s="5">
        <v>20530</v>
      </c>
      <c r="D101" s="5">
        <v>20661.2</v>
      </c>
      <c r="E101" s="5">
        <v>20628</v>
      </c>
      <c r="F101" s="5">
        <v>20524.3</v>
      </c>
      <c r="G101" s="5">
        <v>20419.599999999999</v>
      </c>
      <c r="H101" s="5">
        <v>20292.3</v>
      </c>
      <c r="I101" s="5">
        <v>20172.3</v>
      </c>
      <c r="J101" s="5">
        <v>20070.099999999999</v>
      </c>
      <c r="K101" s="5">
        <v>19955.099999999999</v>
      </c>
      <c r="L101" s="5">
        <v>19859.599999999999</v>
      </c>
      <c r="M101" s="5">
        <v>19785.3</v>
      </c>
      <c r="N101" s="5">
        <v>19728.8</v>
      </c>
      <c r="O101" s="5">
        <v>19711.599999999999</v>
      </c>
      <c r="P101" s="5">
        <v>19835.099999999999</v>
      </c>
      <c r="Q101" s="5">
        <v>20004.099999999999</v>
      </c>
      <c r="R101" s="5">
        <v>20252</v>
      </c>
      <c r="S101" s="5">
        <v>20522</v>
      </c>
      <c r="T101" s="5">
        <v>20801.2</v>
      </c>
      <c r="U101" s="5">
        <v>21079.200000000001</v>
      </c>
      <c r="V101" s="5">
        <v>-776.5</v>
      </c>
      <c r="W101" s="5">
        <v>467.60000000000218</v>
      </c>
    </row>
    <row r="102" spans="1:25" x14ac:dyDescent="0.25">
      <c r="A102" s="5" t="s">
        <v>9</v>
      </c>
      <c r="B102" s="5">
        <v>20691.400000000001</v>
      </c>
      <c r="C102" s="5">
        <v>20629.2</v>
      </c>
      <c r="D102" s="5">
        <v>20765.2</v>
      </c>
      <c r="E102" s="5">
        <v>20748</v>
      </c>
      <c r="F102" s="5">
        <v>20665.8</v>
      </c>
      <c r="G102" s="5">
        <v>20583.2</v>
      </c>
      <c r="H102" s="5">
        <v>20473.400000000001</v>
      </c>
      <c r="I102" s="5">
        <v>20394</v>
      </c>
      <c r="J102" s="5">
        <v>20289</v>
      </c>
      <c r="K102" s="5">
        <v>20190.2</v>
      </c>
      <c r="L102" s="5">
        <v>20128.8</v>
      </c>
      <c r="M102" s="5">
        <v>20090.400000000001</v>
      </c>
      <c r="N102" s="5">
        <v>20045.599999999999</v>
      </c>
      <c r="O102" s="5">
        <v>20057.400000000001</v>
      </c>
      <c r="P102" s="5">
        <v>20201.400000000001</v>
      </c>
      <c r="Q102" s="5">
        <v>20421.599999999999</v>
      </c>
      <c r="R102" s="5">
        <v>20695.2</v>
      </c>
      <c r="S102" s="5">
        <v>21021.599999999999</v>
      </c>
      <c r="T102" s="5">
        <v>21332.600000000002</v>
      </c>
      <c r="U102" s="5">
        <v>21648.400000000001</v>
      </c>
      <c r="V102" s="5">
        <v>-490</v>
      </c>
      <c r="W102" s="5">
        <v>957</v>
      </c>
    </row>
    <row r="103" spans="1:25" x14ac:dyDescent="0.25">
      <c r="A103" s="5" t="s">
        <v>10</v>
      </c>
      <c r="B103" s="5">
        <v>20795.099999999999</v>
      </c>
      <c r="C103" s="5">
        <v>20732.2</v>
      </c>
      <c r="D103" s="5">
        <v>20908.400000000001</v>
      </c>
      <c r="E103" s="5">
        <v>20913.5</v>
      </c>
      <c r="F103" s="5">
        <v>20854.400000000001</v>
      </c>
      <c r="G103" s="5">
        <v>20799.3</v>
      </c>
      <c r="H103" s="5">
        <v>20741.2</v>
      </c>
      <c r="I103" s="5">
        <v>20698.2</v>
      </c>
      <c r="J103" s="5">
        <v>20655.599999999999</v>
      </c>
      <c r="K103" s="5">
        <v>20615.8</v>
      </c>
      <c r="L103" s="5">
        <v>20576.2</v>
      </c>
      <c r="M103" s="5">
        <v>20561.400000000001</v>
      </c>
      <c r="N103" s="5">
        <v>20573.599999999999</v>
      </c>
      <c r="O103" s="5">
        <v>20636.2</v>
      </c>
      <c r="P103" s="5">
        <v>20833.3</v>
      </c>
      <c r="Q103" s="5">
        <v>21084.100000000002</v>
      </c>
      <c r="R103" s="5">
        <v>21415.4</v>
      </c>
      <c r="S103" s="5">
        <v>21803.7</v>
      </c>
      <c r="T103" s="5">
        <v>22196.400000000001</v>
      </c>
      <c r="U103" s="5">
        <v>22571</v>
      </c>
      <c r="V103" s="264">
        <v>38.200000000000728</v>
      </c>
      <c r="W103" s="5">
        <v>1775.9000000000015</v>
      </c>
      <c r="Y103" t="s">
        <v>288</v>
      </c>
    </row>
    <row r="104" spans="1:25" x14ac:dyDescent="0.25">
      <c r="A104" s="5" t="s">
        <v>11</v>
      </c>
      <c r="B104" s="5">
        <v>21225</v>
      </c>
      <c r="C104" s="5">
        <v>21205</v>
      </c>
      <c r="D104" s="5">
        <v>21535</v>
      </c>
      <c r="E104" s="5">
        <v>21697</v>
      </c>
      <c r="F104" s="5">
        <v>21796</v>
      </c>
      <c r="G104" s="5">
        <v>21884</v>
      </c>
      <c r="H104" s="5">
        <v>21969</v>
      </c>
      <c r="I104" s="5">
        <v>22061</v>
      </c>
      <c r="J104" s="5">
        <v>22163</v>
      </c>
      <c r="K104" s="5">
        <v>22270</v>
      </c>
      <c r="L104" s="5">
        <v>22410</v>
      </c>
      <c r="M104" s="5">
        <v>22572</v>
      </c>
      <c r="N104" s="5">
        <v>22766</v>
      </c>
      <c r="O104" s="5">
        <v>23000</v>
      </c>
      <c r="P104" s="5">
        <v>23371</v>
      </c>
      <c r="Q104" s="5">
        <v>23832</v>
      </c>
      <c r="R104" s="5">
        <v>24390</v>
      </c>
      <c r="S104" s="5">
        <v>25033</v>
      </c>
      <c r="T104" s="5">
        <v>25704</v>
      </c>
      <c r="U104" s="5">
        <v>26382</v>
      </c>
      <c r="V104" s="5">
        <v>2146</v>
      </c>
      <c r="W104" s="5">
        <v>5157</v>
      </c>
    </row>
    <row r="106" spans="1:25" ht="13.8" thickBot="1" x14ac:dyDescent="0.3">
      <c r="A106" s="3" t="s">
        <v>97</v>
      </c>
    </row>
    <row r="107" spans="1:25" x14ac:dyDescent="0.25">
      <c r="A107" s="263" t="s">
        <v>283</v>
      </c>
      <c r="B107" s="2">
        <v>2016</v>
      </c>
      <c r="C107" s="3">
        <v>2017</v>
      </c>
      <c r="D107" s="2">
        <v>2018</v>
      </c>
      <c r="E107" s="3">
        <v>2019</v>
      </c>
      <c r="F107" s="2">
        <v>2020</v>
      </c>
      <c r="G107" s="4">
        <v>2021</v>
      </c>
      <c r="H107" s="2">
        <v>2022</v>
      </c>
      <c r="I107" s="3">
        <v>2023</v>
      </c>
      <c r="J107" s="2">
        <v>2024</v>
      </c>
      <c r="K107" s="3">
        <v>2025</v>
      </c>
      <c r="L107" s="4">
        <v>2026</v>
      </c>
      <c r="M107" s="3">
        <v>2027</v>
      </c>
      <c r="N107" s="2">
        <v>2028</v>
      </c>
      <c r="O107" s="3">
        <v>2029</v>
      </c>
      <c r="P107" s="2">
        <v>2030</v>
      </c>
      <c r="Q107" s="3">
        <v>2031</v>
      </c>
      <c r="R107" s="2">
        <v>2032</v>
      </c>
      <c r="S107" s="3">
        <v>2033</v>
      </c>
      <c r="T107" s="2">
        <v>2034</v>
      </c>
      <c r="U107" s="4">
        <v>2035</v>
      </c>
      <c r="V107">
        <v>2030</v>
      </c>
      <c r="W107">
        <v>2035</v>
      </c>
    </row>
    <row r="108" spans="1:25" x14ac:dyDescent="0.25">
      <c r="A108" s="5" t="s">
        <v>2</v>
      </c>
      <c r="B108" s="5">
        <v>20202.7</v>
      </c>
      <c r="C108" s="5">
        <v>20032</v>
      </c>
      <c r="D108" s="5">
        <v>20051.8</v>
      </c>
      <c r="E108" s="5">
        <v>19879.7</v>
      </c>
      <c r="F108" s="5">
        <v>19626.5</v>
      </c>
      <c r="G108" s="5">
        <v>19364.900000000001</v>
      </c>
      <c r="H108" s="5">
        <v>19079.7</v>
      </c>
      <c r="I108" s="5">
        <v>18797.900000000001</v>
      </c>
      <c r="J108" s="5">
        <v>18513.900000000001</v>
      </c>
      <c r="K108" s="5">
        <v>18223.400000000001</v>
      </c>
      <c r="L108" s="5">
        <v>17943</v>
      </c>
      <c r="M108" s="5">
        <v>17675</v>
      </c>
      <c r="N108" s="5">
        <v>17429.099999999999</v>
      </c>
      <c r="O108" s="5">
        <v>17242.5</v>
      </c>
      <c r="P108" s="5">
        <v>17158.900000000001</v>
      </c>
      <c r="Q108" s="5">
        <v>17132.8</v>
      </c>
      <c r="R108" s="5">
        <v>17155.8</v>
      </c>
      <c r="S108" s="5">
        <v>17203.2</v>
      </c>
      <c r="T108" s="5">
        <v>17245.599999999999</v>
      </c>
      <c r="U108" s="5">
        <v>17288.599999999999</v>
      </c>
      <c r="V108" s="5">
        <v>-3043.7999999999993</v>
      </c>
      <c r="W108" s="5">
        <v>-2914.1000000000022</v>
      </c>
    </row>
    <row r="109" spans="1:25" x14ac:dyDescent="0.25">
      <c r="A109" s="5" t="s">
        <v>3</v>
      </c>
      <c r="B109" s="5">
        <v>20280.599999999999</v>
      </c>
      <c r="C109" s="5">
        <v>20149.599999999999</v>
      </c>
      <c r="D109" s="5">
        <v>20177.8</v>
      </c>
      <c r="E109" s="5">
        <v>20019.400000000001</v>
      </c>
      <c r="F109" s="5">
        <v>19801</v>
      </c>
      <c r="G109" s="5">
        <v>19562.8</v>
      </c>
      <c r="H109" s="5">
        <v>19311.599999999999</v>
      </c>
      <c r="I109" s="5">
        <v>19077</v>
      </c>
      <c r="J109" s="5">
        <v>18841.8</v>
      </c>
      <c r="K109" s="5">
        <v>18592.8</v>
      </c>
      <c r="L109" s="5">
        <v>18359.8</v>
      </c>
      <c r="M109" s="5">
        <v>18155.400000000001</v>
      </c>
      <c r="N109" s="5">
        <v>17963</v>
      </c>
      <c r="O109" s="5">
        <v>17814</v>
      </c>
      <c r="P109" s="5">
        <v>17782.2</v>
      </c>
      <c r="Q109" s="5">
        <v>17815.8</v>
      </c>
      <c r="R109" s="5">
        <v>17900</v>
      </c>
      <c r="S109" s="5">
        <v>18019.8</v>
      </c>
      <c r="T109" s="5">
        <v>18126.599999999999</v>
      </c>
      <c r="U109" s="5">
        <v>18218.8</v>
      </c>
      <c r="V109" s="5">
        <v>-2498.3999999999978</v>
      </c>
      <c r="W109" s="5">
        <v>-2061.7999999999993</v>
      </c>
    </row>
    <row r="110" spans="1:25" x14ac:dyDescent="0.25">
      <c r="A110" s="5" t="s">
        <v>4</v>
      </c>
      <c r="B110" s="5">
        <v>20364.7</v>
      </c>
      <c r="C110" s="5">
        <v>20221.7</v>
      </c>
      <c r="D110" s="5">
        <v>20276.7</v>
      </c>
      <c r="E110" s="5">
        <v>20145.7</v>
      </c>
      <c r="F110" s="5">
        <v>19948.7</v>
      </c>
      <c r="G110" s="5">
        <v>19743.400000000001</v>
      </c>
      <c r="H110" s="5">
        <v>19530</v>
      </c>
      <c r="I110" s="5">
        <v>19291.7</v>
      </c>
      <c r="J110" s="5">
        <v>19076.7</v>
      </c>
      <c r="K110" s="5">
        <v>18849</v>
      </c>
      <c r="L110" s="5">
        <v>18632.5</v>
      </c>
      <c r="M110" s="5">
        <v>18447.599999999999</v>
      </c>
      <c r="N110" s="5">
        <v>18276.7</v>
      </c>
      <c r="O110" s="5">
        <v>18128.900000000001</v>
      </c>
      <c r="P110" s="5">
        <v>18137.8</v>
      </c>
      <c r="Q110" s="5">
        <v>18184.7</v>
      </c>
      <c r="R110" s="5">
        <v>18280.599999999999</v>
      </c>
      <c r="S110" s="5">
        <v>18409.3</v>
      </c>
      <c r="T110" s="5">
        <v>18533.2</v>
      </c>
      <c r="U110" s="5">
        <v>18665.400000000001</v>
      </c>
      <c r="V110" s="5">
        <v>-2226.9000000000015</v>
      </c>
      <c r="W110" s="5">
        <v>-1699.2999999999993</v>
      </c>
    </row>
    <row r="111" spans="1:25" x14ac:dyDescent="0.25">
      <c r="A111" s="5" t="s">
        <v>5</v>
      </c>
      <c r="B111" s="5">
        <v>20419.599999999999</v>
      </c>
      <c r="C111" s="5">
        <v>20296</v>
      </c>
      <c r="D111" s="5">
        <v>20364</v>
      </c>
      <c r="E111" s="5">
        <v>20258.599999999999</v>
      </c>
      <c r="F111" s="5">
        <v>20083.599999999999</v>
      </c>
      <c r="G111" s="5">
        <v>19888.8</v>
      </c>
      <c r="H111" s="5">
        <v>19686.599999999999</v>
      </c>
      <c r="I111" s="5">
        <v>19475.2</v>
      </c>
      <c r="J111" s="5">
        <v>19262.8</v>
      </c>
      <c r="K111" s="5">
        <v>19061.2</v>
      </c>
      <c r="L111" s="5">
        <v>18868.599999999999</v>
      </c>
      <c r="M111" s="5">
        <v>18702.599999999999</v>
      </c>
      <c r="N111" s="5">
        <v>18532</v>
      </c>
      <c r="O111" s="5">
        <v>18438</v>
      </c>
      <c r="P111" s="5">
        <v>18472.400000000001</v>
      </c>
      <c r="Q111" s="5">
        <v>18551.400000000001</v>
      </c>
      <c r="R111" s="5">
        <v>18654.599999999999</v>
      </c>
      <c r="S111" s="5">
        <v>18828.599999999999</v>
      </c>
      <c r="T111" s="5">
        <v>19006.2</v>
      </c>
      <c r="U111" s="5">
        <v>19165</v>
      </c>
      <c r="V111" s="5">
        <v>-1947.1999999999971</v>
      </c>
      <c r="W111" s="5">
        <v>-1254.5999999999985</v>
      </c>
    </row>
    <row r="112" spans="1:25" x14ac:dyDescent="0.25">
      <c r="A112" s="5" t="s">
        <v>6</v>
      </c>
      <c r="B112" s="5">
        <v>20484</v>
      </c>
      <c r="C112" s="5">
        <v>20368.5</v>
      </c>
      <c r="D112" s="5">
        <v>20447.5</v>
      </c>
      <c r="E112" s="5">
        <v>20357</v>
      </c>
      <c r="F112" s="5">
        <v>20202</v>
      </c>
      <c r="G112" s="5">
        <v>20027.5</v>
      </c>
      <c r="H112" s="5">
        <v>19844</v>
      </c>
      <c r="I112" s="5">
        <v>19665.5</v>
      </c>
      <c r="J112" s="5">
        <v>19480</v>
      </c>
      <c r="K112" s="5">
        <v>19308</v>
      </c>
      <c r="L112" s="5">
        <v>19159</v>
      </c>
      <c r="M112" s="5">
        <v>19003.5</v>
      </c>
      <c r="N112" s="5">
        <v>18885</v>
      </c>
      <c r="O112" s="5">
        <v>18796</v>
      </c>
      <c r="P112" s="5">
        <v>18847.5</v>
      </c>
      <c r="Q112" s="5">
        <v>18965</v>
      </c>
      <c r="R112" s="5">
        <v>19112</v>
      </c>
      <c r="S112" s="5">
        <v>19279.5</v>
      </c>
      <c r="T112" s="5">
        <v>19457.5</v>
      </c>
      <c r="U112" s="5">
        <v>19648</v>
      </c>
      <c r="V112" s="5">
        <v>-1636.5</v>
      </c>
      <c r="W112" s="5">
        <v>-836</v>
      </c>
    </row>
    <row r="113" spans="1:25" x14ac:dyDescent="0.25">
      <c r="A113" s="5" t="s">
        <v>7</v>
      </c>
      <c r="B113" s="5">
        <v>20542</v>
      </c>
      <c r="C113" s="5">
        <v>20439.400000000001</v>
      </c>
      <c r="D113" s="5">
        <v>20545.8</v>
      </c>
      <c r="E113" s="5">
        <v>20461</v>
      </c>
      <c r="F113" s="5">
        <v>20311</v>
      </c>
      <c r="G113" s="5">
        <v>20151.8</v>
      </c>
      <c r="H113" s="5">
        <v>19990.2</v>
      </c>
      <c r="I113" s="5">
        <v>19841.2</v>
      </c>
      <c r="J113" s="5">
        <v>19685</v>
      </c>
      <c r="K113" s="5">
        <v>19531</v>
      </c>
      <c r="L113" s="5">
        <v>19378</v>
      </c>
      <c r="M113" s="5">
        <v>19266.400000000001</v>
      </c>
      <c r="N113" s="5">
        <v>19157</v>
      </c>
      <c r="O113" s="5">
        <v>19097.599999999999</v>
      </c>
      <c r="P113" s="5">
        <v>19185</v>
      </c>
      <c r="Q113" s="5">
        <v>19322</v>
      </c>
      <c r="R113" s="5">
        <v>19508.8</v>
      </c>
      <c r="S113" s="5">
        <v>19719.8</v>
      </c>
      <c r="T113" s="5">
        <v>19951.400000000001</v>
      </c>
      <c r="U113" s="5">
        <v>20181.400000000001</v>
      </c>
      <c r="V113" s="5">
        <v>-1357</v>
      </c>
      <c r="W113" s="5">
        <v>-360.59999999999854</v>
      </c>
    </row>
    <row r="114" spans="1:25" x14ac:dyDescent="0.25">
      <c r="A114" s="5" t="s">
        <v>8</v>
      </c>
      <c r="B114" s="5">
        <v>20605.3</v>
      </c>
      <c r="C114" s="5">
        <v>20504.3</v>
      </c>
      <c r="D114" s="5">
        <v>20628</v>
      </c>
      <c r="E114" s="5">
        <v>20569</v>
      </c>
      <c r="F114" s="5">
        <v>20441</v>
      </c>
      <c r="G114" s="5">
        <v>20310.3</v>
      </c>
      <c r="H114" s="5">
        <v>20170.5</v>
      </c>
      <c r="I114" s="5">
        <v>20029.599999999999</v>
      </c>
      <c r="J114" s="5">
        <v>19893.3</v>
      </c>
      <c r="K114" s="5">
        <v>19769.5</v>
      </c>
      <c r="L114" s="5">
        <v>19661</v>
      </c>
      <c r="M114" s="5">
        <v>19556.3</v>
      </c>
      <c r="N114" s="5">
        <v>19469.599999999999</v>
      </c>
      <c r="O114" s="5">
        <v>19437.5</v>
      </c>
      <c r="P114" s="5">
        <v>19545.3</v>
      </c>
      <c r="Q114" s="5">
        <v>19716.2</v>
      </c>
      <c r="R114" s="5">
        <v>19920.8</v>
      </c>
      <c r="S114" s="5">
        <v>20168.8</v>
      </c>
      <c r="T114" s="5">
        <v>20430.2</v>
      </c>
      <c r="U114" s="5">
        <v>20690.400000000001</v>
      </c>
      <c r="V114" s="5">
        <v>-1060</v>
      </c>
      <c r="W114" s="11">
        <v>85.100000000002183</v>
      </c>
    </row>
    <row r="115" spans="1:25" x14ac:dyDescent="0.25">
      <c r="A115" s="5" t="s">
        <v>9</v>
      </c>
      <c r="B115" s="5">
        <v>20683.400000000001</v>
      </c>
      <c r="C115" s="5">
        <v>20603.2</v>
      </c>
      <c r="D115" s="5">
        <v>20729.2</v>
      </c>
      <c r="E115" s="5">
        <v>20693.2</v>
      </c>
      <c r="F115" s="5">
        <v>20588.8</v>
      </c>
      <c r="G115" s="5">
        <v>20470.2</v>
      </c>
      <c r="H115" s="5">
        <v>20348.2</v>
      </c>
      <c r="I115" s="5">
        <v>20236.2</v>
      </c>
      <c r="J115" s="5">
        <v>20122.599999999999</v>
      </c>
      <c r="K115" s="5">
        <v>20014.2</v>
      </c>
      <c r="L115" s="5">
        <v>19928.2</v>
      </c>
      <c r="M115" s="5">
        <v>19857.8</v>
      </c>
      <c r="N115" s="5">
        <v>19820.2</v>
      </c>
      <c r="O115" s="5">
        <v>19809.599999999999</v>
      </c>
      <c r="P115" s="5">
        <v>19944.2</v>
      </c>
      <c r="Q115" s="5">
        <v>20127.8</v>
      </c>
      <c r="R115" s="5">
        <v>20388.400000000001</v>
      </c>
      <c r="S115" s="5">
        <v>20686</v>
      </c>
      <c r="T115" s="5">
        <v>20970</v>
      </c>
      <c r="U115" s="5">
        <v>21281.4</v>
      </c>
      <c r="V115" s="5">
        <v>-739.20000000000073</v>
      </c>
      <c r="W115" s="5">
        <v>598</v>
      </c>
    </row>
    <row r="116" spans="1:25" x14ac:dyDescent="0.25">
      <c r="A116" s="5" t="s">
        <v>10</v>
      </c>
      <c r="B116" s="5">
        <v>20790.099999999999</v>
      </c>
      <c r="C116" s="5">
        <v>20709.5</v>
      </c>
      <c r="D116" s="5">
        <v>20860</v>
      </c>
      <c r="E116" s="5">
        <v>20855</v>
      </c>
      <c r="F116" s="5">
        <v>20775.5</v>
      </c>
      <c r="G116" s="5">
        <v>20704.5</v>
      </c>
      <c r="H116" s="5">
        <v>20644.099999999999</v>
      </c>
      <c r="I116" s="5">
        <v>20555.5</v>
      </c>
      <c r="J116" s="5">
        <v>20478.8</v>
      </c>
      <c r="K116" s="5">
        <v>20436</v>
      </c>
      <c r="L116" s="5">
        <v>20380.099999999999</v>
      </c>
      <c r="M116" s="5">
        <v>20347.7</v>
      </c>
      <c r="N116" s="5">
        <v>20350.2</v>
      </c>
      <c r="O116" s="5">
        <v>20381.5</v>
      </c>
      <c r="P116" s="5">
        <v>20562.400000000001</v>
      </c>
      <c r="Q116" s="5">
        <v>20804.2</v>
      </c>
      <c r="R116" s="5">
        <v>21105.4</v>
      </c>
      <c r="S116" s="5">
        <v>21442.2</v>
      </c>
      <c r="T116" s="5">
        <v>21799.3</v>
      </c>
      <c r="U116" s="5">
        <v>22170.6</v>
      </c>
      <c r="V116" s="264">
        <v>-227.69999999999709</v>
      </c>
      <c r="W116" s="5">
        <v>1380.5</v>
      </c>
      <c r="Y116" t="s">
        <v>289</v>
      </c>
    </row>
    <row r="117" spans="1:25" x14ac:dyDescent="0.25">
      <c r="A117" s="5" t="s">
        <v>11</v>
      </c>
      <c r="B117" s="5">
        <v>21217</v>
      </c>
      <c r="C117" s="5">
        <v>21178</v>
      </c>
      <c r="D117" s="5">
        <v>21480</v>
      </c>
      <c r="E117" s="5">
        <v>21616</v>
      </c>
      <c r="F117" s="5">
        <v>21687</v>
      </c>
      <c r="G117" s="5">
        <v>21743</v>
      </c>
      <c r="H117" s="5">
        <v>21797</v>
      </c>
      <c r="I117" s="5">
        <v>21857</v>
      </c>
      <c r="J117" s="5">
        <v>21930</v>
      </c>
      <c r="K117" s="5">
        <v>22031</v>
      </c>
      <c r="L117" s="5">
        <v>22150</v>
      </c>
      <c r="M117" s="5">
        <v>22293</v>
      </c>
      <c r="N117" s="5">
        <v>22470</v>
      </c>
      <c r="O117" s="5">
        <v>22687</v>
      </c>
      <c r="P117" s="5">
        <v>23065</v>
      </c>
      <c r="Q117" s="5">
        <v>23552</v>
      </c>
      <c r="R117" s="5">
        <v>24117</v>
      </c>
      <c r="S117" s="5">
        <v>24731</v>
      </c>
      <c r="T117" s="5">
        <v>25374</v>
      </c>
      <c r="U117" s="5">
        <v>26024</v>
      </c>
      <c r="V117" s="5">
        <v>1848</v>
      </c>
      <c r="W117" s="5">
        <v>4807</v>
      </c>
    </row>
    <row r="119" spans="1:25" ht="13.8" thickBot="1" x14ac:dyDescent="0.3">
      <c r="A119" s="3" t="s">
        <v>286</v>
      </c>
    </row>
    <row r="120" spans="1:25" x14ac:dyDescent="0.25">
      <c r="A120" s="263" t="s">
        <v>283</v>
      </c>
      <c r="B120" s="2">
        <v>2016</v>
      </c>
      <c r="C120" s="3">
        <v>2017</v>
      </c>
      <c r="D120" s="2">
        <v>2018</v>
      </c>
      <c r="E120" s="3">
        <v>2019</v>
      </c>
      <c r="F120" s="2">
        <v>2020</v>
      </c>
      <c r="G120" s="4">
        <v>2021</v>
      </c>
      <c r="H120" s="2">
        <v>2022</v>
      </c>
      <c r="I120" s="3">
        <v>2023</v>
      </c>
      <c r="J120" s="2">
        <v>2024</v>
      </c>
      <c r="K120" s="3">
        <v>2025</v>
      </c>
      <c r="L120" s="4">
        <v>2026</v>
      </c>
      <c r="M120" s="3">
        <v>2027</v>
      </c>
      <c r="N120" s="2">
        <v>2028</v>
      </c>
      <c r="O120" s="3">
        <v>2029</v>
      </c>
      <c r="P120" s="2">
        <v>2030</v>
      </c>
      <c r="Q120" s="3">
        <v>2031</v>
      </c>
      <c r="R120" s="2">
        <v>2032</v>
      </c>
      <c r="S120" s="3">
        <v>2033</v>
      </c>
      <c r="T120" s="2">
        <v>2034</v>
      </c>
      <c r="U120" s="4">
        <v>2035</v>
      </c>
      <c r="V120">
        <v>2030</v>
      </c>
      <c r="W120">
        <v>2035</v>
      </c>
    </row>
    <row r="121" spans="1:25" x14ac:dyDescent="0.25">
      <c r="A121" s="5" t="s">
        <v>2</v>
      </c>
      <c r="B121" s="5">
        <v>20737.900000000001</v>
      </c>
      <c r="C121" s="5">
        <v>20627.900000000001</v>
      </c>
      <c r="D121" s="5">
        <v>20558.099999999999</v>
      </c>
      <c r="E121" s="5">
        <v>20404.8</v>
      </c>
      <c r="F121" s="5">
        <v>20177.400000000001</v>
      </c>
      <c r="G121" s="5">
        <v>19941.599999999999</v>
      </c>
      <c r="H121" s="5">
        <v>19705.900000000001</v>
      </c>
      <c r="I121" s="5">
        <v>19453.3</v>
      </c>
      <c r="J121" s="5">
        <v>19203</v>
      </c>
      <c r="K121" s="5">
        <v>18967.400000000001</v>
      </c>
      <c r="L121" s="5">
        <v>18728</v>
      </c>
      <c r="M121" s="5">
        <v>18502.8</v>
      </c>
      <c r="N121" s="5">
        <v>18316</v>
      </c>
      <c r="O121" s="5">
        <v>18171.8</v>
      </c>
      <c r="P121" s="5">
        <v>18115</v>
      </c>
      <c r="Q121" s="5">
        <v>18106</v>
      </c>
      <c r="R121" s="5">
        <v>18130.7</v>
      </c>
      <c r="S121" s="5">
        <v>18200.099999999999</v>
      </c>
      <c r="T121" s="5">
        <v>18283.7</v>
      </c>
      <c r="U121" s="5">
        <v>18370.2</v>
      </c>
      <c r="V121" s="5">
        <v>-2622.9000000000015</v>
      </c>
      <c r="W121" s="5">
        <v>-2367.7000000000007</v>
      </c>
    </row>
    <row r="122" spans="1:25" x14ac:dyDescent="0.25">
      <c r="A122" s="5" t="s">
        <v>3</v>
      </c>
      <c r="B122" s="5">
        <v>20814</v>
      </c>
      <c r="C122" s="5">
        <v>20738</v>
      </c>
      <c r="D122" s="5">
        <v>20671.8</v>
      </c>
      <c r="E122" s="5">
        <v>20537.400000000001</v>
      </c>
      <c r="F122" s="5">
        <v>20356.400000000001</v>
      </c>
      <c r="G122" s="5">
        <v>20148.599999999999</v>
      </c>
      <c r="H122" s="5">
        <v>19937</v>
      </c>
      <c r="I122" s="5">
        <v>19731.400000000001</v>
      </c>
      <c r="J122" s="5">
        <v>19540.8</v>
      </c>
      <c r="K122" s="5">
        <v>19345</v>
      </c>
      <c r="L122" s="5">
        <v>19152.8</v>
      </c>
      <c r="M122" s="5">
        <v>18984.2</v>
      </c>
      <c r="N122" s="5">
        <v>18834.8</v>
      </c>
      <c r="O122" s="5">
        <v>18719.599999999999</v>
      </c>
      <c r="P122" s="5">
        <v>18742.599999999999</v>
      </c>
      <c r="Q122" s="5">
        <v>18817.8</v>
      </c>
      <c r="R122" s="5">
        <v>18922.2</v>
      </c>
      <c r="S122" s="5">
        <v>19059</v>
      </c>
      <c r="T122" s="5">
        <v>19202.8</v>
      </c>
      <c r="U122" s="5">
        <v>19334.2</v>
      </c>
      <c r="V122" s="5">
        <v>-2071.4000000000015</v>
      </c>
      <c r="W122" s="5">
        <v>-1479.7999999999993</v>
      </c>
    </row>
    <row r="123" spans="1:25" x14ac:dyDescent="0.25">
      <c r="A123" s="5" t="s">
        <v>4</v>
      </c>
      <c r="B123" s="5">
        <v>20900</v>
      </c>
      <c r="C123" s="5">
        <v>20815</v>
      </c>
      <c r="D123" s="5">
        <v>20769.7</v>
      </c>
      <c r="E123" s="5">
        <v>20668.099999999999</v>
      </c>
      <c r="F123" s="5">
        <v>20506.7</v>
      </c>
      <c r="G123" s="5">
        <v>20338.8</v>
      </c>
      <c r="H123" s="5">
        <v>20149.8</v>
      </c>
      <c r="I123" s="5">
        <v>19973.2</v>
      </c>
      <c r="J123" s="5">
        <v>19797.400000000001</v>
      </c>
      <c r="K123" s="5">
        <v>19623.400000000001</v>
      </c>
      <c r="L123" s="5">
        <v>19459.3</v>
      </c>
      <c r="M123" s="5">
        <v>19309.099999999999</v>
      </c>
      <c r="N123" s="5">
        <v>19174.099999999999</v>
      </c>
      <c r="O123" s="5">
        <v>19089.7</v>
      </c>
      <c r="P123" s="5">
        <v>19118.8</v>
      </c>
      <c r="Q123" s="5">
        <v>19206.2</v>
      </c>
      <c r="R123" s="5">
        <v>19327.599999999999</v>
      </c>
      <c r="S123" s="5">
        <v>19469.7</v>
      </c>
      <c r="T123" s="5">
        <v>19639.099999999999</v>
      </c>
      <c r="U123" s="5">
        <v>19781</v>
      </c>
      <c r="V123" s="5">
        <v>-1781.2000000000007</v>
      </c>
      <c r="W123" s="5">
        <v>-1119</v>
      </c>
    </row>
    <row r="124" spans="1:25" x14ac:dyDescent="0.25">
      <c r="A124" s="5" t="s">
        <v>5</v>
      </c>
      <c r="B124" s="5">
        <v>20955.599999999999</v>
      </c>
      <c r="C124" s="5">
        <v>20892</v>
      </c>
      <c r="D124" s="5">
        <v>20857.599999999999</v>
      </c>
      <c r="E124" s="5">
        <v>20787</v>
      </c>
      <c r="F124" s="5">
        <v>20642.599999999999</v>
      </c>
      <c r="G124" s="5">
        <v>20471</v>
      </c>
      <c r="H124" s="5">
        <v>20311</v>
      </c>
      <c r="I124" s="5">
        <v>20150.599999999999</v>
      </c>
      <c r="J124" s="5">
        <v>19979.599999999999</v>
      </c>
      <c r="K124" s="5">
        <v>19811.599999999999</v>
      </c>
      <c r="L124" s="5">
        <v>19661.599999999999</v>
      </c>
      <c r="M124" s="5">
        <v>19529.2</v>
      </c>
      <c r="N124" s="5">
        <v>19432.2</v>
      </c>
      <c r="O124" s="5">
        <v>19373.8</v>
      </c>
      <c r="P124" s="5">
        <v>19431</v>
      </c>
      <c r="Q124" s="5">
        <v>19543.8</v>
      </c>
      <c r="R124" s="5">
        <v>19682.599999999999</v>
      </c>
      <c r="S124" s="5">
        <v>19863.599999999999</v>
      </c>
      <c r="T124" s="5">
        <v>20062.2</v>
      </c>
      <c r="U124" s="5">
        <v>20256.8</v>
      </c>
      <c r="V124" s="5">
        <v>-1524.5999999999985</v>
      </c>
      <c r="W124" s="5">
        <v>-698.79999999999927</v>
      </c>
    </row>
    <row r="125" spans="1:25" x14ac:dyDescent="0.25">
      <c r="A125" s="5" t="s">
        <v>6</v>
      </c>
      <c r="B125" s="5">
        <v>21017.5</v>
      </c>
      <c r="C125" s="5">
        <v>20964.5</v>
      </c>
      <c r="D125" s="5">
        <v>20946</v>
      </c>
      <c r="E125" s="5">
        <v>20876.5</v>
      </c>
      <c r="F125" s="5">
        <v>20751.5</v>
      </c>
      <c r="G125" s="5">
        <v>20607.5</v>
      </c>
      <c r="H125" s="5">
        <v>20462</v>
      </c>
      <c r="I125" s="5">
        <v>20317.5</v>
      </c>
      <c r="J125" s="5">
        <v>20189</v>
      </c>
      <c r="K125" s="5">
        <v>20056</v>
      </c>
      <c r="L125" s="5">
        <v>19920.5</v>
      </c>
      <c r="M125" s="5">
        <v>19809</v>
      </c>
      <c r="N125" s="5">
        <v>19742</v>
      </c>
      <c r="O125" s="5">
        <v>19688</v>
      </c>
      <c r="P125" s="5">
        <v>19752.5</v>
      </c>
      <c r="Q125" s="5">
        <v>19892</v>
      </c>
      <c r="R125" s="5">
        <v>20067.5</v>
      </c>
      <c r="S125" s="5">
        <v>20275.5</v>
      </c>
      <c r="T125" s="5">
        <v>20515</v>
      </c>
      <c r="U125" s="5">
        <v>20751.5</v>
      </c>
      <c r="V125" s="5">
        <v>-1265</v>
      </c>
      <c r="W125" s="11">
        <v>-266</v>
      </c>
    </row>
    <row r="126" spans="1:25" x14ac:dyDescent="0.25">
      <c r="A126" s="5" t="s">
        <v>7</v>
      </c>
      <c r="B126" s="5">
        <v>21075</v>
      </c>
      <c r="C126" s="5">
        <v>21034</v>
      </c>
      <c r="D126" s="5">
        <v>21032.400000000001</v>
      </c>
      <c r="E126" s="5">
        <v>20983</v>
      </c>
      <c r="F126" s="5">
        <v>20870.8</v>
      </c>
      <c r="G126" s="5">
        <v>20747.400000000001</v>
      </c>
      <c r="H126" s="5">
        <v>20628.8</v>
      </c>
      <c r="I126" s="5">
        <v>20503.400000000001</v>
      </c>
      <c r="J126" s="5">
        <v>20379.2</v>
      </c>
      <c r="K126" s="5">
        <v>20269</v>
      </c>
      <c r="L126" s="5">
        <v>20168.599999999999</v>
      </c>
      <c r="M126" s="5">
        <v>20092</v>
      </c>
      <c r="N126" s="5">
        <v>20036.599999999999</v>
      </c>
      <c r="O126" s="5">
        <v>20010.2</v>
      </c>
      <c r="P126" s="5">
        <v>20118.2</v>
      </c>
      <c r="Q126" s="5">
        <v>20276</v>
      </c>
      <c r="R126" s="5">
        <v>20505.8</v>
      </c>
      <c r="S126" s="5">
        <v>20749</v>
      </c>
      <c r="T126" s="5">
        <v>21010.400000000001</v>
      </c>
      <c r="U126" s="5">
        <v>21278.2</v>
      </c>
      <c r="V126" s="5">
        <v>-956.79999999999927</v>
      </c>
      <c r="W126" s="12">
        <v>203.20000000000073</v>
      </c>
    </row>
    <row r="127" spans="1:25" x14ac:dyDescent="0.25">
      <c r="A127" s="5" t="s">
        <v>8</v>
      </c>
      <c r="B127" s="5">
        <v>21138.3</v>
      </c>
      <c r="C127" s="5">
        <v>21099.599999999999</v>
      </c>
      <c r="D127" s="5">
        <v>21124</v>
      </c>
      <c r="E127" s="5">
        <v>21095.3</v>
      </c>
      <c r="F127" s="5">
        <v>21010</v>
      </c>
      <c r="G127" s="5">
        <v>20911.5</v>
      </c>
      <c r="H127" s="5">
        <v>20814.3</v>
      </c>
      <c r="I127" s="5">
        <v>20713.599999999999</v>
      </c>
      <c r="J127" s="5">
        <v>20621.5</v>
      </c>
      <c r="K127" s="5">
        <v>20522</v>
      </c>
      <c r="L127" s="5">
        <v>20453.5</v>
      </c>
      <c r="M127" s="5">
        <v>20401.3</v>
      </c>
      <c r="N127" s="5">
        <v>20369.599999999999</v>
      </c>
      <c r="O127" s="5">
        <v>20377.400000000001</v>
      </c>
      <c r="P127" s="5">
        <v>20499.599999999999</v>
      </c>
      <c r="Q127" s="5">
        <v>20700.099999999999</v>
      </c>
      <c r="R127" s="5">
        <v>20928.900000000001</v>
      </c>
      <c r="S127" s="5">
        <v>21192.6</v>
      </c>
      <c r="T127" s="5">
        <v>21495.899999999998</v>
      </c>
      <c r="U127" s="5">
        <v>21775.8</v>
      </c>
      <c r="V127" s="5">
        <v>-638.70000000000073</v>
      </c>
      <c r="W127" s="5">
        <v>637.5</v>
      </c>
    </row>
    <row r="128" spans="1:25" x14ac:dyDescent="0.25">
      <c r="A128" s="5" t="s">
        <v>9</v>
      </c>
      <c r="B128" s="5">
        <v>21219.200000000001</v>
      </c>
      <c r="C128" s="5">
        <v>21203</v>
      </c>
      <c r="D128" s="5">
        <v>21223.200000000001</v>
      </c>
      <c r="E128" s="5">
        <v>21215.200000000001</v>
      </c>
      <c r="F128" s="5">
        <v>21149.200000000001</v>
      </c>
      <c r="G128" s="5">
        <v>21067</v>
      </c>
      <c r="H128" s="5">
        <v>20989.8</v>
      </c>
      <c r="I128" s="5">
        <v>20909.2</v>
      </c>
      <c r="J128" s="5">
        <v>20828.2</v>
      </c>
      <c r="K128" s="5">
        <v>20758.2</v>
      </c>
      <c r="L128" s="5">
        <v>20694.8</v>
      </c>
      <c r="M128" s="5">
        <v>20659.8</v>
      </c>
      <c r="N128" s="5">
        <v>20666</v>
      </c>
      <c r="O128" s="5">
        <v>20702.2</v>
      </c>
      <c r="P128" s="5">
        <v>20864.2</v>
      </c>
      <c r="Q128" s="5">
        <v>21108.400000000001</v>
      </c>
      <c r="R128" s="5">
        <v>21385</v>
      </c>
      <c r="S128" s="5">
        <v>21686.2</v>
      </c>
      <c r="T128" s="5">
        <v>22044.400000000001</v>
      </c>
      <c r="U128" s="5">
        <v>22372</v>
      </c>
      <c r="V128" s="264">
        <v>-355</v>
      </c>
      <c r="W128" s="5">
        <v>1152.7999999999993</v>
      </c>
    </row>
    <row r="129" spans="1:25" x14ac:dyDescent="0.25">
      <c r="A129" s="5" t="s">
        <v>10</v>
      </c>
      <c r="B129" s="5">
        <v>21324.1</v>
      </c>
      <c r="C129" s="5">
        <v>21308.1</v>
      </c>
      <c r="D129" s="5">
        <v>21375</v>
      </c>
      <c r="E129" s="5">
        <v>21373.4</v>
      </c>
      <c r="F129" s="5">
        <v>21331.1</v>
      </c>
      <c r="G129" s="5">
        <v>21300.1</v>
      </c>
      <c r="H129" s="5">
        <v>21262.1</v>
      </c>
      <c r="I129" s="5">
        <v>21235.200000000001</v>
      </c>
      <c r="J129" s="5">
        <v>21211.3</v>
      </c>
      <c r="K129" s="5">
        <v>21188.1</v>
      </c>
      <c r="L129" s="5">
        <v>21175.1</v>
      </c>
      <c r="M129" s="5">
        <v>21188.1</v>
      </c>
      <c r="N129" s="5">
        <v>21226.5</v>
      </c>
      <c r="O129" s="5">
        <v>21307.200000000001</v>
      </c>
      <c r="P129" s="5">
        <v>21514.2</v>
      </c>
      <c r="Q129" s="5">
        <v>21786.400000000001</v>
      </c>
      <c r="R129" s="5">
        <v>22113.599999999999</v>
      </c>
      <c r="S129" s="5">
        <v>22471.4</v>
      </c>
      <c r="T129" s="5">
        <v>22847.8</v>
      </c>
      <c r="U129" s="5">
        <v>23249.8</v>
      </c>
      <c r="V129" s="264">
        <v>190.10000000000218</v>
      </c>
      <c r="W129" s="5">
        <v>1925.7000000000007</v>
      </c>
      <c r="Y129" t="s">
        <v>290</v>
      </c>
    </row>
    <row r="130" spans="1:25" x14ac:dyDescent="0.25">
      <c r="A130" s="5" t="s">
        <v>11</v>
      </c>
      <c r="B130" s="5">
        <v>21749</v>
      </c>
      <c r="C130" s="5">
        <v>21793</v>
      </c>
      <c r="D130" s="5">
        <v>21981</v>
      </c>
      <c r="E130" s="5">
        <v>22148</v>
      </c>
      <c r="F130" s="5">
        <v>22262</v>
      </c>
      <c r="G130" s="5">
        <v>22370</v>
      </c>
      <c r="H130" s="5">
        <v>22483</v>
      </c>
      <c r="I130" s="5">
        <v>22614</v>
      </c>
      <c r="J130" s="5">
        <v>22758</v>
      </c>
      <c r="K130" s="5">
        <v>22911</v>
      </c>
      <c r="L130" s="5">
        <v>23082</v>
      </c>
      <c r="M130" s="5">
        <v>23281</v>
      </c>
      <c r="N130" s="5">
        <v>23514</v>
      </c>
      <c r="O130" s="5">
        <v>23783</v>
      </c>
      <c r="P130" s="5">
        <v>24186</v>
      </c>
      <c r="Q130" s="5">
        <v>24669</v>
      </c>
      <c r="R130" s="5">
        <v>25217</v>
      </c>
      <c r="S130" s="5">
        <v>25816</v>
      </c>
      <c r="T130" s="5">
        <v>26442</v>
      </c>
      <c r="U130" s="5">
        <v>27068</v>
      </c>
      <c r="V130" s="5">
        <v>2437</v>
      </c>
      <c r="W130" s="5">
        <v>5319</v>
      </c>
    </row>
    <row r="131" spans="1:25" x14ac:dyDescent="0.25">
      <c r="A131" s="5"/>
    </row>
    <row r="132" spans="1:25" ht="13.8" thickBot="1" x14ac:dyDescent="0.3">
      <c r="A132" s="3" t="s">
        <v>287</v>
      </c>
    </row>
    <row r="133" spans="1:25" x14ac:dyDescent="0.25">
      <c r="A133" s="263" t="s">
        <v>283</v>
      </c>
      <c r="B133" s="2">
        <v>2016</v>
      </c>
      <c r="C133" s="3">
        <v>2017</v>
      </c>
      <c r="D133" s="2">
        <v>2018</v>
      </c>
      <c r="E133" s="3">
        <v>2019</v>
      </c>
      <c r="F133" s="2">
        <v>2020</v>
      </c>
      <c r="G133" s="4">
        <v>2021</v>
      </c>
      <c r="H133" s="2">
        <v>2022</v>
      </c>
      <c r="I133" s="3">
        <v>2023</v>
      </c>
      <c r="J133" s="2">
        <v>2024</v>
      </c>
      <c r="K133" s="3">
        <v>2025</v>
      </c>
      <c r="L133" s="4">
        <v>2026</v>
      </c>
      <c r="M133" s="3">
        <v>2027</v>
      </c>
      <c r="N133" s="2">
        <v>2028</v>
      </c>
      <c r="O133" s="3">
        <v>2029</v>
      </c>
      <c r="P133" s="2">
        <v>2030</v>
      </c>
      <c r="Q133" s="3">
        <v>2031</v>
      </c>
      <c r="R133" s="2">
        <v>2032</v>
      </c>
      <c r="S133" s="3">
        <v>2033</v>
      </c>
      <c r="T133" s="2">
        <v>2034</v>
      </c>
      <c r="U133" s="4">
        <v>2035</v>
      </c>
      <c r="V133">
        <v>2030</v>
      </c>
      <c r="W133">
        <v>2035</v>
      </c>
    </row>
    <row r="134" spans="1:25" x14ac:dyDescent="0.25">
      <c r="A134" s="5" t="s">
        <v>2</v>
      </c>
      <c r="B134" s="5">
        <v>20213.900000000001</v>
      </c>
      <c r="C134" s="5">
        <v>20069.8</v>
      </c>
      <c r="D134" s="5">
        <v>20133.7</v>
      </c>
      <c r="E134" s="5">
        <v>19995.900000000001</v>
      </c>
      <c r="F134" s="5">
        <v>19785.900000000001</v>
      </c>
      <c r="G134" s="5">
        <v>19560</v>
      </c>
      <c r="H134" s="5">
        <v>19330</v>
      </c>
      <c r="I134" s="5">
        <v>19104.5</v>
      </c>
      <c r="J134" s="5">
        <v>18872</v>
      </c>
      <c r="K134" s="5">
        <v>18635.8</v>
      </c>
      <c r="L134" s="5">
        <v>18412.900000000001</v>
      </c>
      <c r="M134" s="5">
        <v>18201.8</v>
      </c>
      <c r="N134" s="5">
        <v>18029.8</v>
      </c>
      <c r="O134" s="5">
        <v>17887.8</v>
      </c>
      <c r="P134" s="5">
        <v>17873.900000000001</v>
      </c>
      <c r="Q134" s="5">
        <v>17897.7</v>
      </c>
      <c r="R134" s="5">
        <v>17945.599999999999</v>
      </c>
      <c r="S134" s="5">
        <v>18023.5</v>
      </c>
      <c r="T134" s="5">
        <v>18128.7</v>
      </c>
      <c r="U134" s="5">
        <v>18200.8</v>
      </c>
      <c r="V134" s="5">
        <v>-2340</v>
      </c>
      <c r="W134" s="5">
        <v>-2013.1000000000022</v>
      </c>
    </row>
    <row r="135" spans="1:25" x14ac:dyDescent="0.25">
      <c r="A135" s="5" t="s">
        <v>3</v>
      </c>
      <c r="B135" s="5">
        <v>20292.8</v>
      </c>
      <c r="C135" s="5">
        <v>20184</v>
      </c>
      <c r="D135" s="5">
        <v>20248</v>
      </c>
      <c r="E135" s="5">
        <v>20136.599999999999</v>
      </c>
      <c r="F135" s="5">
        <v>19964.599999999999</v>
      </c>
      <c r="G135" s="5">
        <v>19768.400000000001</v>
      </c>
      <c r="H135" s="5">
        <v>19577.8</v>
      </c>
      <c r="I135" s="5">
        <v>19401.2</v>
      </c>
      <c r="J135" s="5">
        <v>19218.400000000001</v>
      </c>
      <c r="K135" s="5">
        <v>19041</v>
      </c>
      <c r="L135" s="5">
        <v>18876.8</v>
      </c>
      <c r="M135" s="5">
        <v>18726</v>
      </c>
      <c r="N135" s="5">
        <v>18596</v>
      </c>
      <c r="O135" s="5">
        <v>18510</v>
      </c>
      <c r="P135" s="5">
        <v>18548</v>
      </c>
      <c r="Q135" s="5">
        <v>18627</v>
      </c>
      <c r="R135" s="5">
        <v>18749.400000000001</v>
      </c>
      <c r="S135" s="5">
        <v>18908.8</v>
      </c>
      <c r="T135" s="5">
        <v>19072</v>
      </c>
      <c r="U135" s="5">
        <v>19225</v>
      </c>
      <c r="V135" s="5">
        <v>-1744.7999999999993</v>
      </c>
      <c r="W135" s="5">
        <v>-1067.7999999999993</v>
      </c>
    </row>
    <row r="136" spans="1:25" x14ac:dyDescent="0.25">
      <c r="A136" s="5" t="s">
        <v>4</v>
      </c>
      <c r="B136" s="5">
        <v>20375.7</v>
      </c>
      <c r="C136" s="5">
        <v>20265.099999999999</v>
      </c>
      <c r="D136" s="5">
        <v>20351.8</v>
      </c>
      <c r="E136" s="5">
        <v>20268.400000000001</v>
      </c>
      <c r="F136" s="5">
        <v>20116.7</v>
      </c>
      <c r="G136" s="5">
        <v>19953</v>
      </c>
      <c r="H136" s="5">
        <v>19783.400000000001</v>
      </c>
      <c r="I136" s="5">
        <v>19617.7</v>
      </c>
      <c r="J136" s="5">
        <v>19453.7</v>
      </c>
      <c r="K136" s="5">
        <v>19304.099999999999</v>
      </c>
      <c r="L136" s="5">
        <v>19152.7</v>
      </c>
      <c r="M136" s="5">
        <v>19012.7</v>
      </c>
      <c r="N136" s="5">
        <v>18898</v>
      </c>
      <c r="O136" s="5">
        <v>18842.099999999999</v>
      </c>
      <c r="P136" s="5">
        <v>18908.400000000001</v>
      </c>
      <c r="Q136" s="5">
        <v>19015.5</v>
      </c>
      <c r="R136" s="5">
        <v>19163.7</v>
      </c>
      <c r="S136" s="5">
        <v>19332.400000000001</v>
      </c>
      <c r="T136" s="5">
        <v>19503.7</v>
      </c>
      <c r="U136" s="5">
        <v>19670</v>
      </c>
      <c r="V136" s="5">
        <v>-1467.2999999999993</v>
      </c>
      <c r="W136" s="5">
        <v>-705.70000000000073</v>
      </c>
    </row>
    <row r="137" spans="1:25" x14ac:dyDescent="0.25">
      <c r="A137" s="5" t="s">
        <v>5</v>
      </c>
      <c r="B137" s="5">
        <v>20432.599999999999</v>
      </c>
      <c r="C137" s="5">
        <v>20341.2</v>
      </c>
      <c r="D137" s="5">
        <v>20438.8</v>
      </c>
      <c r="E137" s="5">
        <v>20375.2</v>
      </c>
      <c r="F137" s="5">
        <v>20239.400000000001</v>
      </c>
      <c r="G137" s="5">
        <v>20088.599999999999</v>
      </c>
      <c r="H137" s="5">
        <v>19940.599999999999</v>
      </c>
      <c r="I137" s="5">
        <v>19801.599999999999</v>
      </c>
      <c r="J137" s="5">
        <v>19659</v>
      </c>
      <c r="K137" s="5">
        <v>19508</v>
      </c>
      <c r="L137" s="5">
        <v>19368.599999999999</v>
      </c>
      <c r="M137" s="5">
        <v>19269.599999999999</v>
      </c>
      <c r="N137" s="5">
        <v>19166.2</v>
      </c>
      <c r="O137" s="5">
        <v>19116.2</v>
      </c>
      <c r="P137" s="5">
        <v>19206.400000000001</v>
      </c>
      <c r="Q137" s="5">
        <v>19342.8</v>
      </c>
      <c r="R137" s="5">
        <v>19525.8</v>
      </c>
      <c r="S137" s="5">
        <v>19749</v>
      </c>
      <c r="T137" s="5">
        <v>19953.599999999999</v>
      </c>
      <c r="U137" s="5">
        <v>20166.2</v>
      </c>
      <c r="V137" s="5">
        <v>-1226.1999999999971</v>
      </c>
      <c r="W137" s="11">
        <v>-266.39999999999782</v>
      </c>
    </row>
    <row r="138" spans="1:25" x14ac:dyDescent="0.25">
      <c r="A138" s="5" t="s">
        <v>6</v>
      </c>
      <c r="B138" s="5">
        <v>20494.5</v>
      </c>
      <c r="C138" s="5">
        <v>20408</v>
      </c>
      <c r="D138" s="5">
        <v>20532</v>
      </c>
      <c r="E138" s="5">
        <v>20470</v>
      </c>
      <c r="F138" s="5">
        <v>20365.5</v>
      </c>
      <c r="G138" s="5">
        <v>20231</v>
      </c>
      <c r="H138" s="5">
        <v>20101.5</v>
      </c>
      <c r="I138" s="5">
        <v>19980</v>
      </c>
      <c r="J138" s="5">
        <v>19870.5</v>
      </c>
      <c r="K138" s="5">
        <v>19745</v>
      </c>
      <c r="L138" s="5">
        <v>19638</v>
      </c>
      <c r="M138" s="5">
        <v>19551</v>
      </c>
      <c r="N138" s="5">
        <v>19485</v>
      </c>
      <c r="O138" s="5">
        <v>19466.5</v>
      </c>
      <c r="P138" s="5">
        <v>19572</v>
      </c>
      <c r="Q138" s="5">
        <v>19754</v>
      </c>
      <c r="R138" s="5">
        <v>19956</v>
      </c>
      <c r="S138" s="5">
        <v>20188.5</v>
      </c>
      <c r="T138" s="5">
        <v>20424</v>
      </c>
      <c r="U138" s="5">
        <v>20650.5</v>
      </c>
      <c r="V138" s="5">
        <v>-922.5</v>
      </c>
      <c r="W138" s="12">
        <v>156</v>
      </c>
    </row>
    <row r="139" spans="1:25" x14ac:dyDescent="0.25">
      <c r="A139" s="5" t="s">
        <v>7</v>
      </c>
      <c r="B139" s="5">
        <v>20552.400000000001</v>
      </c>
      <c r="C139" s="5">
        <v>20477.400000000001</v>
      </c>
      <c r="D139" s="5">
        <v>20609</v>
      </c>
      <c r="E139" s="5">
        <v>20567</v>
      </c>
      <c r="F139" s="5">
        <v>20466.2</v>
      </c>
      <c r="G139" s="5">
        <v>20361.8</v>
      </c>
      <c r="H139" s="5">
        <v>20257.8</v>
      </c>
      <c r="I139" s="5">
        <v>20142.400000000001</v>
      </c>
      <c r="J139" s="5">
        <v>20047.8</v>
      </c>
      <c r="K139" s="5">
        <v>19962.400000000001</v>
      </c>
      <c r="L139" s="5">
        <v>19879.400000000001</v>
      </c>
      <c r="M139" s="5">
        <v>19821</v>
      </c>
      <c r="N139" s="5">
        <v>19774.8</v>
      </c>
      <c r="O139" s="5">
        <v>19770.400000000001</v>
      </c>
      <c r="P139" s="5">
        <v>19912.599999999999</v>
      </c>
      <c r="Q139" s="5">
        <v>20104.8</v>
      </c>
      <c r="R139" s="5">
        <v>20356.400000000001</v>
      </c>
      <c r="S139" s="5">
        <v>20616.2</v>
      </c>
      <c r="T139" s="5">
        <v>20876.8</v>
      </c>
      <c r="U139" s="5">
        <v>21168.799999999999</v>
      </c>
      <c r="V139" s="5">
        <v>-639.80000000000291</v>
      </c>
      <c r="W139" s="5">
        <v>616.39999999999782</v>
      </c>
    </row>
    <row r="140" spans="1:25" x14ac:dyDescent="0.25">
      <c r="A140" s="5" t="s">
        <v>8</v>
      </c>
      <c r="B140" s="5">
        <v>20616</v>
      </c>
      <c r="C140" s="5">
        <v>20551</v>
      </c>
      <c r="D140" s="5">
        <v>20699.3</v>
      </c>
      <c r="E140" s="5">
        <v>20681.3</v>
      </c>
      <c r="F140" s="5">
        <v>20602.3</v>
      </c>
      <c r="G140" s="5">
        <v>20519.900000000001</v>
      </c>
      <c r="H140" s="5">
        <v>20435</v>
      </c>
      <c r="I140" s="5">
        <v>20350</v>
      </c>
      <c r="J140" s="5">
        <v>20288.2</v>
      </c>
      <c r="K140" s="5">
        <v>20220.599999999999</v>
      </c>
      <c r="L140" s="5">
        <v>20161.3</v>
      </c>
      <c r="M140" s="5">
        <v>20124.3</v>
      </c>
      <c r="N140" s="5">
        <v>20098.900000000001</v>
      </c>
      <c r="O140" s="5">
        <v>20127.2</v>
      </c>
      <c r="P140" s="5">
        <v>20286.2</v>
      </c>
      <c r="Q140" s="5">
        <v>20508.599999999999</v>
      </c>
      <c r="R140" s="5">
        <v>20768.5</v>
      </c>
      <c r="S140" s="5">
        <v>21071.8</v>
      </c>
      <c r="T140" s="5">
        <v>21351.399999999998</v>
      </c>
      <c r="U140" s="5">
        <v>21659.599999999999</v>
      </c>
      <c r="V140" s="5">
        <v>-329.79999999999927</v>
      </c>
      <c r="W140" s="5">
        <v>1043.5999999999985</v>
      </c>
    </row>
    <row r="141" spans="1:25" x14ac:dyDescent="0.25">
      <c r="A141" s="5" t="s">
        <v>9</v>
      </c>
      <c r="B141" s="5">
        <v>20697</v>
      </c>
      <c r="C141" s="5">
        <v>20652.2</v>
      </c>
      <c r="D141" s="5">
        <v>20799.2</v>
      </c>
      <c r="E141" s="5">
        <v>20801.2</v>
      </c>
      <c r="F141" s="5">
        <v>20746.8</v>
      </c>
      <c r="G141" s="5">
        <v>20688.2</v>
      </c>
      <c r="H141" s="5">
        <v>20608.599999999999</v>
      </c>
      <c r="I141" s="5">
        <v>20549.8</v>
      </c>
      <c r="J141" s="5">
        <v>20496</v>
      </c>
      <c r="K141" s="5">
        <v>20452.8</v>
      </c>
      <c r="L141" s="5">
        <v>20425</v>
      </c>
      <c r="M141" s="5">
        <v>20404.2</v>
      </c>
      <c r="N141" s="5">
        <v>20417.599999999999</v>
      </c>
      <c r="O141" s="5">
        <v>20474</v>
      </c>
      <c r="P141" s="5">
        <v>20654.599999999999</v>
      </c>
      <c r="Q141" s="5">
        <v>20895.2</v>
      </c>
      <c r="R141" s="5">
        <v>21190</v>
      </c>
      <c r="S141" s="5">
        <v>21516.2</v>
      </c>
      <c r="T141" s="5">
        <v>21870.400000000001</v>
      </c>
      <c r="U141" s="5">
        <v>22229</v>
      </c>
      <c r="V141" s="264">
        <v>-42.400000000001455</v>
      </c>
      <c r="W141" s="5">
        <v>1532</v>
      </c>
      <c r="Y141" t="s">
        <v>292</v>
      </c>
    </row>
    <row r="142" spans="1:25" x14ac:dyDescent="0.25">
      <c r="A142" s="5" t="s">
        <v>10</v>
      </c>
      <c r="B142" s="5">
        <v>20801</v>
      </c>
      <c r="C142" s="5">
        <v>20751.099999999999</v>
      </c>
      <c r="D142" s="5">
        <v>20949.099999999999</v>
      </c>
      <c r="E142" s="5">
        <v>20972.1</v>
      </c>
      <c r="F142" s="5">
        <v>20940.099999999999</v>
      </c>
      <c r="G142" s="5">
        <v>20916.3</v>
      </c>
      <c r="H142" s="5">
        <v>20890.099999999999</v>
      </c>
      <c r="I142" s="5">
        <v>20881.400000000001</v>
      </c>
      <c r="J142" s="5">
        <v>20877.099999999999</v>
      </c>
      <c r="K142" s="5">
        <v>20882.2</v>
      </c>
      <c r="L142" s="5">
        <v>20882.2</v>
      </c>
      <c r="M142" s="5">
        <v>20911.2</v>
      </c>
      <c r="N142" s="5">
        <v>20942.400000000001</v>
      </c>
      <c r="O142" s="5">
        <v>21036.3</v>
      </c>
      <c r="P142" s="5">
        <v>21263.5</v>
      </c>
      <c r="Q142" s="5">
        <v>21576.9</v>
      </c>
      <c r="R142" s="5">
        <v>21924.5</v>
      </c>
      <c r="S142" s="5">
        <v>22321.9</v>
      </c>
      <c r="T142" s="5">
        <v>22722.1</v>
      </c>
      <c r="U142" s="5">
        <v>23108</v>
      </c>
      <c r="V142" s="5">
        <v>462.5</v>
      </c>
      <c r="W142" s="5">
        <v>2307</v>
      </c>
    </row>
    <row r="143" spans="1:25" x14ac:dyDescent="0.25">
      <c r="A143" s="5" t="s">
        <v>11</v>
      </c>
      <c r="B143" s="5">
        <v>21231</v>
      </c>
      <c r="C143" s="5">
        <v>21230</v>
      </c>
      <c r="D143" s="5">
        <v>21569</v>
      </c>
      <c r="E143" s="5">
        <v>21751</v>
      </c>
      <c r="F143" s="5">
        <v>21873</v>
      </c>
      <c r="G143" s="5">
        <v>21988</v>
      </c>
      <c r="H143" s="5">
        <v>22106</v>
      </c>
      <c r="I143" s="5">
        <v>22233</v>
      </c>
      <c r="J143" s="5">
        <v>22374</v>
      </c>
      <c r="K143" s="5">
        <v>22533</v>
      </c>
      <c r="L143" s="5">
        <v>22718</v>
      </c>
      <c r="M143" s="5">
        <v>22931</v>
      </c>
      <c r="N143" s="5">
        <v>23179</v>
      </c>
      <c r="O143" s="5">
        <v>23461</v>
      </c>
      <c r="P143" s="5">
        <v>23876</v>
      </c>
      <c r="Q143" s="5">
        <v>24373</v>
      </c>
      <c r="R143" s="5">
        <v>24945</v>
      </c>
      <c r="S143" s="5">
        <v>25559</v>
      </c>
      <c r="T143" s="5">
        <v>26194</v>
      </c>
      <c r="U143" s="5">
        <v>26831</v>
      </c>
      <c r="V143" s="5">
        <v>2645</v>
      </c>
      <c r="W143" s="5">
        <v>5600</v>
      </c>
    </row>
    <row r="145" spans="1:25" ht="13.8" thickBot="1" x14ac:dyDescent="0.3">
      <c r="A145" s="3" t="s">
        <v>284</v>
      </c>
    </row>
    <row r="146" spans="1:25" x14ac:dyDescent="0.25">
      <c r="A146" s="263" t="s">
        <v>283</v>
      </c>
      <c r="B146" s="2">
        <v>2016</v>
      </c>
      <c r="C146" s="3">
        <v>2017</v>
      </c>
      <c r="D146" s="2">
        <v>2018</v>
      </c>
      <c r="E146" s="3">
        <v>2019</v>
      </c>
      <c r="F146" s="2">
        <v>2020</v>
      </c>
      <c r="G146" s="4">
        <v>2021</v>
      </c>
      <c r="H146" s="2">
        <v>2022</v>
      </c>
      <c r="I146" s="3">
        <v>2023</v>
      </c>
      <c r="J146" s="2">
        <v>2024</v>
      </c>
      <c r="K146" s="3">
        <v>2025</v>
      </c>
      <c r="L146" s="4">
        <v>2026</v>
      </c>
      <c r="M146" s="3">
        <v>2027</v>
      </c>
      <c r="N146" s="2">
        <v>2028</v>
      </c>
      <c r="O146" s="3">
        <v>2029</v>
      </c>
      <c r="P146" s="2">
        <v>2030</v>
      </c>
      <c r="Q146" s="3">
        <v>2031</v>
      </c>
      <c r="R146" s="2">
        <v>2032</v>
      </c>
      <c r="S146" s="3">
        <v>2033</v>
      </c>
      <c r="T146" s="2">
        <v>2034</v>
      </c>
      <c r="U146" s="4">
        <v>2035</v>
      </c>
      <c r="V146">
        <v>2030</v>
      </c>
      <c r="W146">
        <v>2035</v>
      </c>
    </row>
    <row r="147" spans="1:25" x14ac:dyDescent="0.25">
      <c r="A147" s="5" t="s">
        <v>2</v>
      </c>
      <c r="B147" s="5">
        <v>20730.599999999999</v>
      </c>
      <c r="C147" s="5">
        <v>20596.599999999999</v>
      </c>
      <c r="D147" s="5">
        <v>20498.2</v>
      </c>
      <c r="E147" s="5">
        <v>20330.8</v>
      </c>
      <c r="F147" s="5">
        <v>20069.8</v>
      </c>
      <c r="G147" s="5">
        <v>19822.3</v>
      </c>
      <c r="H147" s="5">
        <v>19543</v>
      </c>
      <c r="I147" s="5">
        <v>19275.7</v>
      </c>
      <c r="J147" s="5">
        <v>19004.8</v>
      </c>
      <c r="K147" s="5">
        <v>18729</v>
      </c>
      <c r="L147" s="5">
        <v>18452.599999999999</v>
      </c>
      <c r="M147" s="5">
        <v>18215.099999999999</v>
      </c>
      <c r="N147" s="5">
        <v>17983.8</v>
      </c>
      <c r="O147" s="5">
        <v>17796.8</v>
      </c>
      <c r="P147" s="5">
        <v>17732.599999999999</v>
      </c>
      <c r="Q147" s="5">
        <v>17730.7</v>
      </c>
      <c r="R147" s="5">
        <v>17751.5</v>
      </c>
      <c r="S147" s="5">
        <v>17784.7</v>
      </c>
      <c r="T147" s="5">
        <v>17865.400000000001</v>
      </c>
      <c r="U147" s="5">
        <v>17959.3</v>
      </c>
      <c r="V147" s="5">
        <v>-2998</v>
      </c>
      <c r="W147" s="5">
        <v>-2771.2999999999993</v>
      </c>
    </row>
    <row r="148" spans="1:25" x14ac:dyDescent="0.25">
      <c r="A148" s="5" t="s">
        <v>3</v>
      </c>
      <c r="B148" s="5">
        <v>20807</v>
      </c>
      <c r="C148" s="5">
        <v>20711.8</v>
      </c>
      <c r="D148" s="5">
        <v>20622.8</v>
      </c>
      <c r="E148" s="5">
        <v>20462.8</v>
      </c>
      <c r="F148" s="5">
        <v>20255</v>
      </c>
      <c r="G148" s="5">
        <v>20020.8</v>
      </c>
      <c r="H148" s="5">
        <v>19786.599999999999</v>
      </c>
      <c r="I148" s="5">
        <v>19557.599999999999</v>
      </c>
      <c r="J148" s="5">
        <v>19338.8</v>
      </c>
      <c r="K148" s="5">
        <v>19110.400000000001</v>
      </c>
      <c r="L148" s="5">
        <v>18903.8</v>
      </c>
      <c r="M148" s="5">
        <v>18717.2</v>
      </c>
      <c r="N148" s="5">
        <v>18527.2</v>
      </c>
      <c r="O148" s="5">
        <v>18384.599999999999</v>
      </c>
      <c r="P148" s="5">
        <v>18367.2</v>
      </c>
      <c r="Q148" s="5">
        <v>18406.2</v>
      </c>
      <c r="R148" s="5">
        <v>18485.2</v>
      </c>
      <c r="S148" s="5">
        <v>18618.8</v>
      </c>
      <c r="T148" s="5">
        <v>18757.599999999999</v>
      </c>
      <c r="U148" s="5">
        <v>18863.400000000001</v>
      </c>
      <c r="V148" s="5">
        <v>-2439.7999999999993</v>
      </c>
      <c r="W148" s="5">
        <v>-1943.5999999999985</v>
      </c>
    </row>
    <row r="149" spans="1:25" x14ac:dyDescent="0.25">
      <c r="A149" s="5" t="s">
        <v>4</v>
      </c>
      <c r="B149" s="5">
        <v>20890.099999999999</v>
      </c>
      <c r="C149" s="5">
        <v>20785.7</v>
      </c>
      <c r="D149" s="5">
        <v>20721</v>
      </c>
      <c r="E149" s="5">
        <v>20591</v>
      </c>
      <c r="F149" s="5">
        <v>20404.7</v>
      </c>
      <c r="G149" s="5">
        <v>20204.7</v>
      </c>
      <c r="H149" s="5">
        <v>19997.5</v>
      </c>
      <c r="I149" s="5">
        <v>19775.7</v>
      </c>
      <c r="J149" s="5">
        <v>19573</v>
      </c>
      <c r="K149" s="5">
        <v>19363.400000000001</v>
      </c>
      <c r="L149" s="5">
        <v>19162.099999999999</v>
      </c>
      <c r="M149" s="5">
        <v>18996.599999999999</v>
      </c>
      <c r="N149" s="5">
        <v>18825.3</v>
      </c>
      <c r="O149" s="5">
        <v>18709.099999999999</v>
      </c>
      <c r="P149" s="5">
        <v>18720.7</v>
      </c>
      <c r="Q149" s="5">
        <v>18791.400000000001</v>
      </c>
      <c r="R149" s="5">
        <v>18878.400000000001</v>
      </c>
      <c r="S149" s="5">
        <v>19006</v>
      </c>
      <c r="T149" s="5">
        <v>19173.599999999999</v>
      </c>
      <c r="U149" s="5">
        <v>19318.7</v>
      </c>
      <c r="V149" s="5">
        <v>-2169.3999999999978</v>
      </c>
      <c r="W149" s="5">
        <v>-1571.3999999999978</v>
      </c>
    </row>
    <row r="150" spans="1:25" x14ac:dyDescent="0.25">
      <c r="A150" s="5" t="s">
        <v>5</v>
      </c>
      <c r="B150" s="5">
        <v>20946.2</v>
      </c>
      <c r="C150" s="5">
        <v>20863</v>
      </c>
      <c r="D150" s="5">
        <v>20810.2</v>
      </c>
      <c r="E150" s="5">
        <v>20703.599999999999</v>
      </c>
      <c r="F150" s="5">
        <v>20529.599999999999</v>
      </c>
      <c r="G150" s="5">
        <v>20348.2</v>
      </c>
      <c r="H150" s="5">
        <v>20155</v>
      </c>
      <c r="I150" s="5">
        <v>19959.400000000001</v>
      </c>
      <c r="J150" s="5">
        <v>19755.8</v>
      </c>
      <c r="K150" s="5">
        <v>19568</v>
      </c>
      <c r="L150" s="5">
        <v>19394</v>
      </c>
      <c r="M150" s="5">
        <v>19240.599999999999</v>
      </c>
      <c r="N150" s="5">
        <v>19113.400000000001</v>
      </c>
      <c r="O150" s="5">
        <v>19033.599999999999</v>
      </c>
      <c r="P150" s="5">
        <v>19066.8</v>
      </c>
      <c r="Q150" s="5">
        <v>19155.2</v>
      </c>
      <c r="R150" s="5">
        <v>19280.599999999999</v>
      </c>
      <c r="S150" s="5">
        <v>19445.599999999999</v>
      </c>
      <c r="T150" s="5">
        <v>19640.599999999999</v>
      </c>
      <c r="U150" s="5">
        <v>19826.8</v>
      </c>
      <c r="V150" s="5">
        <v>-1879.4000000000015</v>
      </c>
      <c r="W150" s="5">
        <v>-1119.4000000000015</v>
      </c>
    </row>
    <row r="151" spans="1:25" x14ac:dyDescent="0.25">
      <c r="A151" s="5" t="s">
        <v>6</v>
      </c>
      <c r="B151" s="5">
        <v>21010.5</v>
      </c>
      <c r="C151" s="5">
        <v>20935</v>
      </c>
      <c r="D151" s="5">
        <v>20890</v>
      </c>
      <c r="E151" s="5">
        <v>20797.5</v>
      </c>
      <c r="F151" s="5">
        <v>20652.5</v>
      </c>
      <c r="G151" s="5">
        <v>20481</v>
      </c>
      <c r="H151" s="5">
        <v>20311.5</v>
      </c>
      <c r="I151" s="5">
        <v>20144.5</v>
      </c>
      <c r="J151" s="5">
        <v>19971</v>
      </c>
      <c r="K151" s="5">
        <v>19817</v>
      </c>
      <c r="L151" s="5">
        <v>19681.5</v>
      </c>
      <c r="M151" s="5">
        <v>19539.5</v>
      </c>
      <c r="N151" s="5">
        <v>19430.5</v>
      </c>
      <c r="O151" s="5">
        <v>19365.5</v>
      </c>
      <c r="P151" s="5">
        <v>19422.5</v>
      </c>
      <c r="Q151" s="5">
        <v>19552</v>
      </c>
      <c r="R151" s="5">
        <v>19713.5</v>
      </c>
      <c r="S151" s="5">
        <v>19900</v>
      </c>
      <c r="T151" s="5">
        <v>20115</v>
      </c>
      <c r="U151" s="5">
        <v>20305</v>
      </c>
      <c r="V151" s="5">
        <v>-1588</v>
      </c>
      <c r="W151" s="5">
        <v>-705.5</v>
      </c>
    </row>
    <row r="152" spans="1:25" x14ac:dyDescent="0.25">
      <c r="A152" s="5" t="s">
        <v>7</v>
      </c>
      <c r="B152" s="5">
        <v>21068.400000000001</v>
      </c>
      <c r="C152" s="5">
        <v>21003.4</v>
      </c>
      <c r="D152" s="5">
        <v>20986.400000000001</v>
      </c>
      <c r="E152" s="5">
        <v>20908</v>
      </c>
      <c r="F152" s="5">
        <v>20768.400000000001</v>
      </c>
      <c r="G152" s="5">
        <v>20617</v>
      </c>
      <c r="H152" s="5">
        <v>20462.599999999999</v>
      </c>
      <c r="I152" s="5">
        <v>20313.400000000001</v>
      </c>
      <c r="J152" s="5">
        <v>20166</v>
      </c>
      <c r="K152" s="5">
        <v>20042.400000000001</v>
      </c>
      <c r="L152" s="5">
        <v>19914.8</v>
      </c>
      <c r="M152" s="5">
        <v>19804.400000000001</v>
      </c>
      <c r="N152" s="5">
        <v>19726</v>
      </c>
      <c r="O152" s="5">
        <v>19688</v>
      </c>
      <c r="P152" s="5">
        <v>19752</v>
      </c>
      <c r="Q152" s="5">
        <v>19897.8</v>
      </c>
      <c r="R152" s="5">
        <v>20099.599999999999</v>
      </c>
      <c r="S152" s="5">
        <v>20349.599999999999</v>
      </c>
      <c r="T152" s="5">
        <v>20593.8</v>
      </c>
      <c r="U152" s="5">
        <v>20846.400000000001</v>
      </c>
      <c r="V152" s="5">
        <v>-1316.4000000000015</v>
      </c>
      <c r="W152" s="11">
        <v>-222</v>
      </c>
    </row>
    <row r="153" spans="1:25" x14ac:dyDescent="0.25">
      <c r="A153" s="5" t="s">
        <v>8</v>
      </c>
      <c r="B153" s="5">
        <v>21130.3</v>
      </c>
      <c r="C153" s="5">
        <v>21071.9</v>
      </c>
      <c r="D153" s="5">
        <v>21068.3</v>
      </c>
      <c r="E153" s="5">
        <v>21016.2</v>
      </c>
      <c r="F153" s="5">
        <v>20895</v>
      </c>
      <c r="G153" s="5">
        <v>20772.3</v>
      </c>
      <c r="H153" s="5">
        <v>20645</v>
      </c>
      <c r="I153" s="5">
        <v>20522</v>
      </c>
      <c r="J153" s="5">
        <v>20390.599999999999</v>
      </c>
      <c r="K153" s="5">
        <v>20267.400000000001</v>
      </c>
      <c r="L153" s="5">
        <v>20175.2</v>
      </c>
      <c r="M153" s="5">
        <v>20088.3</v>
      </c>
      <c r="N153" s="5">
        <v>20035.5</v>
      </c>
      <c r="O153" s="5">
        <v>20026.3</v>
      </c>
      <c r="P153" s="5">
        <v>20130</v>
      </c>
      <c r="Q153" s="5">
        <v>20315.3</v>
      </c>
      <c r="R153" s="5">
        <v>20534.899999999998</v>
      </c>
      <c r="S153" s="5">
        <v>20797.2</v>
      </c>
      <c r="T153" s="5">
        <v>21070.799999999999</v>
      </c>
      <c r="U153" s="5">
        <v>21340.799999999999</v>
      </c>
      <c r="V153" s="5">
        <v>-1000.2999999999993</v>
      </c>
      <c r="W153" s="12">
        <v>210.5</v>
      </c>
    </row>
    <row r="154" spans="1:25" x14ac:dyDescent="0.25">
      <c r="A154" s="5" t="s">
        <v>9</v>
      </c>
      <c r="B154" s="5">
        <v>21211.200000000001</v>
      </c>
      <c r="C154" s="5">
        <v>21171</v>
      </c>
      <c r="D154" s="5">
        <v>21171.200000000001</v>
      </c>
      <c r="E154" s="5">
        <v>21136.6</v>
      </c>
      <c r="F154" s="5">
        <v>21038.6</v>
      </c>
      <c r="G154" s="5">
        <v>20926.2</v>
      </c>
      <c r="H154" s="5">
        <v>20816.2</v>
      </c>
      <c r="I154" s="5">
        <v>20717.599999999999</v>
      </c>
      <c r="J154" s="5">
        <v>20617.2</v>
      </c>
      <c r="K154" s="5">
        <v>20528</v>
      </c>
      <c r="L154" s="5">
        <v>20446.2</v>
      </c>
      <c r="M154" s="5">
        <v>20387.400000000001</v>
      </c>
      <c r="N154" s="5">
        <v>20370.2</v>
      </c>
      <c r="O154" s="5">
        <v>20380.2</v>
      </c>
      <c r="P154" s="5">
        <v>20504.600000000002</v>
      </c>
      <c r="Q154" s="5">
        <v>20726</v>
      </c>
      <c r="R154" s="5">
        <v>21003</v>
      </c>
      <c r="S154" s="5">
        <v>21313.200000000001</v>
      </c>
      <c r="T154" s="5">
        <v>21617.4</v>
      </c>
      <c r="U154" s="5">
        <v>21912.2</v>
      </c>
      <c r="V154" s="5">
        <v>-706.59999999999854</v>
      </c>
      <c r="W154" s="5">
        <v>701</v>
      </c>
    </row>
    <row r="155" spans="1:25" x14ac:dyDescent="0.25">
      <c r="A155" s="5" t="s">
        <v>10</v>
      </c>
      <c r="B155" s="5">
        <v>21315.1</v>
      </c>
      <c r="C155" s="5">
        <v>21273.599999999999</v>
      </c>
      <c r="D155" s="5">
        <v>21323</v>
      </c>
      <c r="E155" s="5">
        <v>21301.200000000001</v>
      </c>
      <c r="F155" s="5">
        <v>21230.1</v>
      </c>
      <c r="G155" s="5">
        <v>21174.3</v>
      </c>
      <c r="H155" s="5">
        <v>21111.599999999999</v>
      </c>
      <c r="I155" s="5">
        <v>21043.599999999999</v>
      </c>
      <c r="J155" s="5">
        <v>20990</v>
      </c>
      <c r="K155" s="5">
        <v>20953.2</v>
      </c>
      <c r="L155" s="5">
        <v>20910</v>
      </c>
      <c r="M155" s="5">
        <v>20895.400000000001</v>
      </c>
      <c r="N155" s="5">
        <v>20914.400000000001</v>
      </c>
      <c r="O155" s="5">
        <v>20960.900000000001</v>
      </c>
      <c r="P155" s="5">
        <v>21150.1</v>
      </c>
      <c r="Q155" s="5">
        <v>21406.1</v>
      </c>
      <c r="R155" s="5">
        <v>21715.4</v>
      </c>
      <c r="S155" s="5">
        <v>22061.599999999999</v>
      </c>
      <c r="T155" s="5">
        <v>22441.3</v>
      </c>
      <c r="U155" s="5">
        <v>22809</v>
      </c>
      <c r="V155" s="264">
        <v>-165</v>
      </c>
      <c r="W155" s="5">
        <v>1493.9000000000015</v>
      </c>
      <c r="Y155" t="s">
        <v>288</v>
      </c>
    </row>
    <row r="156" spans="1:25" x14ac:dyDescent="0.25">
      <c r="A156" s="5" t="s">
        <v>11</v>
      </c>
      <c r="B156" s="5">
        <v>21742</v>
      </c>
      <c r="C156" s="5">
        <v>21754</v>
      </c>
      <c r="D156" s="5">
        <v>21928</v>
      </c>
      <c r="E156" s="5">
        <v>22069</v>
      </c>
      <c r="F156" s="5">
        <v>22150</v>
      </c>
      <c r="G156" s="5">
        <v>22217</v>
      </c>
      <c r="H156" s="5">
        <v>22293</v>
      </c>
      <c r="I156" s="5">
        <v>22387</v>
      </c>
      <c r="J156" s="5">
        <v>22491</v>
      </c>
      <c r="K156" s="5">
        <v>22604</v>
      </c>
      <c r="L156" s="5">
        <v>22732</v>
      </c>
      <c r="M156" s="5">
        <v>22891</v>
      </c>
      <c r="N156" s="5">
        <v>23088</v>
      </c>
      <c r="O156" s="5">
        <v>23329</v>
      </c>
      <c r="P156" s="5">
        <v>23705</v>
      </c>
      <c r="Q156" s="5">
        <v>24165</v>
      </c>
      <c r="R156" s="5">
        <v>24689</v>
      </c>
      <c r="S156" s="5">
        <v>25306</v>
      </c>
      <c r="T156" s="5">
        <v>25959</v>
      </c>
      <c r="U156" s="5">
        <v>26619</v>
      </c>
      <c r="V156" s="5">
        <v>1963</v>
      </c>
      <c r="W156" s="5">
        <v>4877</v>
      </c>
    </row>
    <row r="157" spans="1:25" x14ac:dyDescent="0.25">
      <c r="A157" s="5"/>
    </row>
    <row r="158" spans="1:25" ht="13.8" thickBot="1" x14ac:dyDescent="0.3">
      <c r="A158" s="3" t="s">
        <v>285</v>
      </c>
    </row>
    <row r="159" spans="1:25" x14ac:dyDescent="0.25">
      <c r="A159" s="263" t="s">
        <v>283</v>
      </c>
      <c r="B159" s="2">
        <v>2016</v>
      </c>
      <c r="C159" s="3">
        <v>2017</v>
      </c>
      <c r="D159" s="2">
        <v>2018</v>
      </c>
      <c r="E159" s="3">
        <v>2019</v>
      </c>
      <c r="F159" s="2">
        <v>2020</v>
      </c>
      <c r="G159" s="4">
        <v>2021</v>
      </c>
      <c r="H159" s="2">
        <v>2022</v>
      </c>
      <c r="I159" s="3">
        <v>2023</v>
      </c>
      <c r="J159" s="2">
        <v>2024</v>
      </c>
      <c r="K159" s="3">
        <v>2025</v>
      </c>
      <c r="L159" s="4">
        <v>2026</v>
      </c>
      <c r="M159" s="3">
        <v>2027</v>
      </c>
      <c r="N159" s="2">
        <v>2028</v>
      </c>
      <c r="O159" s="3">
        <v>2029</v>
      </c>
      <c r="P159" s="2">
        <v>2030</v>
      </c>
      <c r="Q159" s="3">
        <v>2031</v>
      </c>
      <c r="R159" s="2">
        <v>2032</v>
      </c>
      <c r="S159" s="3">
        <v>2033</v>
      </c>
      <c r="T159" s="2">
        <v>2034</v>
      </c>
      <c r="U159" s="4">
        <v>2035</v>
      </c>
      <c r="V159">
        <v>2030</v>
      </c>
      <c r="W159">
        <v>2035</v>
      </c>
    </row>
    <row r="160" spans="1:25" x14ac:dyDescent="0.25">
      <c r="A160" s="5" t="s">
        <v>2</v>
      </c>
      <c r="B160" s="5">
        <v>20203.7</v>
      </c>
      <c r="C160" s="5">
        <v>20035.900000000001</v>
      </c>
      <c r="D160" s="5">
        <v>20056.7</v>
      </c>
      <c r="E160" s="5">
        <v>19889.8</v>
      </c>
      <c r="F160" s="5">
        <v>19646.7</v>
      </c>
      <c r="G160" s="5">
        <v>19393.900000000001</v>
      </c>
      <c r="H160" s="5">
        <v>19117.5</v>
      </c>
      <c r="I160" s="5">
        <v>18850.7</v>
      </c>
      <c r="J160" s="5">
        <v>18583.7</v>
      </c>
      <c r="K160" s="5">
        <v>18324.7</v>
      </c>
      <c r="L160" s="5">
        <v>18064.5</v>
      </c>
      <c r="M160" s="5">
        <v>17811.400000000001</v>
      </c>
      <c r="N160" s="5">
        <v>17586.8</v>
      </c>
      <c r="O160" s="5">
        <v>17424.599999999999</v>
      </c>
      <c r="P160" s="5">
        <v>17367.8</v>
      </c>
      <c r="Q160" s="5">
        <v>17364.8</v>
      </c>
      <c r="R160" s="5">
        <v>17425.900000000001</v>
      </c>
      <c r="S160" s="5">
        <v>17512.900000000001</v>
      </c>
      <c r="T160" s="5">
        <v>17599.099999999999</v>
      </c>
      <c r="U160" s="5">
        <v>17673.900000000001</v>
      </c>
      <c r="V160" s="5">
        <v>-2835.9000000000015</v>
      </c>
      <c r="W160" s="5">
        <v>-2529.7999999999993</v>
      </c>
    </row>
    <row r="161" spans="1:25" x14ac:dyDescent="0.25">
      <c r="A161" s="5" t="s">
        <v>3</v>
      </c>
      <c r="B161" s="5">
        <v>20281.599999999999</v>
      </c>
      <c r="C161" s="5">
        <v>20151.400000000001</v>
      </c>
      <c r="D161" s="5">
        <v>20184.599999999999</v>
      </c>
      <c r="E161" s="5">
        <v>20029.400000000001</v>
      </c>
      <c r="F161" s="5">
        <v>19819.8</v>
      </c>
      <c r="G161" s="5">
        <v>19588.8</v>
      </c>
      <c r="H161" s="5">
        <v>19352.400000000001</v>
      </c>
      <c r="I161" s="5">
        <v>19131</v>
      </c>
      <c r="J161" s="5">
        <v>18913.8</v>
      </c>
      <c r="K161" s="5">
        <v>18700</v>
      </c>
      <c r="L161" s="5">
        <v>18495.2</v>
      </c>
      <c r="M161" s="5">
        <v>18297</v>
      </c>
      <c r="N161" s="5">
        <v>18136.599999999999</v>
      </c>
      <c r="O161" s="5">
        <v>18002.8</v>
      </c>
      <c r="P161" s="5">
        <v>17999.400000000001</v>
      </c>
      <c r="Q161" s="5">
        <v>18051</v>
      </c>
      <c r="R161" s="5">
        <v>18170.8</v>
      </c>
      <c r="S161" s="5">
        <v>18323.8</v>
      </c>
      <c r="T161" s="5">
        <v>18464.400000000001</v>
      </c>
      <c r="U161" s="5">
        <v>18602</v>
      </c>
      <c r="V161" s="5">
        <v>-2282.1999999999971</v>
      </c>
      <c r="W161" s="5">
        <v>-1679.5999999999985</v>
      </c>
    </row>
    <row r="162" spans="1:25" x14ac:dyDescent="0.25">
      <c r="A162" s="5" t="s">
        <v>4</v>
      </c>
      <c r="B162" s="5">
        <v>20366</v>
      </c>
      <c r="C162" s="5">
        <v>20224.400000000001</v>
      </c>
      <c r="D162" s="5">
        <v>20283</v>
      </c>
      <c r="E162" s="5">
        <v>20158.400000000001</v>
      </c>
      <c r="F162" s="5">
        <v>19969.099999999999</v>
      </c>
      <c r="G162" s="5">
        <v>19767.7</v>
      </c>
      <c r="H162" s="5">
        <v>19570.7</v>
      </c>
      <c r="I162" s="5">
        <v>19354.3</v>
      </c>
      <c r="J162" s="5">
        <v>19147.8</v>
      </c>
      <c r="K162" s="5">
        <v>18942.400000000001</v>
      </c>
      <c r="L162" s="5">
        <v>18751.099999999999</v>
      </c>
      <c r="M162" s="5">
        <v>18589.7</v>
      </c>
      <c r="N162" s="5">
        <v>18441</v>
      </c>
      <c r="O162" s="5">
        <v>18315.400000000001</v>
      </c>
      <c r="P162" s="5">
        <v>18354.8</v>
      </c>
      <c r="Q162" s="5">
        <v>18421.7</v>
      </c>
      <c r="R162" s="5">
        <v>18554.599999999999</v>
      </c>
      <c r="S162" s="5">
        <v>18712.400000000001</v>
      </c>
      <c r="T162" s="5">
        <v>18869.8</v>
      </c>
      <c r="U162" s="5">
        <v>19037.5</v>
      </c>
      <c r="V162" s="5">
        <v>-2011.2000000000007</v>
      </c>
      <c r="W162" s="5">
        <v>-1328.5</v>
      </c>
    </row>
    <row r="163" spans="1:25" x14ac:dyDescent="0.25">
      <c r="A163" s="5" t="s">
        <v>5</v>
      </c>
      <c r="B163" s="5">
        <v>20421</v>
      </c>
      <c r="C163" s="5">
        <v>20300</v>
      </c>
      <c r="D163" s="5">
        <v>20371</v>
      </c>
      <c r="E163" s="5">
        <v>20268.2</v>
      </c>
      <c r="F163" s="5">
        <v>20103.599999999999</v>
      </c>
      <c r="G163" s="5">
        <v>19914.8</v>
      </c>
      <c r="H163" s="5">
        <v>19724.2</v>
      </c>
      <c r="I163" s="5">
        <v>19529</v>
      </c>
      <c r="J163" s="5">
        <v>19330.2</v>
      </c>
      <c r="K163" s="5">
        <v>19149.599999999999</v>
      </c>
      <c r="L163" s="5">
        <v>18979.599999999999</v>
      </c>
      <c r="M163" s="5">
        <v>18842.2</v>
      </c>
      <c r="N163" s="5">
        <v>18722.2</v>
      </c>
      <c r="O163" s="5">
        <v>18643</v>
      </c>
      <c r="P163" s="5">
        <v>18692.599999999999</v>
      </c>
      <c r="Q163" s="5">
        <v>18809.400000000001</v>
      </c>
      <c r="R163" s="5">
        <v>18966.2</v>
      </c>
      <c r="S163" s="5">
        <v>19139.400000000001</v>
      </c>
      <c r="T163" s="5">
        <v>19363.8</v>
      </c>
      <c r="U163" s="5">
        <v>19565</v>
      </c>
      <c r="V163" s="5">
        <v>-1728.4000000000015</v>
      </c>
      <c r="W163" s="5">
        <v>-856</v>
      </c>
    </row>
    <row r="164" spans="1:25" x14ac:dyDescent="0.25">
      <c r="A164" s="5" t="s">
        <v>6</v>
      </c>
      <c r="B164" s="5">
        <v>20485</v>
      </c>
      <c r="C164" s="5">
        <v>20371.5</v>
      </c>
      <c r="D164" s="5">
        <v>20455</v>
      </c>
      <c r="E164" s="5">
        <v>20368</v>
      </c>
      <c r="F164" s="5">
        <v>20223</v>
      </c>
      <c r="G164" s="5">
        <v>20054</v>
      </c>
      <c r="H164" s="5">
        <v>19881.5</v>
      </c>
      <c r="I164" s="5">
        <v>19718.5</v>
      </c>
      <c r="J164" s="5">
        <v>19561.5</v>
      </c>
      <c r="K164" s="5">
        <v>19399.5</v>
      </c>
      <c r="L164" s="5">
        <v>19268.5</v>
      </c>
      <c r="M164" s="5">
        <v>19140</v>
      </c>
      <c r="N164" s="5">
        <v>19042.5</v>
      </c>
      <c r="O164" s="5">
        <v>18986.5</v>
      </c>
      <c r="P164" s="5">
        <v>19061.5</v>
      </c>
      <c r="Q164" s="5">
        <v>19206</v>
      </c>
      <c r="R164" s="5">
        <v>19389</v>
      </c>
      <c r="S164" s="5">
        <v>19602</v>
      </c>
      <c r="T164" s="5">
        <v>19811</v>
      </c>
      <c r="U164" s="5">
        <v>20028.5</v>
      </c>
      <c r="V164" s="5">
        <v>-1423.5</v>
      </c>
      <c r="W164" s="5">
        <v>-456.5</v>
      </c>
    </row>
    <row r="165" spans="1:25" x14ac:dyDescent="0.25">
      <c r="A165" s="5" t="s">
        <v>7</v>
      </c>
      <c r="B165" s="5">
        <v>20543</v>
      </c>
      <c r="C165" s="5">
        <v>20442</v>
      </c>
      <c r="D165" s="5">
        <v>20551.2</v>
      </c>
      <c r="E165" s="5">
        <v>20471.8</v>
      </c>
      <c r="F165" s="5">
        <v>20336.400000000001</v>
      </c>
      <c r="G165" s="5">
        <v>20180</v>
      </c>
      <c r="H165" s="5">
        <v>20031.400000000001</v>
      </c>
      <c r="I165" s="5">
        <v>19892.599999999999</v>
      </c>
      <c r="J165" s="5">
        <v>19755.400000000001</v>
      </c>
      <c r="K165" s="5">
        <v>19622</v>
      </c>
      <c r="L165" s="5">
        <v>19495.400000000001</v>
      </c>
      <c r="M165" s="5">
        <v>19400.599999999999</v>
      </c>
      <c r="N165" s="5">
        <v>19326.8</v>
      </c>
      <c r="O165" s="5">
        <v>19289.400000000001</v>
      </c>
      <c r="P165" s="5">
        <v>19397.2</v>
      </c>
      <c r="Q165" s="5">
        <v>19567.599999999999</v>
      </c>
      <c r="R165" s="5">
        <v>19783.599999999999</v>
      </c>
      <c r="S165" s="5">
        <v>20033.599999999999</v>
      </c>
      <c r="T165" s="5">
        <v>20305.2</v>
      </c>
      <c r="U165" s="5">
        <v>20571.400000000001</v>
      </c>
      <c r="V165" s="5">
        <v>-1145.7999999999993</v>
      </c>
      <c r="W165" s="11">
        <v>28.400000000001455</v>
      </c>
    </row>
    <row r="166" spans="1:25" x14ac:dyDescent="0.25">
      <c r="A166" s="5" t="s">
        <v>8</v>
      </c>
      <c r="B166" s="5">
        <v>20606.3</v>
      </c>
      <c r="C166" s="5">
        <v>20506.900000000001</v>
      </c>
      <c r="D166" s="5">
        <v>20633.3</v>
      </c>
      <c r="E166" s="5">
        <v>20580.599999999999</v>
      </c>
      <c r="F166" s="5">
        <v>20460</v>
      </c>
      <c r="G166" s="5">
        <v>20338.900000000001</v>
      </c>
      <c r="H166" s="5">
        <v>20204.599999999999</v>
      </c>
      <c r="I166" s="5">
        <v>20083.5</v>
      </c>
      <c r="J166" s="5">
        <v>19968.5</v>
      </c>
      <c r="K166" s="5">
        <v>19865.3</v>
      </c>
      <c r="L166" s="5">
        <v>19776.599999999999</v>
      </c>
      <c r="M166" s="5">
        <v>19702.3</v>
      </c>
      <c r="N166" s="5">
        <v>19656.099999999999</v>
      </c>
      <c r="O166" s="5">
        <v>19658.3</v>
      </c>
      <c r="P166" s="5">
        <v>19789.599999999999</v>
      </c>
      <c r="Q166" s="5">
        <v>19974.3</v>
      </c>
      <c r="R166" s="5">
        <v>20222.2</v>
      </c>
      <c r="S166" s="5">
        <v>20495.3</v>
      </c>
      <c r="T166" s="5">
        <v>20785.899999999998</v>
      </c>
      <c r="U166" s="5">
        <v>21079.3</v>
      </c>
      <c r="V166" s="5">
        <v>-816.70000000000073</v>
      </c>
      <c r="W166" s="5">
        <v>473</v>
      </c>
    </row>
    <row r="167" spans="1:25" x14ac:dyDescent="0.25">
      <c r="A167" s="5" t="s">
        <v>9</v>
      </c>
      <c r="B167" s="5">
        <v>20685</v>
      </c>
      <c r="C167" s="5">
        <v>20607.2</v>
      </c>
      <c r="D167" s="5">
        <v>20735.2</v>
      </c>
      <c r="E167" s="5">
        <v>20705.599999999999</v>
      </c>
      <c r="F167" s="5">
        <v>20606.8</v>
      </c>
      <c r="G167" s="5">
        <v>20495.599999999999</v>
      </c>
      <c r="H167" s="5">
        <v>20385</v>
      </c>
      <c r="I167" s="5">
        <v>20296</v>
      </c>
      <c r="J167" s="5">
        <v>20202.2</v>
      </c>
      <c r="K167" s="5">
        <v>20105.2</v>
      </c>
      <c r="L167" s="5">
        <v>20037.599999999999</v>
      </c>
      <c r="M167" s="5">
        <v>19993.2</v>
      </c>
      <c r="N167" s="5">
        <v>19978.8</v>
      </c>
      <c r="O167" s="5">
        <v>19997.2</v>
      </c>
      <c r="P167" s="5">
        <v>20159.8</v>
      </c>
      <c r="Q167" s="5">
        <v>20390.599999999999</v>
      </c>
      <c r="R167" s="5">
        <v>20695.599999999999</v>
      </c>
      <c r="S167" s="5">
        <v>21000</v>
      </c>
      <c r="T167" s="5">
        <v>21354.6</v>
      </c>
      <c r="U167" s="5">
        <v>21664</v>
      </c>
      <c r="V167" s="5">
        <v>-525.20000000000073</v>
      </c>
      <c r="W167" s="5">
        <v>979</v>
      </c>
    </row>
    <row r="168" spans="1:25" x14ac:dyDescent="0.25">
      <c r="A168" s="5" t="s">
        <v>10</v>
      </c>
      <c r="B168" s="5">
        <v>20791.099999999999</v>
      </c>
      <c r="C168" s="5">
        <v>20717</v>
      </c>
      <c r="D168" s="5">
        <v>20866</v>
      </c>
      <c r="E168" s="5">
        <v>20866.599999999999</v>
      </c>
      <c r="F168" s="5">
        <v>20793.400000000001</v>
      </c>
      <c r="G168" s="5">
        <v>20736.099999999999</v>
      </c>
      <c r="H168" s="5">
        <v>20683.099999999999</v>
      </c>
      <c r="I168" s="5">
        <v>20611.7</v>
      </c>
      <c r="J168" s="5">
        <v>20554.2</v>
      </c>
      <c r="K168" s="5">
        <v>20527.099999999999</v>
      </c>
      <c r="L168" s="5">
        <v>20489.599999999999</v>
      </c>
      <c r="M168" s="5">
        <v>20489.5</v>
      </c>
      <c r="N168" s="5">
        <v>20510.3</v>
      </c>
      <c r="O168" s="5">
        <v>20575.3</v>
      </c>
      <c r="P168" s="5">
        <v>20788.2</v>
      </c>
      <c r="Q168" s="5">
        <v>21067.9</v>
      </c>
      <c r="R168" s="5">
        <v>21392.9</v>
      </c>
      <c r="S168" s="5">
        <v>21755.599999999999</v>
      </c>
      <c r="T168" s="5">
        <v>22157.1</v>
      </c>
      <c r="U168" s="5">
        <v>22564.3</v>
      </c>
      <c r="V168" s="264">
        <v>-2.8999999999978172</v>
      </c>
      <c r="W168" s="5">
        <v>1773.2000000000007</v>
      </c>
      <c r="Y168" t="s">
        <v>288</v>
      </c>
    </row>
    <row r="169" spans="1:25" x14ac:dyDescent="0.25">
      <c r="A169" s="5" t="s">
        <v>11</v>
      </c>
      <c r="B169" s="5">
        <v>21218</v>
      </c>
      <c r="C169" s="5">
        <v>21181</v>
      </c>
      <c r="D169" s="5">
        <v>21487</v>
      </c>
      <c r="E169" s="5">
        <v>21628</v>
      </c>
      <c r="F169" s="5">
        <v>21707</v>
      </c>
      <c r="G169" s="5">
        <v>21773</v>
      </c>
      <c r="H169" s="5">
        <v>21840</v>
      </c>
      <c r="I169" s="5">
        <v>21934</v>
      </c>
      <c r="J169" s="5">
        <v>22060</v>
      </c>
      <c r="K169" s="5">
        <v>22198</v>
      </c>
      <c r="L169" s="5">
        <v>22356</v>
      </c>
      <c r="M169" s="5">
        <v>22541</v>
      </c>
      <c r="N169" s="5">
        <v>22762</v>
      </c>
      <c r="O169" s="5">
        <v>23024</v>
      </c>
      <c r="P169" s="5">
        <v>23425</v>
      </c>
      <c r="Q169" s="5">
        <v>23914</v>
      </c>
      <c r="R169" s="5">
        <v>24481</v>
      </c>
      <c r="S169" s="5">
        <v>25090</v>
      </c>
      <c r="T169" s="5">
        <v>25746</v>
      </c>
      <c r="U169" s="5">
        <v>26433</v>
      </c>
      <c r="V169" s="5">
        <v>2207</v>
      </c>
      <c r="W169" s="5">
        <v>5215</v>
      </c>
    </row>
    <row r="171" spans="1:25" ht="13.8" thickBot="1" x14ac:dyDescent="0.3">
      <c r="A171" s="3" t="s">
        <v>323</v>
      </c>
    </row>
    <row r="172" spans="1:25" x14ac:dyDescent="0.25">
      <c r="A172" s="263" t="s">
        <v>283</v>
      </c>
      <c r="B172" s="2">
        <v>2016</v>
      </c>
      <c r="C172" s="3">
        <v>2017</v>
      </c>
      <c r="D172" s="2">
        <v>2018</v>
      </c>
      <c r="E172" s="3">
        <v>2019</v>
      </c>
      <c r="F172" s="2">
        <v>2020</v>
      </c>
      <c r="G172" s="4">
        <v>2021</v>
      </c>
      <c r="H172" s="2">
        <v>2022</v>
      </c>
      <c r="I172" s="3">
        <v>2023</v>
      </c>
      <c r="J172" s="2">
        <v>2024</v>
      </c>
      <c r="K172" s="3">
        <v>2025</v>
      </c>
      <c r="L172" s="4">
        <v>2026</v>
      </c>
      <c r="M172" s="3">
        <v>2027</v>
      </c>
      <c r="N172" s="2">
        <v>2028</v>
      </c>
      <c r="O172" s="3">
        <v>2029</v>
      </c>
      <c r="P172" s="2">
        <v>2030</v>
      </c>
      <c r="Q172" s="3">
        <v>2031</v>
      </c>
      <c r="R172" s="2">
        <v>2032</v>
      </c>
      <c r="S172" s="3">
        <v>2033</v>
      </c>
      <c r="T172" s="2">
        <v>2034</v>
      </c>
      <c r="U172" s="4">
        <v>2035</v>
      </c>
      <c r="V172">
        <v>2030</v>
      </c>
      <c r="W172">
        <v>2035</v>
      </c>
    </row>
    <row r="173" spans="1:25" x14ac:dyDescent="0.25">
      <c r="A173" s="5" t="s">
        <v>2</v>
      </c>
      <c r="B173" s="5">
        <v>20738.900000000001</v>
      </c>
      <c r="C173" s="5">
        <v>20632.5</v>
      </c>
      <c r="D173" s="5">
        <v>20559.8</v>
      </c>
      <c r="E173" s="5">
        <v>20416.7</v>
      </c>
      <c r="F173" s="5">
        <v>20196.900000000001</v>
      </c>
      <c r="G173" s="5">
        <v>19964</v>
      </c>
      <c r="H173" s="5">
        <v>19726.3</v>
      </c>
      <c r="I173" s="5">
        <v>19481</v>
      </c>
      <c r="J173" s="5">
        <v>19230.599999999999</v>
      </c>
      <c r="K173" s="5">
        <v>19002.599999999999</v>
      </c>
      <c r="L173" s="5">
        <v>18755.599999999999</v>
      </c>
      <c r="M173" s="5">
        <v>18534.8</v>
      </c>
      <c r="N173" s="5">
        <v>18356.400000000001</v>
      </c>
      <c r="O173" s="5">
        <v>18205.7</v>
      </c>
      <c r="P173" s="5">
        <v>18176.5</v>
      </c>
      <c r="Q173" s="5">
        <v>18198.7</v>
      </c>
      <c r="R173" s="5">
        <v>18253.900000000001</v>
      </c>
      <c r="S173" s="5">
        <v>18322.7</v>
      </c>
      <c r="T173" s="5">
        <v>18388</v>
      </c>
      <c r="U173" s="5">
        <v>18470.8</v>
      </c>
      <c r="V173" s="5">
        <v>-2562.4000000000015</v>
      </c>
      <c r="W173" s="5">
        <v>-2268.1000000000022</v>
      </c>
    </row>
    <row r="174" spans="1:25" x14ac:dyDescent="0.25">
      <c r="A174" s="5" t="s">
        <v>3</v>
      </c>
      <c r="B174" s="5">
        <v>20816.599999999999</v>
      </c>
      <c r="C174" s="5">
        <v>20742</v>
      </c>
      <c r="D174" s="5">
        <v>20675.8</v>
      </c>
      <c r="E174" s="5">
        <v>20559.599999999999</v>
      </c>
      <c r="F174" s="5">
        <v>20377.8</v>
      </c>
      <c r="G174" s="5">
        <v>20172.400000000001</v>
      </c>
      <c r="H174" s="5">
        <v>19967</v>
      </c>
      <c r="I174" s="5">
        <v>19770.400000000001</v>
      </c>
      <c r="J174" s="5">
        <v>19576.599999999999</v>
      </c>
      <c r="K174" s="5">
        <v>19383.599999999999</v>
      </c>
      <c r="L174" s="5">
        <v>19206.8</v>
      </c>
      <c r="M174" s="5">
        <v>19039.599999999999</v>
      </c>
      <c r="N174" s="5">
        <v>18891.599999999999</v>
      </c>
      <c r="O174" s="5">
        <v>18795</v>
      </c>
      <c r="P174" s="5">
        <v>18827.2</v>
      </c>
      <c r="Q174" s="5">
        <v>18889.2</v>
      </c>
      <c r="R174" s="5">
        <v>18993</v>
      </c>
      <c r="S174" s="5">
        <v>19129</v>
      </c>
      <c r="T174" s="5">
        <v>19281.599999999999</v>
      </c>
      <c r="U174" s="5">
        <v>19413.400000000001</v>
      </c>
      <c r="V174" s="5">
        <v>-1989.3999999999978</v>
      </c>
      <c r="W174" s="5">
        <v>-1403.1999999999971</v>
      </c>
    </row>
    <row r="175" spans="1:25" x14ac:dyDescent="0.25">
      <c r="A175" s="5" t="s">
        <v>4</v>
      </c>
      <c r="B175" s="5">
        <v>20899</v>
      </c>
      <c r="C175" s="5">
        <v>20819.400000000001</v>
      </c>
      <c r="D175" s="5">
        <v>20776.099999999999</v>
      </c>
      <c r="E175" s="5">
        <v>20680</v>
      </c>
      <c r="F175" s="5">
        <v>20530</v>
      </c>
      <c r="G175" s="5">
        <v>20354.7</v>
      </c>
      <c r="H175" s="5">
        <v>20176</v>
      </c>
      <c r="I175" s="5">
        <v>20000.5</v>
      </c>
      <c r="J175" s="5">
        <v>19830</v>
      </c>
      <c r="K175" s="5">
        <v>19658.2</v>
      </c>
      <c r="L175" s="5">
        <v>19498.2</v>
      </c>
      <c r="M175" s="5">
        <v>19351</v>
      </c>
      <c r="N175" s="5">
        <v>19227.400000000001</v>
      </c>
      <c r="O175" s="5">
        <v>19137.7</v>
      </c>
      <c r="P175" s="5">
        <v>19163.2</v>
      </c>
      <c r="Q175" s="5">
        <v>19257.400000000001</v>
      </c>
      <c r="R175" s="5">
        <v>19398.099999999999</v>
      </c>
      <c r="S175" s="5">
        <v>19555.3</v>
      </c>
      <c r="T175" s="5">
        <v>19705.400000000001</v>
      </c>
      <c r="U175" s="5">
        <v>19873.900000000001</v>
      </c>
      <c r="V175" s="5">
        <v>-1735.7999999999993</v>
      </c>
      <c r="W175" s="5">
        <v>-1025.0999999999985</v>
      </c>
    </row>
    <row r="176" spans="1:25" x14ac:dyDescent="0.25">
      <c r="A176" s="5" t="s">
        <v>5</v>
      </c>
      <c r="B176" s="5">
        <v>20955.599999999999</v>
      </c>
      <c r="C176" s="5">
        <v>20896</v>
      </c>
      <c r="D176" s="5">
        <v>20867.2</v>
      </c>
      <c r="E176" s="5">
        <v>20794.599999999999</v>
      </c>
      <c r="F176" s="5">
        <v>20651.599999999999</v>
      </c>
      <c r="G176" s="5">
        <v>20498.400000000001</v>
      </c>
      <c r="H176" s="5">
        <v>20337.599999999999</v>
      </c>
      <c r="I176" s="5">
        <v>20176</v>
      </c>
      <c r="J176" s="5">
        <v>20014.599999999999</v>
      </c>
      <c r="K176" s="5">
        <v>19854.599999999999</v>
      </c>
      <c r="L176" s="5">
        <v>19700.400000000001</v>
      </c>
      <c r="M176" s="5">
        <v>19579.599999999999</v>
      </c>
      <c r="N176" s="5">
        <v>19484.599999999999</v>
      </c>
      <c r="O176" s="5">
        <v>19424.599999999999</v>
      </c>
      <c r="P176" s="5">
        <v>19479.8</v>
      </c>
      <c r="Q176" s="5">
        <v>19598</v>
      </c>
      <c r="R176" s="5">
        <v>19768.400000000001</v>
      </c>
      <c r="S176" s="5">
        <v>19941</v>
      </c>
      <c r="T176" s="5">
        <v>20138</v>
      </c>
      <c r="U176" s="5">
        <v>20347.400000000001</v>
      </c>
      <c r="V176" s="5">
        <v>-1475.7999999999993</v>
      </c>
      <c r="W176" s="5">
        <v>-608.19999999999709</v>
      </c>
    </row>
    <row r="177" spans="1:25" x14ac:dyDescent="0.25">
      <c r="A177" s="5" t="s">
        <v>6</v>
      </c>
      <c r="B177" s="5">
        <v>21018.5</v>
      </c>
      <c r="C177" s="5">
        <v>20966</v>
      </c>
      <c r="D177" s="5">
        <v>20954</v>
      </c>
      <c r="E177" s="5">
        <v>20886</v>
      </c>
      <c r="F177" s="5">
        <v>20772.5</v>
      </c>
      <c r="G177" s="5">
        <v>20630</v>
      </c>
      <c r="H177" s="5">
        <v>20483</v>
      </c>
      <c r="I177" s="5">
        <v>20347</v>
      </c>
      <c r="J177" s="5">
        <v>20230.5</v>
      </c>
      <c r="K177" s="5">
        <v>20093.5</v>
      </c>
      <c r="L177" s="5">
        <v>19958.5</v>
      </c>
      <c r="M177" s="5">
        <v>19860</v>
      </c>
      <c r="N177" s="5">
        <v>19781</v>
      </c>
      <c r="O177" s="5">
        <v>19757</v>
      </c>
      <c r="P177" s="5">
        <v>19859.5</v>
      </c>
      <c r="Q177" s="5">
        <v>19997.5</v>
      </c>
      <c r="R177" s="5">
        <v>20177</v>
      </c>
      <c r="S177" s="5">
        <v>20374</v>
      </c>
      <c r="T177" s="5">
        <v>20586</v>
      </c>
      <c r="U177" s="5">
        <v>20813.5</v>
      </c>
      <c r="V177" s="5">
        <v>-1159</v>
      </c>
      <c r="W177" s="11">
        <v>-205</v>
      </c>
    </row>
    <row r="178" spans="1:25" x14ac:dyDescent="0.25">
      <c r="A178" s="5" t="s">
        <v>7</v>
      </c>
      <c r="B178" s="5">
        <v>21076</v>
      </c>
      <c r="C178" s="5">
        <v>21035.4</v>
      </c>
      <c r="D178" s="5">
        <v>21036.799999999999</v>
      </c>
      <c r="E178" s="5">
        <v>20993</v>
      </c>
      <c r="F178" s="5">
        <v>20882.8</v>
      </c>
      <c r="G178" s="5">
        <v>20770.599999999999</v>
      </c>
      <c r="H178" s="5">
        <v>20649.8</v>
      </c>
      <c r="I178" s="5">
        <v>20530.400000000001</v>
      </c>
      <c r="J178" s="5">
        <v>20418.400000000001</v>
      </c>
      <c r="K178" s="5">
        <v>20309.8</v>
      </c>
      <c r="L178" s="5">
        <v>20213.2</v>
      </c>
      <c r="M178" s="5">
        <v>20144.8</v>
      </c>
      <c r="N178" s="5">
        <v>20098.2</v>
      </c>
      <c r="O178" s="5">
        <v>20088.599999999999</v>
      </c>
      <c r="P178" s="5">
        <v>20197.2</v>
      </c>
      <c r="Q178" s="5">
        <v>20363.400000000001</v>
      </c>
      <c r="R178" s="5">
        <v>20586.599999999999</v>
      </c>
      <c r="S178" s="5">
        <v>20836.400000000001</v>
      </c>
      <c r="T178" s="5">
        <v>21094</v>
      </c>
      <c r="U178" s="5">
        <v>21348.6</v>
      </c>
      <c r="V178" s="5">
        <v>-878.79999999999927</v>
      </c>
      <c r="W178" s="12">
        <v>272.59999999999854</v>
      </c>
    </row>
    <row r="179" spans="1:25" x14ac:dyDescent="0.25">
      <c r="A179" s="5" t="s">
        <v>8</v>
      </c>
      <c r="B179" s="5">
        <v>21139.3</v>
      </c>
      <c r="C179" s="5">
        <v>21103.3</v>
      </c>
      <c r="D179" s="5">
        <v>21128.3</v>
      </c>
      <c r="E179" s="5">
        <v>21103</v>
      </c>
      <c r="F179" s="5">
        <v>21021</v>
      </c>
      <c r="G179" s="5">
        <v>20932.3</v>
      </c>
      <c r="H179" s="5">
        <v>20828</v>
      </c>
      <c r="I179" s="5">
        <v>20739</v>
      </c>
      <c r="J179" s="5">
        <v>20662.599999999999</v>
      </c>
      <c r="K179" s="5">
        <v>20580.599999999999</v>
      </c>
      <c r="L179" s="5">
        <v>20501.900000000001</v>
      </c>
      <c r="M179" s="5">
        <v>20458.5</v>
      </c>
      <c r="N179" s="5">
        <v>20434.5</v>
      </c>
      <c r="O179" s="5">
        <v>20444.599999999999</v>
      </c>
      <c r="P179" s="5">
        <v>20577</v>
      </c>
      <c r="Q179" s="5">
        <v>20765.099999999999</v>
      </c>
      <c r="R179" s="5">
        <v>20988.6</v>
      </c>
      <c r="S179" s="5">
        <v>21254.1</v>
      </c>
      <c r="T179" s="5">
        <v>21545.3</v>
      </c>
      <c r="U179" s="5">
        <v>21804.7</v>
      </c>
      <c r="V179" s="5">
        <v>-562.29999999999927</v>
      </c>
      <c r="W179" s="5">
        <v>665.40000000000146</v>
      </c>
    </row>
    <row r="180" spans="1:25" x14ac:dyDescent="0.25">
      <c r="A180" s="5" t="s">
        <v>9</v>
      </c>
      <c r="B180" s="5">
        <v>21219.200000000001</v>
      </c>
      <c r="C180" s="5">
        <v>21209</v>
      </c>
      <c r="D180" s="5">
        <v>21227.4</v>
      </c>
      <c r="E180" s="5">
        <v>21226.400000000001</v>
      </c>
      <c r="F180" s="5">
        <v>21160.2</v>
      </c>
      <c r="G180" s="5">
        <v>21087.4</v>
      </c>
      <c r="H180" s="5">
        <v>21009.4</v>
      </c>
      <c r="I180" s="5">
        <v>20936.8</v>
      </c>
      <c r="J180" s="5">
        <v>20855.400000000001</v>
      </c>
      <c r="K180" s="5">
        <v>20801</v>
      </c>
      <c r="L180" s="5">
        <v>20738.2</v>
      </c>
      <c r="M180" s="5">
        <v>20705.2</v>
      </c>
      <c r="N180" s="5">
        <v>20701.400000000001</v>
      </c>
      <c r="O180" s="5">
        <v>20749</v>
      </c>
      <c r="P180" s="5">
        <v>20923.400000000001</v>
      </c>
      <c r="Q180" s="5">
        <v>21162</v>
      </c>
      <c r="R180" s="5">
        <v>21446.2</v>
      </c>
      <c r="S180" s="5">
        <v>21761.200000000001</v>
      </c>
      <c r="T180" s="5">
        <v>22098.400000000001</v>
      </c>
      <c r="U180" s="5">
        <v>22421.200000000001</v>
      </c>
      <c r="V180" s="264">
        <v>-295.79999999999927</v>
      </c>
      <c r="W180" s="5">
        <v>1202</v>
      </c>
    </row>
    <row r="181" spans="1:25" x14ac:dyDescent="0.25">
      <c r="A181" s="5" t="s">
        <v>10</v>
      </c>
      <c r="B181" s="5">
        <v>21324.1</v>
      </c>
      <c r="C181" s="5">
        <v>21310.3</v>
      </c>
      <c r="D181" s="5">
        <v>21375</v>
      </c>
      <c r="E181" s="5">
        <v>21391.1</v>
      </c>
      <c r="F181" s="5">
        <v>21350.1</v>
      </c>
      <c r="G181" s="5">
        <v>21314.9</v>
      </c>
      <c r="H181" s="5">
        <v>21282</v>
      </c>
      <c r="I181" s="5">
        <v>21256.400000000001</v>
      </c>
      <c r="J181" s="5">
        <v>21240.1</v>
      </c>
      <c r="K181" s="5">
        <v>21214.9</v>
      </c>
      <c r="L181" s="5">
        <v>21213.4</v>
      </c>
      <c r="M181" s="5">
        <v>21242.2</v>
      </c>
      <c r="N181" s="5">
        <v>21270.6</v>
      </c>
      <c r="O181" s="5">
        <v>21340.1</v>
      </c>
      <c r="P181" s="5">
        <v>21526.3</v>
      </c>
      <c r="Q181" s="5">
        <v>21792.2</v>
      </c>
      <c r="R181" s="5">
        <v>22122.1</v>
      </c>
      <c r="S181" s="5">
        <v>22489.3</v>
      </c>
      <c r="T181" s="5">
        <v>22866.9</v>
      </c>
      <c r="U181" s="5">
        <v>23274.799999999999</v>
      </c>
      <c r="V181" s="264">
        <v>202.20000000000073</v>
      </c>
      <c r="W181" s="5">
        <v>1950.7000000000007</v>
      </c>
      <c r="Y181" t="s">
        <v>291</v>
      </c>
    </row>
    <row r="182" spans="1:25" x14ac:dyDescent="0.25">
      <c r="A182" s="5" t="s">
        <v>11</v>
      </c>
      <c r="B182" s="5">
        <v>21753</v>
      </c>
      <c r="C182" s="5">
        <v>21793</v>
      </c>
      <c r="D182" s="5">
        <v>22003</v>
      </c>
      <c r="E182" s="5">
        <v>22179</v>
      </c>
      <c r="F182" s="5">
        <v>22296</v>
      </c>
      <c r="G182" s="5">
        <v>22402</v>
      </c>
      <c r="H182" s="5">
        <v>22506</v>
      </c>
      <c r="I182" s="5">
        <v>22621</v>
      </c>
      <c r="J182" s="5">
        <v>22769</v>
      </c>
      <c r="K182" s="5">
        <v>22926</v>
      </c>
      <c r="L182" s="5">
        <v>23110</v>
      </c>
      <c r="M182" s="5">
        <v>23324</v>
      </c>
      <c r="N182" s="5">
        <v>23574</v>
      </c>
      <c r="O182" s="5">
        <v>23861</v>
      </c>
      <c r="P182" s="5">
        <v>24278</v>
      </c>
      <c r="Q182" s="5">
        <v>24762</v>
      </c>
      <c r="R182" s="5">
        <v>25309</v>
      </c>
      <c r="S182" s="5">
        <v>25901</v>
      </c>
      <c r="T182" s="5">
        <v>26519</v>
      </c>
      <c r="U182" s="5">
        <v>27136</v>
      </c>
      <c r="V182" s="5">
        <v>2525</v>
      </c>
      <c r="W182" s="5">
        <v>5383</v>
      </c>
    </row>
    <row r="184" spans="1:25" ht="13.8" thickBot="1" x14ac:dyDescent="0.3">
      <c r="A184" s="3" t="s">
        <v>324</v>
      </c>
    </row>
    <row r="185" spans="1:25" x14ac:dyDescent="0.25">
      <c r="A185" s="263" t="s">
        <v>283</v>
      </c>
      <c r="B185" s="2">
        <v>2016</v>
      </c>
      <c r="C185" s="3">
        <v>2017</v>
      </c>
      <c r="D185" s="2">
        <v>2018</v>
      </c>
      <c r="E185" s="3">
        <v>2019</v>
      </c>
      <c r="F185" s="2">
        <v>2020</v>
      </c>
      <c r="G185" s="4">
        <v>2021</v>
      </c>
      <c r="H185" s="2">
        <v>2022</v>
      </c>
      <c r="I185" s="3">
        <v>2023</v>
      </c>
      <c r="J185" s="2">
        <v>2024</v>
      </c>
      <c r="K185" s="3">
        <v>2025</v>
      </c>
      <c r="L185" s="4">
        <v>2026</v>
      </c>
      <c r="M185" s="3">
        <v>2027</v>
      </c>
      <c r="N185" s="2">
        <v>2028</v>
      </c>
      <c r="O185" s="3">
        <v>2029</v>
      </c>
      <c r="P185" s="2">
        <v>2030</v>
      </c>
      <c r="Q185" s="3">
        <v>2031</v>
      </c>
      <c r="R185" s="2">
        <v>2032</v>
      </c>
      <c r="S185" s="3">
        <v>2033</v>
      </c>
      <c r="T185" s="2">
        <v>2034</v>
      </c>
      <c r="U185" s="4">
        <v>2035</v>
      </c>
      <c r="V185">
        <v>2030</v>
      </c>
      <c r="W185">
        <v>2035</v>
      </c>
    </row>
    <row r="186" spans="1:25" x14ac:dyDescent="0.25">
      <c r="A186" s="5" t="s">
        <v>2</v>
      </c>
      <c r="B186" s="5">
        <v>20211.599999999999</v>
      </c>
      <c r="C186" s="5">
        <v>20057.8</v>
      </c>
      <c r="D186" s="5">
        <v>20102</v>
      </c>
      <c r="E186" s="5">
        <v>19959.900000000001</v>
      </c>
      <c r="F186" s="5">
        <v>19739.2</v>
      </c>
      <c r="G186" s="5">
        <v>19497.8</v>
      </c>
      <c r="H186" s="5">
        <v>19249.900000000001</v>
      </c>
      <c r="I186" s="5">
        <v>19005</v>
      </c>
      <c r="J186" s="5">
        <v>18764.3</v>
      </c>
      <c r="K186" s="5">
        <v>18517</v>
      </c>
      <c r="L186" s="5">
        <v>18288.599999999999</v>
      </c>
      <c r="M186" s="5">
        <v>18080.7</v>
      </c>
      <c r="N186" s="5">
        <v>17902.400000000001</v>
      </c>
      <c r="O186" s="5">
        <v>17767.599999999999</v>
      </c>
      <c r="P186" s="5">
        <v>17751.7</v>
      </c>
      <c r="Q186" s="5">
        <v>17809.2</v>
      </c>
      <c r="R186" s="5">
        <v>17882.599999999999</v>
      </c>
      <c r="S186" s="5">
        <v>17953.5</v>
      </c>
      <c r="T186" s="5">
        <v>18074.400000000001</v>
      </c>
      <c r="U186" s="5">
        <v>18181.099999999999</v>
      </c>
      <c r="V186" s="5">
        <v>-2459.8999999999978</v>
      </c>
      <c r="W186" s="5">
        <v>-2030.5</v>
      </c>
    </row>
    <row r="187" spans="1:25" x14ac:dyDescent="0.25">
      <c r="A187" s="5" t="s">
        <v>3</v>
      </c>
      <c r="B187" s="5">
        <v>20288</v>
      </c>
      <c r="C187" s="5">
        <v>20174.8</v>
      </c>
      <c r="D187" s="5">
        <v>20222.599999999999</v>
      </c>
      <c r="E187" s="5">
        <v>20098.8</v>
      </c>
      <c r="F187" s="5">
        <v>19910.599999999999</v>
      </c>
      <c r="G187" s="5">
        <v>19709.599999999999</v>
      </c>
      <c r="H187" s="5">
        <v>19504.599999999999</v>
      </c>
      <c r="I187" s="5">
        <v>19308.599999999999</v>
      </c>
      <c r="J187" s="5">
        <v>19118.599999999999</v>
      </c>
      <c r="K187" s="5">
        <v>18920.599999999999</v>
      </c>
      <c r="L187" s="5">
        <v>18733.8</v>
      </c>
      <c r="M187" s="5">
        <v>18576.8</v>
      </c>
      <c r="N187" s="5">
        <v>18447.599999999999</v>
      </c>
      <c r="O187" s="5">
        <v>18364.400000000001</v>
      </c>
      <c r="P187" s="5">
        <v>18401.8</v>
      </c>
      <c r="Q187" s="5">
        <v>18493.400000000001</v>
      </c>
      <c r="R187" s="5">
        <v>18626</v>
      </c>
      <c r="S187" s="5">
        <v>18810</v>
      </c>
      <c r="T187" s="5">
        <v>18992.8</v>
      </c>
      <c r="U187" s="5">
        <v>19153.8</v>
      </c>
      <c r="V187" s="5">
        <v>-1886.2000000000007</v>
      </c>
      <c r="W187" s="5">
        <v>-1134.2000000000007</v>
      </c>
    </row>
    <row r="188" spans="1:25" x14ac:dyDescent="0.25">
      <c r="A188" s="5" t="s">
        <v>4</v>
      </c>
      <c r="B188" s="5">
        <v>20371.7</v>
      </c>
      <c r="C188" s="5">
        <v>20251.7</v>
      </c>
      <c r="D188" s="5">
        <v>20334</v>
      </c>
      <c r="E188" s="5">
        <v>20226</v>
      </c>
      <c r="F188" s="5">
        <v>20061.400000000001</v>
      </c>
      <c r="G188" s="5">
        <v>19892.900000000001</v>
      </c>
      <c r="H188" s="5">
        <v>19702.8</v>
      </c>
      <c r="I188" s="5">
        <v>19519</v>
      </c>
      <c r="J188" s="5">
        <v>19351</v>
      </c>
      <c r="K188" s="5">
        <v>19176.5</v>
      </c>
      <c r="L188" s="5">
        <v>18997.599999999999</v>
      </c>
      <c r="M188" s="5">
        <v>18862.8</v>
      </c>
      <c r="N188" s="5">
        <v>18752.400000000001</v>
      </c>
      <c r="O188" s="5">
        <v>18685.099999999999</v>
      </c>
      <c r="P188" s="5">
        <v>18744.400000000001</v>
      </c>
      <c r="Q188" s="5">
        <v>18862.900000000001</v>
      </c>
      <c r="R188" s="5">
        <v>19030.3</v>
      </c>
      <c r="S188" s="5">
        <v>19221.7</v>
      </c>
      <c r="T188" s="5">
        <v>19434.5</v>
      </c>
      <c r="U188" s="5">
        <v>19621.099999999999</v>
      </c>
      <c r="V188" s="5">
        <v>-1627.2999999999993</v>
      </c>
      <c r="W188" s="5">
        <v>-750.60000000000218</v>
      </c>
    </row>
    <row r="189" spans="1:25" x14ac:dyDescent="0.25">
      <c r="A189" s="5" t="s">
        <v>5</v>
      </c>
      <c r="B189" s="5">
        <v>20428.599999999999</v>
      </c>
      <c r="C189" s="5">
        <v>20328.8</v>
      </c>
      <c r="D189" s="5">
        <v>20416</v>
      </c>
      <c r="E189" s="5">
        <v>20335.2</v>
      </c>
      <c r="F189" s="5">
        <v>20193.2</v>
      </c>
      <c r="G189" s="5">
        <v>20028.8</v>
      </c>
      <c r="H189" s="5">
        <v>19863.2</v>
      </c>
      <c r="I189" s="5">
        <v>19696</v>
      </c>
      <c r="J189" s="5">
        <v>19536.2</v>
      </c>
      <c r="K189" s="5">
        <v>19376</v>
      </c>
      <c r="L189" s="5">
        <v>19230</v>
      </c>
      <c r="M189" s="5">
        <v>19105.599999999999</v>
      </c>
      <c r="N189" s="5">
        <v>19020.400000000001</v>
      </c>
      <c r="O189" s="5">
        <v>18975.8</v>
      </c>
      <c r="P189" s="5">
        <v>19058.599999999999</v>
      </c>
      <c r="Q189" s="5">
        <v>19204.400000000001</v>
      </c>
      <c r="R189" s="5">
        <v>19405.400000000001</v>
      </c>
      <c r="S189" s="5">
        <v>19627.599999999999</v>
      </c>
      <c r="T189" s="5">
        <v>19867.400000000001</v>
      </c>
      <c r="U189" s="5">
        <v>20102.599999999999</v>
      </c>
      <c r="V189" s="5">
        <v>-1370</v>
      </c>
      <c r="W189" s="11">
        <v>-326</v>
      </c>
    </row>
    <row r="190" spans="1:25" x14ac:dyDescent="0.25">
      <c r="A190" s="5" t="s">
        <v>6</v>
      </c>
      <c r="B190" s="5">
        <v>20492</v>
      </c>
      <c r="C190" s="5">
        <v>20397.5</v>
      </c>
      <c r="D190" s="5">
        <v>20502</v>
      </c>
      <c r="E190" s="5">
        <v>20428</v>
      </c>
      <c r="F190" s="5">
        <v>20314</v>
      </c>
      <c r="G190" s="5">
        <v>20159.5</v>
      </c>
      <c r="H190" s="5">
        <v>20026</v>
      </c>
      <c r="I190" s="5">
        <v>19885.5</v>
      </c>
      <c r="J190" s="5">
        <v>19749</v>
      </c>
      <c r="K190" s="5">
        <v>19619</v>
      </c>
      <c r="L190" s="5">
        <v>19506.5</v>
      </c>
      <c r="M190" s="5">
        <v>19413.5</v>
      </c>
      <c r="N190" s="5">
        <v>19337.5</v>
      </c>
      <c r="O190" s="5">
        <v>19326</v>
      </c>
      <c r="P190" s="5">
        <v>19443.5</v>
      </c>
      <c r="Q190" s="5">
        <v>19625.5</v>
      </c>
      <c r="R190" s="5">
        <v>19851.5</v>
      </c>
      <c r="S190" s="5">
        <v>20098.5</v>
      </c>
      <c r="T190" s="5">
        <v>20354</v>
      </c>
      <c r="U190" s="5">
        <v>20597</v>
      </c>
      <c r="V190" s="5">
        <v>-1048.5</v>
      </c>
      <c r="W190" s="11">
        <v>105</v>
      </c>
    </row>
    <row r="191" spans="1:25" x14ac:dyDescent="0.25">
      <c r="A191" s="5" t="s">
        <v>7</v>
      </c>
      <c r="B191" s="5">
        <v>20548.400000000001</v>
      </c>
      <c r="C191" s="5">
        <v>20464.2</v>
      </c>
      <c r="D191" s="5">
        <v>20585.8</v>
      </c>
      <c r="E191" s="5">
        <v>20531.8</v>
      </c>
      <c r="F191" s="5">
        <v>20405</v>
      </c>
      <c r="G191" s="5">
        <v>20291</v>
      </c>
      <c r="H191" s="5">
        <v>20175</v>
      </c>
      <c r="I191" s="5">
        <v>20051.8</v>
      </c>
      <c r="J191" s="5">
        <v>19931.599999999999</v>
      </c>
      <c r="K191" s="5">
        <v>19828.599999999999</v>
      </c>
      <c r="L191" s="5">
        <v>19744.400000000001</v>
      </c>
      <c r="M191" s="5">
        <v>19680</v>
      </c>
      <c r="N191" s="5">
        <v>19631.400000000001</v>
      </c>
      <c r="O191" s="5">
        <v>19627</v>
      </c>
      <c r="P191" s="5">
        <v>19760.8</v>
      </c>
      <c r="Q191" s="5">
        <v>19962.400000000001</v>
      </c>
      <c r="R191" s="5">
        <v>20222.400000000001</v>
      </c>
      <c r="S191" s="5">
        <v>20524.599999999999</v>
      </c>
      <c r="T191" s="5">
        <v>20828.599999999999</v>
      </c>
      <c r="U191" s="5">
        <v>21110</v>
      </c>
      <c r="V191" s="5">
        <v>-787.60000000000218</v>
      </c>
      <c r="W191" s="5">
        <v>561.59999999999854</v>
      </c>
    </row>
    <row r="192" spans="1:25" x14ac:dyDescent="0.25">
      <c r="A192" s="5" t="s">
        <v>8</v>
      </c>
      <c r="B192" s="5">
        <v>20613.3</v>
      </c>
      <c r="C192" s="5">
        <v>20534.900000000001</v>
      </c>
      <c r="D192" s="5">
        <v>20679.3</v>
      </c>
      <c r="E192" s="5">
        <v>20646.2</v>
      </c>
      <c r="F192" s="5">
        <v>20548.2</v>
      </c>
      <c r="G192" s="5">
        <v>20451</v>
      </c>
      <c r="H192" s="5">
        <v>20342.3</v>
      </c>
      <c r="I192" s="5">
        <v>20247.3</v>
      </c>
      <c r="J192" s="5">
        <v>20157.3</v>
      </c>
      <c r="K192" s="5">
        <v>20080.8</v>
      </c>
      <c r="L192" s="5">
        <v>20013.900000000001</v>
      </c>
      <c r="M192" s="5">
        <v>19978.3</v>
      </c>
      <c r="N192" s="5">
        <v>19963.900000000001</v>
      </c>
      <c r="O192" s="5">
        <v>19983.8</v>
      </c>
      <c r="P192" s="5">
        <v>20161.5</v>
      </c>
      <c r="Q192" s="5">
        <v>20397.099999999999</v>
      </c>
      <c r="R192" s="5">
        <v>20668.2</v>
      </c>
      <c r="S192" s="5">
        <v>20985.8</v>
      </c>
      <c r="T192" s="5">
        <v>21314.6</v>
      </c>
      <c r="U192" s="5">
        <v>21640.9</v>
      </c>
      <c r="V192" s="5">
        <v>-451.79999999999927</v>
      </c>
      <c r="W192" s="5">
        <v>1027.6000000000022</v>
      </c>
    </row>
    <row r="193" spans="1:25" x14ac:dyDescent="0.25">
      <c r="A193" s="5" t="s">
        <v>9</v>
      </c>
      <c r="B193" s="5">
        <v>20692.400000000001</v>
      </c>
      <c r="C193" s="5">
        <v>20635</v>
      </c>
      <c r="D193" s="5">
        <v>20776</v>
      </c>
      <c r="E193" s="5">
        <v>20764</v>
      </c>
      <c r="F193" s="5">
        <v>20693.400000000001</v>
      </c>
      <c r="G193" s="5">
        <v>20614.400000000001</v>
      </c>
      <c r="H193" s="5">
        <v>20526.2</v>
      </c>
      <c r="I193" s="5">
        <v>20458.400000000001</v>
      </c>
      <c r="J193" s="5">
        <v>20381</v>
      </c>
      <c r="K193" s="5">
        <v>20321.2</v>
      </c>
      <c r="L193" s="5">
        <v>20286</v>
      </c>
      <c r="M193" s="5">
        <v>20275</v>
      </c>
      <c r="N193" s="5">
        <v>20285</v>
      </c>
      <c r="O193" s="5">
        <v>20321.400000000001</v>
      </c>
      <c r="P193" s="5">
        <v>20522</v>
      </c>
      <c r="Q193" s="5">
        <v>20788.400000000001</v>
      </c>
      <c r="R193" s="5">
        <v>21126.799999999999</v>
      </c>
      <c r="S193" s="5">
        <v>21486.400000000001</v>
      </c>
      <c r="T193" s="5">
        <v>21853.200000000001</v>
      </c>
      <c r="U193" s="5">
        <v>22223.200000000001</v>
      </c>
      <c r="V193" s="264">
        <v>-170.40000000000146</v>
      </c>
      <c r="W193" s="5">
        <v>1530.7999999999993</v>
      </c>
      <c r="Y193" t="s">
        <v>293</v>
      </c>
    </row>
    <row r="194" spans="1:25" x14ac:dyDescent="0.25">
      <c r="A194" s="5" t="s">
        <v>10</v>
      </c>
      <c r="B194" s="5">
        <v>20796.2</v>
      </c>
      <c r="C194" s="5">
        <v>20738.099999999999</v>
      </c>
      <c r="D194" s="5">
        <v>20917.599999999999</v>
      </c>
      <c r="E194" s="5">
        <v>20937.400000000001</v>
      </c>
      <c r="F194" s="5">
        <v>20887.5</v>
      </c>
      <c r="G194" s="5">
        <v>20848.3</v>
      </c>
      <c r="H194" s="5">
        <v>20819.3</v>
      </c>
      <c r="I194" s="5">
        <v>20790.099999999999</v>
      </c>
      <c r="J194" s="5">
        <v>20753</v>
      </c>
      <c r="K194" s="5">
        <v>20751</v>
      </c>
      <c r="L194" s="5">
        <v>20747.5</v>
      </c>
      <c r="M194" s="5">
        <v>20784.7</v>
      </c>
      <c r="N194" s="5">
        <v>20832.5</v>
      </c>
      <c r="O194" s="5">
        <v>20934.2</v>
      </c>
      <c r="P194" s="5">
        <v>21177.4</v>
      </c>
      <c r="Q194" s="5">
        <v>21487.5</v>
      </c>
      <c r="R194" s="5">
        <v>21845.9</v>
      </c>
      <c r="S194" s="5">
        <v>22262.5</v>
      </c>
      <c r="T194" s="5">
        <v>22689.3</v>
      </c>
      <c r="U194" s="5">
        <v>23104</v>
      </c>
      <c r="V194" s="5">
        <v>381.20000000000073</v>
      </c>
      <c r="W194" s="5">
        <v>2307.7999999999993</v>
      </c>
    </row>
    <row r="195" spans="1:25" x14ac:dyDescent="0.25">
      <c r="A195" s="5" t="s">
        <v>11</v>
      </c>
      <c r="B195" s="5">
        <v>21226</v>
      </c>
      <c r="C195" s="5">
        <v>21211</v>
      </c>
      <c r="D195" s="5">
        <v>21537</v>
      </c>
      <c r="E195" s="5">
        <v>21703</v>
      </c>
      <c r="F195" s="5">
        <v>21808</v>
      </c>
      <c r="G195" s="5">
        <v>21903</v>
      </c>
      <c r="H195" s="5">
        <v>21999</v>
      </c>
      <c r="I195" s="5">
        <v>22115</v>
      </c>
      <c r="J195" s="5">
        <v>22258</v>
      </c>
      <c r="K195" s="5">
        <v>22412</v>
      </c>
      <c r="L195" s="5">
        <v>22588</v>
      </c>
      <c r="M195" s="5">
        <v>22791</v>
      </c>
      <c r="N195" s="5">
        <v>23034</v>
      </c>
      <c r="O195" s="5">
        <v>23320</v>
      </c>
      <c r="P195" s="5">
        <v>23750</v>
      </c>
      <c r="Q195" s="5">
        <v>24271</v>
      </c>
      <c r="R195" s="5">
        <v>24870</v>
      </c>
      <c r="S195" s="5">
        <v>25512</v>
      </c>
      <c r="T195" s="5">
        <v>26173</v>
      </c>
      <c r="U195" s="5">
        <v>26836</v>
      </c>
      <c r="V195" s="5">
        <v>2524</v>
      </c>
      <c r="W195" s="5">
        <v>5610</v>
      </c>
    </row>
    <row r="197" spans="1:25" ht="13.8" thickBot="1" x14ac:dyDescent="0.3">
      <c r="A197" s="3" t="s">
        <v>325</v>
      </c>
    </row>
    <row r="198" spans="1:25" x14ac:dyDescent="0.25">
      <c r="A198" s="263" t="s">
        <v>283</v>
      </c>
      <c r="B198" s="2">
        <v>2016</v>
      </c>
      <c r="C198" s="3">
        <v>2017</v>
      </c>
      <c r="D198" s="2">
        <v>2018</v>
      </c>
      <c r="E198" s="3">
        <v>2019</v>
      </c>
      <c r="F198" s="2">
        <v>2020</v>
      </c>
      <c r="G198" s="4">
        <v>2021</v>
      </c>
      <c r="H198" s="2">
        <v>2022</v>
      </c>
      <c r="I198" s="3">
        <v>2023</v>
      </c>
      <c r="J198" s="2">
        <v>2024</v>
      </c>
      <c r="K198" s="3">
        <v>2025</v>
      </c>
      <c r="L198" s="4">
        <v>2026</v>
      </c>
      <c r="M198" s="3">
        <v>2027</v>
      </c>
      <c r="N198" s="2">
        <v>2028</v>
      </c>
      <c r="O198" s="3">
        <v>2029</v>
      </c>
      <c r="P198" s="2">
        <v>2030</v>
      </c>
      <c r="Q198" s="3">
        <v>2031</v>
      </c>
      <c r="R198" s="2">
        <v>2032</v>
      </c>
      <c r="S198" s="3">
        <v>2033</v>
      </c>
      <c r="T198" s="2">
        <v>2034</v>
      </c>
      <c r="U198" s="4">
        <v>2035</v>
      </c>
      <c r="V198">
        <v>2030</v>
      </c>
      <c r="W198">
        <v>2035</v>
      </c>
    </row>
    <row r="199" spans="1:25" x14ac:dyDescent="0.25">
      <c r="A199" s="5" t="s">
        <v>2</v>
      </c>
      <c r="B199" s="5">
        <v>20750.900000000001</v>
      </c>
      <c r="C199" s="5">
        <v>20694.900000000001</v>
      </c>
      <c r="D199" s="5">
        <v>20668.7</v>
      </c>
      <c r="E199" s="5">
        <v>20572.900000000001</v>
      </c>
      <c r="F199" s="5">
        <v>20437.2</v>
      </c>
      <c r="G199" s="5">
        <v>20316</v>
      </c>
      <c r="H199" s="5">
        <v>20160</v>
      </c>
      <c r="I199" s="5">
        <v>20022.7</v>
      </c>
      <c r="J199" s="5">
        <v>19884.8</v>
      </c>
      <c r="K199" s="5">
        <v>19737.7</v>
      </c>
      <c r="L199" s="5">
        <v>19585.400000000001</v>
      </c>
      <c r="M199" s="5">
        <v>19456</v>
      </c>
      <c r="N199" s="5">
        <v>19312.599999999999</v>
      </c>
      <c r="O199" s="5">
        <v>19206.900000000001</v>
      </c>
      <c r="P199" s="5">
        <v>19159.900000000001</v>
      </c>
      <c r="Q199" s="5">
        <v>19144.8</v>
      </c>
      <c r="R199" s="5">
        <v>19210.400000000001</v>
      </c>
      <c r="S199" s="5">
        <v>19278.3</v>
      </c>
      <c r="T199" s="5">
        <v>19321.900000000001</v>
      </c>
      <c r="U199" s="5">
        <v>19402.599999999999</v>
      </c>
      <c r="V199" s="5">
        <v>-1591</v>
      </c>
      <c r="W199" s="5">
        <v>-1348.3000000000029</v>
      </c>
    </row>
    <row r="200" spans="1:25" x14ac:dyDescent="0.25">
      <c r="A200" s="5" t="s">
        <v>3</v>
      </c>
      <c r="B200" s="5">
        <v>20837</v>
      </c>
      <c r="C200" s="5">
        <v>20794</v>
      </c>
      <c r="D200" s="5">
        <v>20802</v>
      </c>
      <c r="E200" s="5">
        <v>20756.599999999999</v>
      </c>
      <c r="F200" s="5">
        <v>20656.400000000001</v>
      </c>
      <c r="G200" s="5">
        <v>20545.599999999999</v>
      </c>
      <c r="H200" s="5">
        <v>20433.400000000001</v>
      </c>
      <c r="I200" s="5">
        <v>20330.8</v>
      </c>
      <c r="J200" s="5">
        <v>20240.8</v>
      </c>
      <c r="K200" s="5">
        <v>20145.599999999999</v>
      </c>
      <c r="L200" s="5">
        <v>20040.400000000001</v>
      </c>
      <c r="M200" s="5">
        <v>19967</v>
      </c>
      <c r="N200" s="5">
        <v>19897.599999999999</v>
      </c>
      <c r="O200" s="5">
        <v>19839.599999999999</v>
      </c>
      <c r="P200" s="5">
        <v>19817</v>
      </c>
      <c r="Q200" s="5">
        <v>19842.599999999999</v>
      </c>
      <c r="R200" s="5">
        <v>19907.599999999999</v>
      </c>
      <c r="S200" s="5">
        <v>20015</v>
      </c>
      <c r="T200" s="5">
        <v>20131.599999999999</v>
      </c>
      <c r="U200" s="5">
        <v>20266.2</v>
      </c>
      <c r="V200" s="5">
        <v>-1020</v>
      </c>
      <c r="W200" s="5">
        <v>-570.79999999999927</v>
      </c>
    </row>
    <row r="201" spans="1:25" x14ac:dyDescent="0.25">
      <c r="A201" s="5" t="s">
        <v>4</v>
      </c>
      <c r="B201" s="5">
        <v>20917.7</v>
      </c>
      <c r="C201" s="5">
        <v>20885</v>
      </c>
      <c r="D201" s="5">
        <v>20896</v>
      </c>
      <c r="E201" s="5">
        <v>20864.400000000001</v>
      </c>
      <c r="F201" s="5">
        <v>20787.400000000001</v>
      </c>
      <c r="G201" s="5">
        <v>20713.7</v>
      </c>
      <c r="H201" s="5">
        <v>20646.400000000001</v>
      </c>
      <c r="I201" s="5">
        <v>20568.8</v>
      </c>
      <c r="J201" s="5">
        <v>20515.5</v>
      </c>
      <c r="K201" s="5">
        <v>20447.7</v>
      </c>
      <c r="L201" s="5">
        <v>20378.5</v>
      </c>
      <c r="M201" s="5">
        <v>20307.8</v>
      </c>
      <c r="N201" s="5">
        <v>20252.3</v>
      </c>
      <c r="O201" s="5">
        <v>20226.7</v>
      </c>
      <c r="P201" s="5">
        <v>20256.7</v>
      </c>
      <c r="Q201" s="5">
        <v>20294.400000000001</v>
      </c>
      <c r="R201" s="5">
        <v>20445.7</v>
      </c>
      <c r="S201" s="5">
        <v>20597.7</v>
      </c>
      <c r="T201" s="5">
        <v>20751.8</v>
      </c>
      <c r="U201" s="5">
        <v>20866.400000000001</v>
      </c>
      <c r="V201" s="5">
        <v>-661</v>
      </c>
      <c r="W201" s="11">
        <v>-51.299999999999272</v>
      </c>
    </row>
    <row r="202" spans="1:25" x14ac:dyDescent="0.25">
      <c r="A202" s="5" t="s">
        <v>5</v>
      </c>
      <c r="B202" s="5">
        <v>20972.2</v>
      </c>
      <c r="C202" s="5">
        <v>20957.2</v>
      </c>
      <c r="D202" s="5">
        <v>20993.599999999999</v>
      </c>
      <c r="E202" s="5">
        <v>20980.6</v>
      </c>
      <c r="F202" s="5">
        <v>20938</v>
      </c>
      <c r="G202" s="5">
        <v>20875.400000000001</v>
      </c>
      <c r="H202" s="5">
        <v>20822.599999999999</v>
      </c>
      <c r="I202" s="5">
        <v>20760.599999999999</v>
      </c>
      <c r="J202" s="5">
        <v>20738.8</v>
      </c>
      <c r="K202" s="5">
        <v>20692</v>
      </c>
      <c r="L202" s="5">
        <v>20648.2</v>
      </c>
      <c r="M202" s="5">
        <v>20605</v>
      </c>
      <c r="N202" s="5">
        <v>20595.599999999999</v>
      </c>
      <c r="O202" s="5">
        <v>20587</v>
      </c>
      <c r="P202" s="5">
        <v>20619</v>
      </c>
      <c r="Q202" s="5">
        <v>20668.599999999999</v>
      </c>
      <c r="R202" s="5">
        <v>20782.400000000001</v>
      </c>
      <c r="S202" s="5">
        <v>20943.599999999999</v>
      </c>
      <c r="T202" s="5">
        <v>21139.8</v>
      </c>
      <c r="U202" s="5">
        <v>21321.599999999999</v>
      </c>
      <c r="V202" s="5">
        <v>-353.20000000000073</v>
      </c>
      <c r="W202" s="5">
        <v>349.39999999999782</v>
      </c>
    </row>
    <row r="203" spans="1:25" x14ac:dyDescent="0.25">
      <c r="A203" s="5" t="s">
        <v>6</v>
      </c>
      <c r="B203" s="5">
        <v>21034.5</v>
      </c>
      <c r="C203" s="5">
        <v>21034.5</v>
      </c>
      <c r="D203" s="5">
        <v>21082</v>
      </c>
      <c r="E203" s="5">
        <v>21087</v>
      </c>
      <c r="F203" s="5">
        <v>21063.5</v>
      </c>
      <c r="G203" s="5">
        <v>21024</v>
      </c>
      <c r="H203" s="5">
        <v>20997</v>
      </c>
      <c r="I203" s="5">
        <v>20970.5</v>
      </c>
      <c r="J203" s="5">
        <v>20946</v>
      </c>
      <c r="K203" s="5">
        <v>20920.5</v>
      </c>
      <c r="L203" s="5">
        <v>20895</v>
      </c>
      <c r="M203" s="5">
        <v>20881.5</v>
      </c>
      <c r="N203" s="5">
        <v>20877</v>
      </c>
      <c r="O203" s="5">
        <v>20883.5</v>
      </c>
      <c r="P203" s="5">
        <v>20950</v>
      </c>
      <c r="Q203" s="5">
        <v>21028</v>
      </c>
      <c r="R203" s="5">
        <v>21186</v>
      </c>
      <c r="S203" s="5">
        <v>21346</v>
      </c>
      <c r="T203" s="5">
        <v>21559.5</v>
      </c>
      <c r="U203" s="5">
        <v>21770.5</v>
      </c>
      <c r="V203" s="264">
        <v>-84.5</v>
      </c>
      <c r="W203" s="5">
        <v>736</v>
      </c>
      <c r="Y203" t="s">
        <v>294</v>
      </c>
    </row>
    <row r="204" spans="1:25" x14ac:dyDescent="0.25">
      <c r="A204" s="5" t="s">
        <v>7</v>
      </c>
      <c r="B204" s="5">
        <v>21088.799999999999</v>
      </c>
      <c r="C204" s="5">
        <v>21105.4</v>
      </c>
      <c r="D204" s="5">
        <v>21174.799999999999</v>
      </c>
      <c r="E204" s="5">
        <v>21206.400000000001</v>
      </c>
      <c r="F204" s="5">
        <v>21188.400000000001</v>
      </c>
      <c r="G204" s="5">
        <v>21173.4</v>
      </c>
      <c r="H204" s="5">
        <v>21143.4</v>
      </c>
      <c r="I204" s="5">
        <v>21139.8</v>
      </c>
      <c r="J204" s="5">
        <v>21124.2</v>
      </c>
      <c r="K204" s="5">
        <v>21105.8</v>
      </c>
      <c r="L204" s="5">
        <v>21093.8</v>
      </c>
      <c r="M204" s="5">
        <v>21099.200000000001</v>
      </c>
      <c r="N204" s="5">
        <v>21114.2</v>
      </c>
      <c r="O204" s="5">
        <v>21151</v>
      </c>
      <c r="P204" s="5">
        <v>21251.200000000001</v>
      </c>
      <c r="Q204" s="5">
        <v>21389.599999999999</v>
      </c>
      <c r="R204" s="5">
        <v>21540</v>
      </c>
      <c r="S204" s="5">
        <v>21784</v>
      </c>
      <c r="T204" s="5">
        <v>22014.799999999999</v>
      </c>
      <c r="U204" s="5">
        <v>22274.6</v>
      </c>
      <c r="V204" s="5">
        <v>162.40000000000146</v>
      </c>
      <c r="W204" s="5">
        <v>1185.7999999999993</v>
      </c>
    </row>
    <row r="205" spans="1:25" x14ac:dyDescent="0.25">
      <c r="A205" s="5" t="s">
        <v>8</v>
      </c>
      <c r="B205" s="5">
        <v>21154</v>
      </c>
      <c r="C205" s="5">
        <v>21182.3</v>
      </c>
      <c r="D205" s="5">
        <v>21269</v>
      </c>
      <c r="E205" s="5">
        <v>21315</v>
      </c>
      <c r="F205" s="5">
        <v>21319.3</v>
      </c>
      <c r="G205" s="5">
        <v>21325.200000000001</v>
      </c>
      <c r="H205" s="5">
        <v>21340.7</v>
      </c>
      <c r="I205" s="5">
        <v>21368</v>
      </c>
      <c r="J205" s="5">
        <v>21408.3</v>
      </c>
      <c r="K205" s="5">
        <v>21419.9</v>
      </c>
      <c r="L205" s="5">
        <v>21445.200000000001</v>
      </c>
      <c r="M205" s="5">
        <v>21495.200000000001</v>
      </c>
      <c r="N205" s="5">
        <v>21546.9</v>
      </c>
      <c r="O205" s="5">
        <v>21592.3</v>
      </c>
      <c r="P205" s="5">
        <v>21698.9</v>
      </c>
      <c r="Q205" s="5">
        <v>21797.7</v>
      </c>
      <c r="R205" s="5">
        <v>22002.5</v>
      </c>
      <c r="S205" s="5">
        <v>22260.6</v>
      </c>
      <c r="T205" s="5">
        <v>22506.3</v>
      </c>
      <c r="U205" s="5">
        <v>22786.9</v>
      </c>
      <c r="V205" s="5">
        <v>544.90000000000146</v>
      </c>
      <c r="W205" s="5">
        <v>1632.9000000000015</v>
      </c>
    </row>
    <row r="206" spans="1:25" x14ac:dyDescent="0.25">
      <c r="A206" s="5" t="s">
        <v>9</v>
      </c>
      <c r="B206" s="5">
        <v>21240</v>
      </c>
      <c r="C206" s="5">
        <v>21272.6</v>
      </c>
      <c r="D206" s="5">
        <v>21368.2</v>
      </c>
      <c r="E206" s="5">
        <v>21444</v>
      </c>
      <c r="F206" s="5">
        <v>21479.4</v>
      </c>
      <c r="G206" s="5">
        <v>21527.4</v>
      </c>
      <c r="H206" s="5">
        <v>21564</v>
      </c>
      <c r="I206" s="5">
        <v>21614.400000000001</v>
      </c>
      <c r="J206" s="5">
        <v>21669.4</v>
      </c>
      <c r="K206" s="5">
        <v>21727.4</v>
      </c>
      <c r="L206" s="5">
        <v>21791.4</v>
      </c>
      <c r="M206" s="5">
        <v>21837.4</v>
      </c>
      <c r="N206" s="5">
        <v>21910.2</v>
      </c>
      <c r="O206" s="5">
        <v>21990.6</v>
      </c>
      <c r="P206" s="5">
        <v>22098.799999999999</v>
      </c>
      <c r="Q206" s="5">
        <v>22295.600000000002</v>
      </c>
      <c r="R206" s="5">
        <v>22541.200000000001</v>
      </c>
      <c r="S206" s="5">
        <v>22836.2</v>
      </c>
      <c r="T206" s="5">
        <v>23096.799999999999</v>
      </c>
      <c r="U206" s="5">
        <v>23399</v>
      </c>
      <c r="V206" s="5">
        <v>858.79999999999927</v>
      </c>
      <c r="W206" s="5">
        <v>2159</v>
      </c>
    </row>
    <row r="207" spans="1:25" x14ac:dyDescent="0.25">
      <c r="A207" s="5" t="s">
        <v>10</v>
      </c>
      <c r="B207" s="5">
        <v>21336.3</v>
      </c>
      <c r="C207" s="5">
        <v>21379.200000000001</v>
      </c>
      <c r="D207" s="5">
        <v>21512.400000000001</v>
      </c>
      <c r="E207" s="5">
        <v>21620.2</v>
      </c>
      <c r="F207" s="5">
        <v>21689.599999999999</v>
      </c>
      <c r="G207" s="5">
        <v>21752</v>
      </c>
      <c r="H207" s="5">
        <v>21829.1</v>
      </c>
      <c r="I207" s="5">
        <v>21890.9</v>
      </c>
      <c r="J207" s="5">
        <v>21989.599999999999</v>
      </c>
      <c r="K207" s="5">
        <v>22083.8</v>
      </c>
      <c r="L207" s="5">
        <v>22178.6</v>
      </c>
      <c r="M207" s="5">
        <v>22270.400000000001</v>
      </c>
      <c r="N207" s="5">
        <v>22367.4</v>
      </c>
      <c r="O207" s="5">
        <v>22509.5</v>
      </c>
      <c r="P207" s="5">
        <v>22679</v>
      </c>
      <c r="Q207" s="5">
        <v>22891.9</v>
      </c>
      <c r="R207" s="5">
        <v>23143.5</v>
      </c>
      <c r="S207" s="5">
        <v>23562.3</v>
      </c>
      <c r="T207" s="5">
        <v>23835.4</v>
      </c>
      <c r="U207" s="5">
        <v>24137</v>
      </c>
      <c r="V207" s="5">
        <v>1342.7000000000007</v>
      </c>
      <c r="W207" s="5">
        <v>2800.7000000000007</v>
      </c>
    </row>
    <row r="208" spans="1:25" x14ac:dyDescent="0.25">
      <c r="A208" s="5" t="s">
        <v>11</v>
      </c>
      <c r="B208" s="5">
        <v>21783</v>
      </c>
      <c r="C208" s="5">
        <v>21897</v>
      </c>
      <c r="D208" s="5">
        <v>22208</v>
      </c>
      <c r="E208" s="5">
        <v>22494</v>
      </c>
      <c r="F208" s="5">
        <v>22738</v>
      </c>
      <c r="G208" s="5">
        <v>22990</v>
      </c>
      <c r="H208" s="5">
        <v>23255</v>
      </c>
      <c r="I208" s="5">
        <v>23540</v>
      </c>
      <c r="J208" s="5">
        <v>23845</v>
      </c>
      <c r="K208" s="5">
        <v>24165</v>
      </c>
      <c r="L208" s="5">
        <v>24500</v>
      </c>
      <c r="M208" s="5">
        <v>24807</v>
      </c>
      <c r="N208" s="5">
        <v>25148</v>
      </c>
      <c r="O208" s="5">
        <v>25543</v>
      </c>
      <c r="P208" s="5">
        <v>25933</v>
      </c>
      <c r="Q208" s="5">
        <v>26335</v>
      </c>
      <c r="R208" s="5">
        <v>26795</v>
      </c>
      <c r="S208" s="5">
        <v>27308</v>
      </c>
      <c r="T208" s="5">
        <v>27840</v>
      </c>
      <c r="U208" s="5">
        <v>28363</v>
      </c>
      <c r="V208" s="5">
        <v>4150</v>
      </c>
      <c r="W208" s="5">
        <v>6580</v>
      </c>
    </row>
    <row r="210" spans="1:25" ht="13.8" thickBot="1" x14ac:dyDescent="0.3">
      <c r="A210" s="3" t="s">
        <v>326</v>
      </c>
    </row>
    <row r="211" spans="1:25" x14ac:dyDescent="0.25">
      <c r="A211" s="263" t="s">
        <v>283</v>
      </c>
      <c r="B211" s="2">
        <v>2016</v>
      </c>
      <c r="C211" s="3">
        <v>2017</v>
      </c>
      <c r="D211" s="2">
        <v>2018</v>
      </c>
      <c r="E211" s="3">
        <v>2019</v>
      </c>
      <c r="F211" s="2">
        <v>2020</v>
      </c>
      <c r="G211" s="4">
        <v>2021</v>
      </c>
      <c r="H211" s="2">
        <v>2022</v>
      </c>
      <c r="I211" s="3">
        <v>2023</v>
      </c>
      <c r="J211" s="2">
        <v>2024</v>
      </c>
      <c r="K211" s="3">
        <v>2025</v>
      </c>
      <c r="L211" s="4">
        <v>2026</v>
      </c>
      <c r="M211" s="3">
        <v>2027</v>
      </c>
      <c r="N211" s="2">
        <v>2028</v>
      </c>
      <c r="O211" s="3">
        <v>2029</v>
      </c>
      <c r="P211" s="2">
        <v>2030</v>
      </c>
      <c r="Q211" s="3">
        <v>2031</v>
      </c>
      <c r="R211" s="2">
        <v>2032</v>
      </c>
      <c r="S211" s="3">
        <v>2033</v>
      </c>
      <c r="T211" s="2">
        <v>2034</v>
      </c>
      <c r="U211" s="4">
        <v>2035</v>
      </c>
      <c r="V211">
        <v>2030</v>
      </c>
      <c r="W211">
        <v>2035</v>
      </c>
    </row>
    <row r="212" spans="1:25" x14ac:dyDescent="0.25">
      <c r="A212" s="5" t="s">
        <v>2</v>
      </c>
      <c r="B212" s="5">
        <v>20229.8</v>
      </c>
      <c r="C212" s="5">
        <v>20153.900000000001</v>
      </c>
      <c r="D212" s="5">
        <v>20275.8</v>
      </c>
      <c r="E212" s="5">
        <v>20214</v>
      </c>
      <c r="F212" s="5">
        <v>20125.2</v>
      </c>
      <c r="G212" s="5">
        <v>20010.5</v>
      </c>
      <c r="H212" s="5">
        <v>19892.599999999999</v>
      </c>
      <c r="I212" s="5">
        <v>19799.8</v>
      </c>
      <c r="J212" s="5">
        <v>19678.8</v>
      </c>
      <c r="K212" s="5">
        <v>19606.3</v>
      </c>
      <c r="L212" s="5">
        <v>19529.8</v>
      </c>
      <c r="M212" s="5">
        <v>19462.900000000001</v>
      </c>
      <c r="N212" s="5">
        <v>19423</v>
      </c>
      <c r="O212" s="5">
        <v>19393.8</v>
      </c>
      <c r="P212" s="5">
        <v>19369.900000000001</v>
      </c>
      <c r="Q212" s="5">
        <v>19363.900000000001</v>
      </c>
      <c r="R212" s="5">
        <v>19426.400000000001</v>
      </c>
      <c r="S212" s="5">
        <v>19517.900000000001</v>
      </c>
      <c r="T212" s="5">
        <v>19612.099999999999</v>
      </c>
      <c r="U212" s="5">
        <v>19674.5</v>
      </c>
      <c r="V212" s="5">
        <v>-859.89999999999782</v>
      </c>
      <c r="W212" s="11">
        <v>-555.29999999999927</v>
      </c>
    </row>
    <row r="213" spans="1:25" x14ac:dyDescent="0.25">
      <c r="A213" s="5" t="s">
        <v>3</v>
      </c>
      <c r="B213" s="5">
        <v>20316</v>
      </c>
      <c r="C213" s="5">
        <v>20262</v>
      </c>
      <c r="D213" s="5">
        <v>20408.400000000001</v>
      </c>
      <c r="E213" s="5">
        <v>20368</v>
      </c>
      <c r="F213" s="5">
        <v>20304</v>
      </c>
      <c r="G213" s="5">
        <v>20225</v>
      </c>
      <c r="H213" s="5">
        <v>20174.599999999999</v>
      </c>
      <c r="I213" s="5">
        <v>20123.2</v>
      </c>
      <c r="J213" s="5">
        <v>20079.599999999999</v>
      </c>
      <c r="K213" s="5">
        <v>20040.599999999999</v>
      </c>
      <c r="L213" s="5">
        <v>20008.2</v>
      </c>
      <c r="M213" s="5">
        <v>19973.2</v>
      </c>
      <c r="N213" s="5">
        <v>19971.400000000001</v>
      </c>
      <c r="O213" s="5">
        <v>19960</v>
      </c>
      <c r="P213" s="5">
        <v>20005.8</v>
      </c>
      <c r="Q213" s="5">
        <v>20061.599999999999</v>
      </c>
      <c r="R213" s="5">
        <v>20177</v>
      </c>
      <c r="S213" s="5">
        <v>20312</v>
      </c>
      <c r="T213" s="5">
        <v>20465.599999999999</v>
      </c>
      <c r="U213" s="5">
        <v>20596.400000000001</v>
      </c>
      <c r="V213" s="5">
        <v>-310.20000000000073</v>
      </c>
      <c r="W213" s="11">
        <v>280.40000000000146</v>
      </c>
    </row>
    <row r="214" spans="1:25" x14ac:dyDescent="0.25">
      <c r="A214" s="5" t="s">
        <v>4</v>
      </c>
      <c r="B214" s="5">
        <v>20395.7</v>
      </c>
      <c r="C214" s="5">
        <v>20343.400000000001</v>
      </c>
      <c r="D214" s="5">
        <v>20500.7</v>
      </c>
      <c r="E214" s="5">
        <v>20497</v>
      </c>
      <c r="F214" s="5">
        <v>20453.7</v>
      </c>
      <c r="G214" s="5">
        <v>20408.2</v>
      </c>
      <c r="H214" s="5">
        <v>20353.7</v>
      </c>
      <c r="I214" s="5">
        <v>20328</v>
      </c>
      <c r="J214" s="5">
        <v>20299.099999999999</v>
      </c>
      <c r="K214" s="5">
        <v>20278.099999999999</v>
      </c>
      <c r="L214" s="5">
        <v>20268.400000000001</v>
      </c>
      <c r="M214" s="5">
        <v>20254.400000000001</v>
      </c>
      <c r="N214" s="5">
        <v>20264.7</v>
      </c>
      <c r="O214" s="5">
        <v>20297.2</v>
      </c>
      <c r="P214" s="5">
        <v>20362.400000000001</v>
      </c>
      <c r="Q214" s="5">
        <v>20465.7</v>
      </c>
      <c r="R214" s="5">
        <v>20609.8</v>
      </c>
      <c r="S214" s="5">
        <v>20789.2</v>
      </c>
      <c r="T214" s="5">
        <v>20968.8</v>
      </c>
      <c r="U214" s="5">
        <v>21139.4</v>
      </c>
      <c r="V214" s="264">
        <v>-33.299999999999272</v>
      </c>
      <c r="W214" s="5">
        <v>743.70000000000073</v>
      </c>
      <c r="Y214" t="s">
        <v>295</v>
      </c>
    </row>
    <row r="215" spans="1:25" x14ac:dyDescent="0.25">
      <c r="A215" s="5" t="s">
        <v>5</v>
      </c>
      <c r="B215" s="5">
        <v>20456</v>
      </c>
      <c r="C215" s="5">
        <v>20419</v>
      </c>
      <c r="D215" s="5">
        <v>20594.2</v>
      </c>
      <c r="E215" s="5">
        <v>20614</v>
      </c>
      <c r="F215" s="5">
        <v>20580</v>
      </c>
      <c r="G215" s="5">
        <v>20546.2</v>
      </c>
      <c r="H215" s="5">
        <v>20524.8</v>
      </c>
      <c r="I215" s="5">
        <v>20516.599999999999</v>
      </c>
      <c r="J215" s="5">
        <v>20514.8</v>
      </c>
      <c r="K215" s="5">
        <v>20514.2</v>
      </c>
      <c r="L215" s="5">
        <v>20529</v>
      </c>
      <c r="M215" s="5">
        <v>20541.599999999999</v>
      </c>
      <c r="N215" s="5">
        <v>20565.599999999999</v>
      </c>
      <c r="O215" s="5">
        <v>20613</v>
      </c>
      <c r="P215" s="5">
        <v>20696.2</v>
      </c>
      <c r="Q215" s="5">
        <v>20799</v>
      </c>
      <c r="R215" s="5">
        <v>20958</v>
      </c>
      <c r="S215" s="5">
        <v>21141</v>
      </c>
      <c r="T215" s="5">
        <v>21346.6</v>
      </c>
      <c r="U215" s="5">
        <v>21558.2</v>
      </c>
      <c r="V215" s="5">
        <v>240.20000000000073</v>
      </c>
      <c r="W215" s="5">
        <v>1102.2000000000007</v>
      </c>
    </row>
    <row r="216" spans="1:25" x14ac:dyDescent="0.25">
      <c r="A216" s="5" t="s">
        <v>6</v>
      </c>
      <c r="B216" s="5">
        <v>20518</v>
      </c>
      <c r="C216" s="5">
        <v>20492.5</v>
      </c>
      <c r="D216" s="5">
        <v>20681</v>
      </c>
      <c r="E216" s="5">
        <v>20716</v>
      </c>
      <c r="F216" s="5">
        <v>20715</v>
      </c>
      <c r="G216" s="5">
        <v>20703.5</v>
      </c>
      <c r="H216" s="5">
        <v>20691</v>
      </c>
      <c r="I216" s="5">
        <v>20696</v>
      </c>
      <c r="J216" s="5">
        <v>20730.5</v>
      </c>
      <c r="K216" s="5">
        <v>20759</v>
      </c>
      <c r="L216" s="5">
        <v>20790.5</v>
      </c>
      <c r="M216" s="5">
        <v>20818</v>
      </c>
      <c r="N216" s="5">
        <v>20861</v>
      </c>
      <c r="O216" s="5">
        <v>20929.5</v>
      </c>
      <c r="P216" s="5">
        <v>21047</v>
      </c>
      <c r="Q216" s="5">
        <v>21188</v>
      </c>
      <c r="R216" s="5">
        <v>21372</v>
      </c>
      <c r="S216" s="5">
        <v>21561</v>
      </c>
      <c r="T216" s="5">
        <v>21787.5</v>
      </c>
      <c r="U216" s="5">
        <v>21984</v>
      </c>
      <c r="V216" s="5">
        <v>529</v>
      </c>
      <c r="W216" s="5">
        <v>1466</v>
      </c>
    </row>
    <row r="217" spans="1:25" x14ac:dyDescent="0.25">
      <c r="A217" s="5" t="s">
        <v>7</v>
      </c>
      <c r="B217" s="5">
        <v>20575</v>
      </c>
      <c r="C217" s="5">
        <v>20554</v>
      </c>
      <c r="D217" s="5">
        <v>20760.2</v>
      </c>
      <c r="E217" s="5">
        <v>20822.8</v>
      </c>
      <c r="F217" s="5">
        <v>20812</v>
      </c>
      <c r="G217" s="5">
        <v>20815.400000000001</v>
      </c>
      <c r="H217" s="5">
        <v>20843</v>
      </c>
      <c r="I217" s="5">
        <v>20877.599999999999</v>
      </c>
      <c r="J217" s="5">
        <v>20918.8</v>
      </c>
      <c r="K217" s="5">
        <v>20968.400000000001</v>
      </c>
      <c r="L217" s="5">
        <v>21017</v>
      </c>
      <c r="M217" s="5">
        <v>21104</v>
      </c>
      <c r="N217" s="5">
        <v>21181.4</v>
      </c>
      <c r="O217" s="5">
        <v>21275.200000000001</v>
      </c>
      <c r="P217" s="5">
        <v>21426</v>
      </c>
      <c r="Q217" s="5">
        <v>21608.2</v>
      </c>
      <c r="R217" s="5">
        <v>21808.799999999999</v>
      </c>
      <c r="S217" s="5">
        <v>22075.8</v>
      </c>
      <c r="T217" s="5">
        <v>22317</v>
      </c>
      <c r="U217" s="5">
        <v>22564.400000000001</v>
      </c>
      <c r="V217" s="5">
        <v>851</v>
      </c>
      <c r="W217" s="5">
        <v>1989.4000000000015</v>
      </c>
    </row>
    <row r="218" spans="1:25" x14ac:dyDescent="0.25">
      <c r="A218" s="5" t="s">
        <v>8</v>
      </c>
      <c r="B218" s="5">
        <v>20638</v>
      </c>
      <c r="C218" s="5">
        <v>20635.599999999999</v>
      </c>
      <c r="D218" s="5">
        <v>20860.3</v>
      </c>
      <c r="E218" s="5">
        <v>20927.3</v>
      </c>
      <c r="F218" s="5">
        <v>20951.3</v>
      </c>
      <c r="G218" s="5">
        <v>20983.3</v>
      </c>
      <c r="H218" s="5">
        <v>21027.9</v>
      </c>
      <c r="I218" s="5">
        <v>21088.6</v>
      </c>
      <c r="J218" s="5">
        <v>21156.6</v>
      </c>
      <c r="K218" s="5">
        <v>21242.9</v>
      </c>
      <c r="L218" s="5">
        <v>21309</v>
      </c>
      <c r="M218" s="5">
        <v>21402.3</v>
      </c>
      <c r="N218" s="5">
        <v>21499.9</v>
      </c>
      <c r="O218" s="5">
        <v>21616.7</v>
      </c>
      <c r="P218" s="5">
        <v>21786.2</v>
      </c>
      <c r="Q218" s="5">
        <v>21976.3</v>
      </c>
      <c r="R218" s="5">
        <v>22224.3</v>
      </c>
      <c r="S218" s="5">
        <v>22496</v>
      </c>
      <c r="T218" s="5">
        <v>22784.2</v>
      </c>
      <c r="U218" s="5">
        <v>23054.1</v>
      </c>
      <c r="V218" s="5">
        <v>1148.2000000000007</v>
      </c>
      <c r="W218" s="5">
        <v>2416.0999999999985</v>
      </c>
    </row>
    <row r="219" spans="1:25" x14ac:dyDescent="0.25">
      <c r="A219" s="5" t="s">
        <v>9</v>
      </c>
      <c r="B219" s="5">
        <v>20719.2</v>
      </c>
      <c r="C219" s="5">
        <v>20736</v>
      </c>
      <c r="D219" s="5">
        <v>20955.400000000001</v>
      </c>
      <c r="E219" s="5">
        <v>21045.4</v>
      </c>
      <c r="F219" s="5">
        <v>21105.200000000001</v>
      </c>
      <c r="G219" s="5">
        <v>21162.6</v>
      </c>
      <c r="H219" s="5">
        <v>21231.200000000001</v>
      </c>
      <c r="I219" s="5">
        <v>21322.2</v>
      </c>
      <c r="J219" s="5">
        <v>21405.200000000001</v>
      </c>
      <c r="K219" s="5">
        <v>21495.200000000001</v>
      </c>
      <c r="L219" s="5">
        <v>21612.400000000001</v>
      </c>
      <c r="M219" s="5">
        <v>21718</v>
      </c>
      <c r="N219" s="5">
        <v>21844.799999999999</v>
      </c>
      <c r="O219" s="5">
        <v>22005.4</v>
      </c>
      <c r="P219" s="5">
        <v>22179.200000000001</v>
      </c>
      <c r="Q219" s="5">
        <v>22407.8</v>
      </c>
      <c r="R219" s="5">
        <v>22672.400000000001</v>
      </c>
      <c r="S219" s="5">
        <v>22975.200000000001</v>
      </c>
      <c r="T219" s="5">
        <v>23292.2</v>
      </c>
      <c r="U219" s="5">
        <v>23608.2</v>
      </c>
      <c r="V219" s="5">
        <v>1460</v>
      </c>
      <c r="W219" s="5">
        <v>2889</v>
      </c>
    </row>
    <row r="220" spans="1:25" x14ac:dyDescent="0.25">
      <c r="A220" s="5" t="s">
        <v>10</v>
      </c>
      <c r="B220" s="5">
        <v>20826.2</v>
      </c>
      <c r="C220" s="5">
        <v>20839.2</v>
      </c>
      <c r="D220" s="5">
        <v>21109.4</v>
      </c>
      <c r="E220" s="5">
        <v>21220.2</v>
      </c>
      <c r="F220" s="5">
        <v>21292.3</v>
      </c>
      <c r="G220" s="5">
        <v>21383</v>
      </c>
      <c r="H220" s="5">
        <v>21501.4</v>
      </c>
      <c r="I220" s="5">
        <v>21626</v>
      </c>
      <c r="J220" s="5">
        <v>21786.1</v>
      </c>
      <c r="K220" s="5">
        <v>21920.6</v>
      </c>
      <c r="L220" s="5">
        <v>22046.3</v>
      </c>
      <c r="M220" s="5">
        <v>22178.6</v>
      </c>
      <c r="N220" s="5">
        <v>22341.8</v>
      </c>
      <c r="O220" s="5">
        <v>22544.3</v>
      </c>
      <c r="P220" s="5">
        <v>22758.2</v>
      </c>
      <c r="Q220" s="5">
        <v>23022.6</v>
      </c>
      <c r="R220" s="5">
        <v>23338.1</v>
      </c>
      <c r="S220" s="5">
        <v>23705</v>
      </c>
      <c r="T220" s="5">
        <v>24074.3</v>
      </c>
      <c r="U220" s="5">
        <v>24418.9</v>
      </c>
      <c r="V220" s="5">
        <v>1932</v>
      </c>
      <c r="W220" s="5">
        <v>3592.7000000000007</v>
      </c>
    </row>
    <row r="221" spans="1:25" x14ac:dyDescent="0.25">
      <c r="A221" s="5" t="s">
        <v>11</v>
      </c>
      <c r="B221" s="5">
        <v>21256</v>
      </c>
      <c r="C221" s="5">
        <v>21323</v>
      </c>
      <c r="D221" s="5">
        <v>21753</v>
      </c>
      <c r="E221" s="5">
        <v>22032</v>
      </c>
      <c r="F221" s="5">
        <v>22264</v>
      </c>
      <c r="G221" s="5">
        <v>22503</v>
      </c>
      <c r="H221" s="5">
        <v>22756</v>
      </c>
      <c r="I221" s="5">
        <v>23028</v>
      </c>
      <c r="J221" s="5">
        <v>23321</v>
      </c>
      <c r="K221" s="5">
        <v>23628</v>
      </c>
      <c r="L221" s="5">
        <v>23956</v>
      </c>
      <c r="M221" s="5">
        <v>24318</v>
      </c>
      <c r="N221" s="5">
        <v>24724</v>
      </c>
      <c r="O221" s="5">
        <v>25151</v>
      </c>
      <c r="P221" s="5">
        <v>25626</v>
      </c>
      <c r="Q221" s="5">
        <v>26151</v>
      </c>
      <c r="R221" s="5">
        <v>26724</v>
      </c>
      <c r="S221" s="5">
        <v>27328</v>
      </c>
      <c r="T221" s="5">
        <v>27941</v>
      </c>
      <c r="U221" s="5">
        <v>28543</v>
      </c>
      <c r="V221" s="5">
        <v>4370</v>
      </c>
      <c r="W221" s="5">
        <v>7287</v>
      </c>
    </row>
    <row r="223" spans="1:25" x14ac:dyDescent="0.25">
      <c r="K223" s="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1"/>
  <sheetViews>
    <sheetView topLeftCell="A4" zoomScale="80" zoomScaleNormal="80" workbookViewId="0"/>
  </sheetViews>
  <sheetFormatPr defaultRowHeight="13.2" x14ac:dyDescent="0.25"/>
  <cols>
    <col min="1" max="1" width="26" customWidth="1"/>
    <col min="6" max="6" width="12" customWidth="1"/>
    <col min="7" max="8" width="12.33203125" customWidth="1"/>
  </cols>
  <sheetData>
    <row r="1" spans="1:21" x14ac:dyDescent="0.25">
      <c r="A1" s="3" t="s">
        <v>327</v>
      </c>
    </row>
    <row r="2" spans="1:21" ht="13.8" thickBot="1" x14ac:dyDescent="0.3">
      <c r="A2" s="3" t="s">
        <v>1</v>
      </c>
    </row>
    <row r="3" spans="1:21" x14ac:dyDescent="0.25">
      <c r="A3" s="1" t="s">
        <v>0</v>
      </c>
      <c r="B3" s="2">
        <v>2016</v>
      </c>
      <c r="C3" s="3">
        <v>2017</v>
      </c>
      <c r="D3" s="2">
        <v>2018</v>
      </c>
      <c r="E3" s="3">
        <v>2019</v>
      </c>
      <c r="F3" s="2">
        <v>2020</v>
      </c>
      <c r="G3" s="4">
        <v>2021</v>
      </c>
      <c r="H3" s="2">
        <v>2022</v>
      </c>
      <c r="I3" s="3">
        <v>2023</v>
      </c>
      <c r="J3" s="2">
        <v>2024</v>
      </c>
      <c r="K3" s="3">
        <v>2025</v>
      </c>
      <c r="L3" s="4">
        <v>2026</v>
      </c>
      <c r="M3" s="3">
        <v>2027</v>
      </c>
      <c r="N3" s="2">
        <v>2028</v>
      </c>
      <c r="O3" s="3">
        <v>2029</v>
      </c>
      <c r="P3" s="2">
        <v>2030</v>
      </c>
      <c r="Q3" s="3">
        <v>2031</v>
      </c>
      <c r="R3" s="2">
        <v>2032</v>
      </c>
      <c r="S3" s="3">
        <v>2033</v>
      </c>
      <c r="T3" s="2">
        <v>2034</v>
      </c>
      <c r="U3" s="4">
        <v>2035</v>
      </c>
    </row>
    <row r="4" spans="1:21" x14ac:dyDescent="0.25">
      <c r="A4" s="5" t="s">
        <v>2</v>
      </c>
      <c r="B4" s="5">
        <v>153.19</v>
      </c>
      <c r="C4" s="5">
        <v>327</v>
      </c>
      <c r="D4" s="5">
        <v>526.29</v>
      </c>
      <c r="E4" s="5">
        <v>751.98</v>
      </c>
      <c r="F4" s="5">
        <v>1006</v>
      </c>
      <c r="G4" s="5">
        <v>1284</v>
      </c>
      <c r="H4" s="5">
        <v>1580</v>
      </c>
      <c r="I4" s="5">
        <v>1888.9</v>
      </c>
      <c r="J4" s="5">
        <v>2209</v>
      </c>
      <c r="K4" s="5">
        <v>2533</v>
      </c>
      <c r="L4" s="5">
        <v>2855</v>
      </c>
      <c r="M4" s="5">
        <v>3171.9</v>
      </c>
      <c r="N4" s="5">
        <v>3474</v>
      </c>
      <c r="O4" s="5">
        <v>3686.6</v>
      </c>
      <c r="P4" s="5">
        <v>3787.8</v>
      </c>
      <c r="Q4" s="5">
        <v>3859</v>
      </c>
      <c r="R4" s="5">
        <v>3917.7</v>
      </c>
      <c r="S4" s="5">
        <v>3969</v>
      </c>
      <c r="T4" s="5">
        <v>4016.8</v>
      </c>
      <c r="U4" s="5">
        <v>4059.8</v>
      </c>
    </row>
    <row r="5" spans="1:21" x14ac:dyDescent="0.25">
      <c r="A5" s="5" t="s">
        <v>3</v>
      </c>
      <c r="B5" s="5">
        <v>154.19999999999999</v>
      </c>
      <c r="C5" s="5">
        <v>329.1</v>
      </c>
      <c r="D5" s="5">
        <v>529.70000000000005</v>
      </c>
      <c r="E5" s="5">
        <v>756.68000000000006</v>
      </c>
      <c r="F5" s="5">
        <v>1014</v>
      </c>
      <c r="G5" s="5">
        <v>1295</v>
      </c>
      <c r="H5" s="5">
        <v>1594</v>
      </c>
      <c r="I5" s="5">
        <v>1906</v>
      </c>
      <c r="J5" s="5">
        <v>2231</v>
      </c>
      <c r="K5" s="5">
        <v>2561</v>
      </c>
      <c r="L5" s="5">
        <v>2888</v>
      </c>
      <c r="M5" s="5">
        <v>3209</v>
      </c>
      <c r="N5" s="5">
        <v>3521.8</v>
      </c>
      <c r="O5" s="5">
        <v>3740.8</v>
      </c>
      <c r="P5" s="5">
        <v>3846</v>
      </c>
      <c r="Q5" s="5">
        <v>3919</v>
      </c>
      <c r="R5" s="5">
        <v>3981</v>
      </c>
      <c r="S5" s="5">
        <v>4034</v>
      </c>
      <c r="T5" s="5">
        <v>4082.8</v>
      </c>
      <c r="U5" s="5">
        <v>4128.8</v>
      </c>
    </row>
    <row r="6" spans="1:21" x14ac:dyDescent="0.25">
      <c r="A6" s="5" t="s">
        <v>4</v>
      </c>
      <c r="B6" s="5">
        <v>154.80000000000001</v>
      </c>
      <c r="C6" s="5">
        <v>330.2</v>
      </c>
      <c r="D6" s="5">
        <v>531.47</v>
      </c>
      <c r="E6" s="5">
        <v>759.9</v>
      </c>
      <c r="F6" s="5">
        <v>1018</v>
      </c>
      <c r="G6" s="5">
        <v>1301</v>
      </c>
      <c r="H6" s="5">
        <v>1602</v>
      </c>
      <c r="I6" s="5">
        <v>1916</v>
      </c>
      <c r="J6" s="5">
        <v>2243</v>
      </c>
      <c r="K6" s="5">
        <v>2577</v>
      </c>
      <c r="L6" s="5">
        <v>2907</v>
      </c>
      <c r="M6" s="5">
        <v>3234</v>
      </c>
      <c r="N6" s="5">
        <v>3548.7</v>
      </c>
      <c r="O6" s="5">
        <v>3771</v>
      </c>
      <c r="P6" s="5">
        <v>3882</v>
      </c>
      <c r="Q6" s="5">
        <v>3958</v>
      </c>
      <c r="R6" s="5">
        <v>4020</v>
      </c>
      <c r="S6" s="5">
        <v>4075</v>
      </c>
      <c r="T6" s="5">
        <v>4123.7</v>
      </c>
      <c r="U6" s="5">
        <v>4171</v>
      </c>
    </row>
    <row r="7" spans="1:21" x14ac:dyDescent="0.25">
      <c r="A7" s="5" t="s">
        <v>5</v>
      </c>
      <c r="B7" s="5">
        <v>155.4</v>
      </c>
      <c r="C7" s="5">
        <v>331.16</v>
      </c>
      <c r="D7" s="5">
        <v>533.16000000000008</v>
      </c>
      <c r="E7" s="5">
        <v>762.3</v>
      </c>
      <c r="F7" s="5">
        <v>1022</v>
      </c>
      <c r="G7" s="5">
        <v>1306</v>
      </c>
      <c r="H7" s="5">
        <v>1609</v>
      </c>
      <c r="I7" s="5">
        <v>1926</v>
      </c>
      <c r="J7" s="5">
        <v>2256</v>
      </c>
      <c r="K7" s="5">
        <v>2590</v>
      </c>
      <c r="L7" s="5">
        <v>2923</v>
      </c>
      <c r="M7" s="5">
        <v>3251</v>
      </c>
      <c r="N7" s="5">
        <v>3568</v>
      </c>
      <c r="O7" s="5">
        <v>3792.6</v>
      </c>
      <c r="P7" s="5">
        <v>3905</v>
      </c>
      <c r="Q7" s="5">
        <v>3982</v>
      </c>
      <c r="R7" s="5">
        <v>4046</v>
      </c>
      <c r="S7" s="5">
        <v>4101</v>
      </c>
      <c r="T7" s="5">
        <v>4152</v>
      </c>
      <c r="U7" s="5">
        <v>4200.6000000000004</v>
      </c>
    </row>
    <row r="8" spans="1:21" x14ac:dyDescent="0.25">
      <c r="A8" s="5" t="s">
        <v>6</v>
      </c>
      <c r="B8" s="5">
        <v>155.9</v>
      </c>
      <c r="C8" s="5">
        <v>332.4</v>
      </c>
      <c r="D8" s="5">
        <v>534.9</v>
      </c>
      <c r="E8" s="5">
        <v>765</v>
      </c>
      <c r="F8" s="5">
        <v>1025</v>
      </c>
      <c r="G8" s="5">
        <v>1311</v>
      </c>
      <c r="H8" s="5">
        <v>1616</v>
      </c>
      <c r="I8" s="5">
        <v>1934</v>
      </c>
      <c r="J8" s="5">
        <v>2266</v>
      </c>
      <c r="K8" s="5">
        <v>2603</v>
      </c>
      <c r="L8" s="5">
        <v>2937</v>
      </c>
      <c r="M8" s="5">
        <v>3267</v>
      </c>
      <c r="N8" s="5">
        <v>3588.5</v>
      </c>
      <c r="O8" s="5">
        <v>3820</v>
      </c>
      <c r="P8" s="5">
        <v>3935</v>
      </c>
      <c r="Q8" s="5">
        <v>4012.5</v>
      </c>
      <c r="R8" s="5">
        <v>4077</v>
      </c>
      <c r="S8" s="5">
        <v>4135</v>
      </c>
      <c r="T8" s="5">
        <v>4185</v>
      </c>
      <c r="U8" s="5">
        <v>4235</v>
      </c>
    </row>
    <row r="9" spans="1:21" x14ac:dyDescent="0.25">
      <c r="A9" s="5" t="s">
        <v>7</v>
      </c>
      <c r="B9" s="5">
        <v>156.4</v>
      </c>
      <c r="C9" s="5">
        <v>333.4</v>
      </c>
      <c r="D9" s="5">
        <v>537</v>
      </c>
      <c r="E9" s="5">
        <v>767.7</v>
      </c>
      <c r="F9" s="5">
        <v>1029</v>
      </c>
      <c r="G9" s="5">
        <v>1316</v>
      </c>
      <c r="H9" s="5">
        <v>1622</v>
      </c>
      <c r="I9" s="5">
        <v>1942</v>
      </c>
      <c r="J9" s="5">
        <v>2277</v>
      </c>
      <c r="K9" s="5">
        <v>2616</v>
      </c>
      <c r="L9" s="5">
        <v>2953</v>
      </c>
      <c r="M9" s="5">
        <v>3288</v>
      </c>
      <c r="N9" s="5">
        <v>3613</v>
      </c>
      <c r="O9" s="5">
        <v>3849</v>
      </c>
      <c r="P9" s="5">
        <v>3967.4</v>
      </c>
      <c r="Q9" s="5">
        <v>4048</v>
      </c>
      <c r="R9" s="5">
        <v>4115.3999999999996</v>
      </c>
      <c r="S9" s="5">
        <v>4174.3999999999996</v>
      </c>
      <c r="T9" s="5">
        <v>4226.3999999999996</v>
      </c>
      <c r="U9" s="5">
        <v>4278</v>
      </c>
    </row>
    <row r="10" spans="1:21" x14ac:dyDescent="0.25">
      <c r="A10" s="5" t="s">
        <v>8</v>
      </c>
      <c r="B10" s="5">
        <v>157.43</v>
      </c>
      <c r="C10" s="5">
        <v>335.5</v>
      </c>
      <c r="D10" s="5">
        <v>539.4</v>
      </c>
      <c r="E10" s="5">
        <v>771.53</v>
      </c>
      <c r="F10" s="5">
        <v>1034</v>
      </c>
      <c r="G10" s="5">
        <v>1323</v>
      </c>
      <c r="H10" s="5">
        <v>1631</v>
      </c>
      <c r="I10" s="5">
        <v>1954</v>
      </c>
      <c r="J10" s="5">
        <v>2290</v>
      </c>
      <c r="K10" s="5">
        <v>2632.3</v>
      </c>
      <c r="L10" s="5">
        <v>2972</v>
      </c>
      <c r="M10" s="5">
        <v>3309</v>
      </c>
      <c r="N10" s="5">
        <v>3636.3</v>
      </c>
      <c r="O10" s="5">
        <v>3874</v>
      </c>
      <c r="P10" s="5">
        <v>3997</v>
      </c>
      <c r="Q10" s="5">
        <v>4079</v>
      </c>
      <c r="R10" s="5">
        <v>4147.3</v>
      </c>
      <c r="S10" s="5">
        <v>4209</v>
      </c>
      <c r="T10" s="5">
        <v>4263.3</v>
      </c>
      <c r="U10" s="5">
        <v>4318</v>
      </c>
    </row>
    <row r="11" spans="1:21" x14ac:dyDescent="0.25">
      <c r="A11" s="5" t="s">
        <v>9</v>
      </c>
      <c r="B11" s="5">
        <v>165.3</v>
      </c>
      <c r="C11" s="5">
        <v>341.52</v>
      </c>
      <c r="D11" s="5">
        <v>544.91999999999996</v>
      </c>
      <c r="E11" s="5">
        <v>777.04</v>
      </c>
      <c r="F11" s="5">
        <v>1040</v>
      </c>
      <c r="G11" s="5">
        <v>1331</v>
      </c>
      <c r="H11" s="5">
        <v>1641</v>
      </c>
      <c r="I11" s="5">
        <v>1968</v>
      </c>
      <c r="J11" s="5">
        <v>2307</v>
      </c>
      <c r="K11" s="5">
        <v>2653.2</v>
      </c>
      <c r="L11" s="5">
        <v>2997.4</v>
      </c>
      <c r="M11" s="5">
        <v>3337.2</v>
      </c>
      <c r="N11" s="5">
        <v>3669.2</v>
      </c>
      <c r="O11" s="5">
        <v>3913.2</v>
      </c>
      <c r="P11" s="5">
        <v>4040</v>
      </c>
      <c r="Q11" s="5">
        <v>4123.2</v>
      </c>
      <c r="R11" s="5">
        <v>4195</v>
      </c>
      <c r="S11" s="5">
        <v>4257.6000000000004</v>
      </c>
      <c r="T11" s="5">
        <v>4314.2</v>
      </c>
      <c r="U11" s="5">
        <v>4368.2</v>
      </c>
    </row>
    <row r="12" spans="1:21" x14ac:dyDescent="0.25">
      <c r="A12" s="5" t="s">
        <v>10</v>
      </c>
      <c r="B12" s="5">
        <v>172.8</v>
      </c>
      <c r="C12" s="5">
        <v>358.31</v>
      </c>
      <c r="D12" s="5">
        <v>563.31999999999994</v>
      </c>
      <c r="E12" s="5">
        <v>793.5</v>
      </c>
      <c r="F12" s="5">
        <v>1057</v>
      </c>
      <c r="G12" s="5">
        <v>1348</v>
      </c>
      <c r="H12" s="5">
        <v>1658</v>
      </c>
      <c r="I12" s="5">
        <v>1987</v>
      </c>
      <c r="J12" s="5">
        <v>2330</v>
      </c>
      <c r="K12" s="5">
        <v>2681.1</v>
      </c>
      <c r="L12" s="5">
        <v>3030.2</v>
      </c>
      <c r="M12" s="5">
        <v>3381</v>
      </c>
      <c r="N12" s="5">
        <v>3725.1</v>
      </c>
      <c r="O12" s="5">
        <v>3977.1</v>
      </c>
      <c r="P12" s="5">
        <v>4110.1000000000004</v>
      </c>
      <c r="Q12" s="5">
        <v>4209</v>
      </c>
      <c r="R12" s="5">
        <v>4284.1000000000004</v>
      </c>
      <c r="S12" s="5">
        <v>4350</v>
      </c>
      <c r="T12" s="5">
        <v>4411</v>
      </c>
      <c r="U12" s="5">
        <v>4467.3999999999996</v>
      </c>
    </row>
    <row r="13" spans="1:21" x14ac:dyDescent="0.25">
      <c r="A13" s="5" t="s">
        <v>11</v>
      </c>
      <c r="B13" s="5">
        <v>183.6</v>
      </c>
      <c r="C13" s="5">
        <v>389</v>
      </c>
      <c r="D13" s="5">
        <v>618.70000000000005</v>
      </c>
      <c r="E13" s="5">
        <v>875.6</v>
      </c>
      <c r="F13" s="5">
        <v>1156</v>
      </c>
      <c r="G13" s="5">
        <v>1467</v>
      </c>
      <c r="H13" s="5">
        <v>1800</v>
      </c>
      <c r="I13" s="5">
        <v>2154</v>
      </c>
      <c r="J13" s="5">
        <v>2522</v>
      </c>
      <c r="K13" s="5">
        <v>2902</v>
      </c>
      <c r="L13" s="5">
        <v>3284</v>
      </c>
      <c r="M13" s="5">
        <v>3661</v>
      </c>
      <c r="N13" s="5">
        <v>4028</v>
      </c>
      <c r="O13" s="5">
        <v>4309</v>
      </c>
      <c r="P13" s="5">
        <v>4459</v>
      </c>
      <c r="Q13" s="5">
        <v>4559</v>
      </c>
      <c r="R13" s="5">
        <v>4644</v>
      </c>
      <c r="S13" s="5">
        <v>4724</v>
      </c>
      <c r="T13" s="5">
        <v>4801</v>
      </c>
      <c r="U13" s="5">
        <v>4870</v>
      </c>
    </row>
    <row r="14" spans="1:21" x14ac:dyDescent="0.25">
      <c r="A14" s="5"/>
      <c r="B14" s="5"/>
      <c r="C14" s="5"/>
      <c r="D14" s="5"/>
      <c r="E14" s="5"/>
      <c r="F14" s="5"/>
      <c r="G14" s="5"/>
      <c r="H14" s="5"/>
      <c r="I14" s="5"/>
      <c r="J14" s="5"/>
      <c r="K14" s="5"/>
      <c r="L14" s="5"/>
      <c r="M14" s="5"/>
      <c r="N14" s="5"/>
      <c r="O14" s="5"/>
      <c r="P14" s="5"/>
      <c r="Q14" s="5"/>
      <c r="R14" s="5"/>
      <c r="S14" s="5"/>
      <c r="T14" s="5"/>
      <c r="U14" s="5"/>
    </row>
    <row r="15" spans="1:21" ht="13.8" thickBot="1" x14ac:dyDescent="0.3">
      <c r="A15" s="3" t="s">
        <v>12</v>
      </c>
    </row>
    <row r="16" spans="1:21" x14ac:dyDescent="0.25">
      <c r="A16" s="1" t="s">
        <v>0</v>
      </c>
      <c r="B16" s="2">
        <v>2016</v>
      </c>
      <c r="C16" s="3">
        <v>2017</v>
      </c>
      <c r="D16" s="2">
        <v>2018</v>
      </c>
      <c r="E16" s="3">
        <v>2019</v>
      </c>
      <c r="F16" s="2">
        <v>2020</v>
      </c>
      <c r="G16" s="4">
        <v>2021</v>
      </c>
      <c r="H16" s="2">
        <v>2022</v>
      </c>
      <c r="I16" s="3">
        <v>2023</v>
      </c>
      <c r="J16" s="2">
        <v>2024</v>
      </c>
      <c r="K16" s="3">
        <v>2025</v>
      </c>
      <c r="L16" s="4">
        <v>2026</v>
      </c>
      <c r="M16" s="3">
        <v>2027</v>
      </c>
      <c r="N16" s="2">
        <v>2028</v>
      </c>
      <c r="O16" s="3">
        <v>2029</v>
      </c>
      <c r="P16" s="2">
        <v>2030</v>
      </c>
      <c r="Q16" s="3">
        <v>2031</v>
      </c>
      <c r="R16" s="2">
        <v>2032</v>
      </c>
      <c r="S16" s="3">
        <v>2033</v>
      </c>
      <c r="T16" s="2">
        <v>2034</v>
      </c>
      <c r="U16" s="4">
        <v>2035</v>
      </c>
    </row>
    <row r="17" spans="1:21" x14ac:dyDescent="0.25">
      <c r="A17" s="5" t="s">
        <v>2</v>
      </c>
      <c r="B17" s="5">
        <v>154.65799999999999</v>
      </c>
      <c r="C17" s="5">
        <v>329.05900000000003</v>
      </c>
      <c r="D17" s="5">
        <v>528.375</v>
      </c>
      <c r="E17" s="5">
        <v>753.48099999999999</v>
      </c>
      <c r="F17" s="5">
        <v>1007.409</v>
      </c>
      <c r="G17" s="5">
        <v>1285.2549999999999</v>
      </c>
      <c r="H17" s="5">
        <v>1579.6780000000001</v>
      </c>
      <c r="I17" s="5">
        <v>1887.992</v>
      </c>
      <c r="J17" s="5">
        <v>2207.6839999999997</v>
      </c>
      <c r="K17" s="5">
        <v>2531.1669999999999</v>
      </c>
      <c r="L17" s="5">
        <v>2854.5410000000002</v>
      </c>
      <c r="M17" s="5">
        <v>3172.011</v>
      </c>
      <c r="N17" s="5">
        <v>3480.0630000000001</v>
      </c>
      <c r="O17" s="5">
        <v>3662.7690000000002</v>
      </c>
      <c r="P17" s="5">
        <v>3763.8240000000001</v>
      </c>
      <c r="Q17" s="5">
        <v>3818.1169999999997</v>
      </c>
      <c r="R17" s="5">
        <v>3865.8939999999998</v>
      </c>
      <c r="S17" s="5">
        <v>3911.085</v>
      </c>
      <c r="T17" s="5">
        <v>3954.8710000000001</v>
      </c>
      <c r="U17" s="5">
        <v>3997.9860000000003</v>
      </c>
    </row>
    <row r="18" spans="1:21" x14ac:dyDescent="0.25">
      <c r="A18" s="5" t="s">
        <v>3</v>
      </c>
      <c r="B18" s="5">
        <v>155.32</v>
      </c>
      <c r="C18" s="5">
        <v>330.49</v>
      </c>
      <c r="D18" s="5">
        <v>530.62199999999996</v>
      </c>
      <c r="E18" s="5">
        <v>756.75800000000004</v>
      </c>
      <c r="F18" s="5">
        <v>1011.696</v>
      </c>
      <c r="G18" s="5">
        <v>1290.9659999999999</v>
      </c>
      <c r="H18" s="5">
        <v>1587.914</v>
      </c>
      <c r="I18" s="5">
        <v>1897.902</v>
      </c>
      <c r="J18" s="5">
        <v>2220.364</v>
      </c>
      <c r="K18" s="5">
        <v>2549.5720000000001</v>
      </c>
      <c r="L18" s="5">
        <v>2876.43</v>
      </c>
      <c r="M18" s="5">
        <v>3198.2339999999999</v>
      </c>
      <c r="N18" s="5">
        <v>3511.4119999999998</v>
      </c>
      <c r="O18" s="5">
        <v>3702.0419999999999</v>
      </c>
      <c r="P18" s="5">
        <v>3807.308</v>
      </c>
      <c r="Q18" s="5">
        <v>3864.422</v>
      </c>
      <c r="R18" s="5">
        <v>3915.4940000000001</v>
      </c>
      <c r="S18" s="5">
        <v>3961.9679999999998</v>
      </c>
      <c r="T18" s="5">
        <v>4008.6239999999998</v>
      </c>
      <c r="U18" s="5">
        <v>4054.826</v>
      </c>
    </row>
    <row r="19" spans="1:21" x14ac:dyDescent="0.25">
      <c r="A19" s="5" t="s">
        <v>4</v>
      </c>
      <c r="B19" s="5">
        <v>155.88</v>
      </c>
      <c r="C19" s="5">
        <v>331.47800000000001</v>
      </c>
      <c r="D19" s="5">
        <v>532.24699999999996</v>
      </c>
      <c r="E19" s="5">
        <v>759.54399999999998</v>
      </c>
      <c r="F19" s="5">
        <v>1015.63</v>
      </c>
      <c r="G19" s="5">
        <v>1297.1490000000001</v>
      </c>
      <c r="H19" s="5">
        <v>1595.5619999999999</v>
      </c>
      <c r="I19" s="5">
        <v>1908.3970000000002</v>
      </c>
      <c r="J19" s="5">
        <v>2233.5570000000002</v>
      </c>
      <c r="K19" s="5">
        <v>2564.4180000000001</v>
      </c>
      <c r="L19" s="5">
        <v>2892.645</v>
      </c>
      <c r="M19" s="5">
        <v>3218.7979999999998</v>
      </c>
      <c r="N19" s="5">
        <v>3535.4650000000001</v>
      </c>
      <c r="O19" s="5">
        <v>3731.3179999999998</v>
      </c>
      <c r="P19" s="5">
        <v>3838.7550000000001</v>
      </c>
      <c r="Q19" s="5">
        <v>3899.6150000000002</v>
      </c>
      <c r="R19" s="5">
        <v>3952.9549999999999</v>
      </c>
      <c r="S19" s="5">
        <v>4002.027</v>
      </c>
      <c r="T19" s="5">
        <v>4049.64</v>
      </c>
      <c r="U19" s="5">
        <v>4097.5039999999999</v>
      </c>
    </row>
    <row r="20" spans="1:21" x14ac:dyDescent="0.25">
      <c r="A20" s="5" t="s">
        <v>5</v>
      </c>
      <c r="B20" s="5">
        <v>156.386</v>
      </c>
      <c r="C20" s="5">
        <v>332.46600000000001</v>
      </c>
      <c r="D20" s="5">
        <v>533.63199999999995</v>
      </c>
      <c r="E20" s="5">
        <v>761.77</v>
      </c>
      <c r="F20" s="5">
        <v>1019.194</v>
      </c>
      <c r="G20" s="5">
        <v>1301.972</v>
      </c>
      <c r="H20" s="5">
        <v>1602.7440000000001</v>
      </c>
      <c r="I20" s="5">
        <v>1917.5160000000001</v>
      </c>
      <c r="J20" s="5">
        <v>2244.752</v>
      </c>
      <c r="K20" s="5">
        <v>2577.1660000000002</v>
      </c>
      <c r="L20" s="5">
        <v>2909.6120000000001</v>
      </c>
      <c r="M20" s="5">
        <v>3237.8220000000001</v>
      </c>
      <c r="N20" s="5">
        <v>3559.846</v>
      </c>
      <c r="O20" s="5">
        <v>3760.3780000000002</v>
      </c>
      <c r="P20" s="5">
        <v>3872.5340000000001</v>
      </c>
      <c r="Q20" s="5">
        <v>3933.8679999999999</v>
      </c>
      <c r="R20" s="5">
        <v>3987.2840000000001</v>
      </c>
      <c r="S20" s="5">
        <v>4035.9159999999997</v>
      </c>
      <c r="T20" s="5">
        <v>4085.116</v>
      </c>
      <c r="U20" s="5">
        <v>4135.2139999999999</v>
      </c>
    </row>
    <row r="21" spans="1:21" x14ac:dyDescent="0.25">
      <c r="A21" s="5" t="s">
        <v>6</v>
      </c>
      <c r="B21" s="5">
        <v>156.80000000000001</v>
      </c>
      <c r="C21" s="5">
        <v>333.15499999999997</v>
      </c>
      <c r="D21" s="5">
        <v>535.09500000000003</v>
      </c>
      <c r="E21" s="5">
        <v>764.005</v>
      </c>
      <c r="F21" s="5">
        <v>1022.64</v>
      </c>
      <c r="G21" s="5">
        <v>1306.3449999999998</v>
      </c>
      <c r="H21" s="5">
        <v>1608.55</v>
      </c>
      <c r="I21" s="5">
        <v>1925</v>
      </c>
      <c r="J21" s="5">
        <v>2254.4700000000003</v>
      </c>
      <c r="K21" s="5">
        <v>2590.8100000000004</v>
      </c>
      <c r="L21" s="5">
        <v>2925.855</v>
      </c>
      <c r="M21" s="5">
        <v>3258.07</v>
      </c>
      <c r="N21" s="5">
        <v>3580.67</v>
      </c>
      <c r="O21" s="5">
        <v>3788.7849999999999</v>
      </c>
      <c r="P21" s="5">
        <v>3904.0699999999997</v>
      </c>
      <c r="Q21" s="5">
        <v>3968.3049999999998</v>
      </c>
      <c r="R21" s="5">
        <v>4022.0349999999999</v>
      </c>
      <c r="S21" s="5">
        <v>4072.7150000000001</v>
      </c>
      <c r="T21" s="5">
        <v>4122.18</v>
      </c>
      <c r="U21" s="5">
        <v>4172.4449999999997</v>
      </c>
    </row>
    <row r="22" spans="1:21" x14ac:dyDescent="0.25">
      <c r="A22" s="5" t="s">
        <v>7</v>
      </c>
      <c r="B22" s="5">
        <v>157.274</v>
      </c>
      <c r="C22" s="5">
        <v>334.09</v>
      </c>
      <c r="D22" s="5">
        <v>536.82800000000009</v>
      </c>
      <c r="E22" s="5">
        <v>766.72199999999998</v>
      </c>
      <c r="F22" s="5">
        <v>1026.2339999999999</v>
      </c>
      <c r="G22" s="5">
        <v>1311.8799999999999</v>
      </c>
      <c r="H22" s="5">
        <v>1616.144</v>
      </c>
      <c r="I22" s="5">
        <v>1933.6479999999999</v>
      </c>
      <c r="J22" s="5">
        <v>2266.3440000000001</v>
      </c>
      <c r="K22" s="5">
        <v>2605.37</v>
      </c>
      <c r="L22" s="5">
        <v>2941.6680000000001</v>
      </c>
      <c r="M22" s="5">
        <v>3275.212</v>
      </c>
      <c r="N22" s="5">
        <v>3603.42</v>
      </c>
      <c r="O22" s="5">
        <v>3816.5839999999998</v>
      </c>
      <c r="P22" s="5">
        <v>3933.0720000000001</v>
      </c>
      <c r="Q22" s="5">
        <v>3998.422</v>
      </c>
      <c r="R22" s="5">
        <v>4055.0920000000001</v>
      </c>
      <c r="S22" s="5">
        <v>4107.4679999999998</v>
      </c>
      <c r="T22" s="5">
        <v>4160.1539999999995</v>
      </c>
      <c r="U22" s="5">
        <v>4211.6559999999999</v>
      </c>
    </row>
    <row r="23" spans="1:21" x14ac:dyDescent="0.25">
      <c r="A23" s="5" t="s">
        <v>8</v>
      </c>
      <c r="B23" s="5">
        <v>158.09</v>
      </c>
      <c r="C23" s="5">
        <v>335.95</v>
      </c>
      <c r="D23" s="5">
        <v>539.31999999999994</v>
      </c>
      <c r="E23" s="5">
        <v>770.15499999999997</v>
      </c>
      <c r="F23" s="5">
        <v>1031.809</v>
      </c>
      <c r="G23" s="5">
        <v>1319.1949999999999</v>
      </c>
      <c r="H23" s="5">
        <v>1624.99</v>
      </c>
      <c r="I23" s="5">
        <v>1946.1510000000001</v>
      </c>
      <c r="J23" s="5">
        <v>2281.4479999999999</v>
      </c>
      <c r="K23" s="5">
        <v>2619.4960000000001</v>
      </c>
      <c r="L23" s="5">
        <v>2958.2309999999998</v>
      </c>
      <c r="M23" s="5">
        <v>3296.8650000000002</v>
      </c>
      <c r="N23" s="5">
        <v>3626.848</v>
      </c>
      <c r="O23" s="5">
        <v>3847.91</v>
      </c>
      <c r="P23" s="5">
        <v>3970.268</v>
      </c>
      <c r="Q23" s="5">
        <v>4039.1909999999998</v>
      </c>
      <c r="R23" s="5">
        <v>4096.7179999999998</v>
      </c>
      <c r="S23" s="5">
        <v>4151.5940000000001</v>
      </c>
      <c r="T23" s="5">
        <v>4205.6149999999998</v>
      </c>
      <c r="U23" s="5">
        <v>4260.1040000000003</v>
      </c>
    </row>
    <row r="24" spans="1:21" x14ac:dyDescent="0.25">
      <c r="A24" s="5" t="s">
        <v>9</v>
      </c>
      <c r="B24" s="5">
        <v>160.58600000000001</v>
      </c>
      <c r="C24" s="5">
        <v>340.20400000000001</v>
      </c>
      <c r="D24" s="5">
        <v>546.74400000000003</v>
      </c>
      <c r="E24" s="5">
        <v>784.346</v>
      </c>
      <c r="F24" s="5">
        <v>1046.2380000000001</v>
      </c>
      <c r="G24" s="5">
        <v>1334.15</v>
      </c>
      <c r="H24" s="5">
        <v>1640.028</v>
      </c>
      <c r="I24" s="5">
        <v>1961.8239999999998</v>
      </c>
      <c r="J24" s="5">
        <v>2296.7359999999999</v>
      </c>
      <c r="K24" s="5">
        <v>2641.7139999999999</v>
      </c>
      <c r="L24" s="5">
        <v>2984.6379999999999</v>
      </c>
      <c r="M24" s="5">
        <v>3327.7039999999997</v>
      </c>
      <c r="N24" s="5">
        <v>3660.8339999999998</v>
      </c>
      <c r="O24" s="5">
        <v>3889.864</v>
      </c>
      <c r="P24" s="5">
        <v>4017.7439999999997</v>
      </c>
      <c r="Q24" s="5">
        <v>4088.2280000000001</v>
      </c>
      <c r="R24" s="5">
        <v>4149.1099999999997</v>
      </c>
      <c r="S24" s="5">
        <v>4202.652</v>
      </c>
      <c r="T24" s="5">
        <v>4258.6060000000007</v>
      </c>
      <c r="U24" s="5">
        <v>4312.7340000000004</v>
      </c>
    </row>
    <row r="25" spans="1:21" x14ac:dyDescent="0.25">
      <c r="A25" s="5" t="s">
        <v>10</v>
      </c>
      <c r="B25" s="5">
        <v>174.642</v>
      </c>
      <c r="C25" s="5">
        <v>365.81400000000002</v>
      </c>
      <c r="D25" s="5">
        <v>577.73500000000001</v>
      </c>
      <c r="E25" s="5">
        <v>811.83399999999995</v>
      </c>
      <c r="F25" s="5">
        <v>1074.491</v>
      </c>
      <c r="G25" s="5">
        <v>1361.048</v>
      </c>
      <c r="H25" s="5">
        <v>1667.2740000000001</v>
      </c>
      <c r="I25" s="5">
        <v>1993.086</v>
      </c>
      <c r="J25" s="5">
        <v>2332.0920000000001</v>
      </c>
      <c r="K25" s="5">
        <v>2677.5450000000001</v>
      </c>
      <c r="L25" s="5">
        <v>3026.8759999999997</v>
      </c>
      <c r="M25" s="5">
        <v>3374.172</v>
      </c>
      <c r="N25" s="5">
        <v>3718.614</v>
      </c>
      <c r="O25" s="5">
        <v>3956.9940000000001</v>
      </c>
      <c r="P25" s="5">
        <v>4093.8829999999998</v>
      </c>
      <c r="Q25" s="5">
        <v>4169.3440000000001</v>
      </c>
      <c r="R25" s="5">
        <v>4234.3770000000004</v>
      </c>
      <c r="S25" s="5">
        <v>4292.38</v>
      </c>
      <c r="T25" s="5">
        <v>4347.92</v>
      </c>
      <c r="U25" s="5">
        <v>4403.8450000000003</v>
      </c>
    </row>
    <row r="26" spans="1:21" x14ac:dyDescent="0.25">
      <c r="A26" s="5" t="s">
        <v>11</v>
      </c>
      <c r="B26" s="5">
        <v>185.17</v>
      </c>
      <c r="C26" s="5">
        <v>390.15</v>
      </c>
      <c r="D26" s="5">
        <v>619.77</v>
      </c>
      <c r="E26" s="5">
        <v>875.38</v>
      </c>
      <c r="F26" s="5">
        <v>1156.4000000000001</v>
      </c>
      <c r="G26" s="5">
        <v>1463.31</v>
      </c>
      <c r="H26" s="5">
        <v>1787.91</v>
      </c>
      <c r="I26" s="5">
        <v>2137.84</v>
      </c>
      <c r="J26" s="5">
        <v>2503.52</v>
      </c>
      <c r="K26" s="5">
        <v>2876.13</v>
      </c>
      <c r="L26" s="5">
        <v>3249.86</v>
      </c>
      <c r="M26" s="5">
        <v>3620.05</v>
      </c>
      <c r="N26" s="5">
        <v>3984.1</v>
      </c>
      <c r="O26" s="5">
        <v>4256.54</v>
      </c>
      <c r="P26" s="5">
        <v>4401.3</v>
      </c>
      <c r="Q26" s="5">
        <v>4479.13</v>
      </c>
      <c r="R26" s="5">
        <v>4543.79</v>
      </c>
      <c r="S26" s="5">
        <v>4605.5200000000004</v>
      </c>
      <c r="T26" s="5">
        <v>4666.84</v>
      </c>
      <c r="U26" s="5">
        <v>4729.28</v>
      </c>
    </row>
    <row r="28" spans="1:21" ht="13.8" thickBot="1" x14ac:dyDescent="0.3">
      <c r="A28" s="3" t="s">
        <v>13</v>
      </c>
    </row>
    <row r="29" spans="1:21" x14ac:dyDescent="0.25">
      <c r="A29" s="1" t="s">
        <v>0</v>
      </c>
      <c r="B29" s="2">
        <v>2016</v>
      </c>
      <c r="C29" s="3">
        <v>2017</v>
      </c>
      <c r="D29" s="2">
        <v>2018</v>
      </c>
      <c r="E29" s="3">
        <v>2019</v>
      </c>
      <c r="F29" s="2">
        <v>2020</v>
      </c>
      <c r="G29" s="4">
        <v>2021</v>
      </c>
      <c r="H29" s="2">
        <v>2022</v>
      </c>
      <c r="I29" s="3">
        <v>2023</v>
      </c>
      <c r="J29" s="2">
        <v>2024</v>
      </c>
      <c r="K29" s="3">
        <v>2025</v>
      </c>
      <c r="L29" s="4">
        <v>2026</v>
      </c>
      <c r="M29" s="3">
        <v>2027</v>
      </c>
      <c r="N29" s="2">
        <v>2028</v>
      </c>
      <c r="O29" s="3">
        <v>2029</v>
      </c>
      <c r="P29" s="2">
        <v>2030</v>
      </c>
      <c r="Q29" s="3">
        <v>2031</v>
      </c>
      <c r="R29" s="2">
        <v>2032</v>
      </c>
      <c r="S29" s="3">
        <v>2033</v>
      </c>
      <c r="T29" s="2">
        <v>2034</v>
      </c>
      <c r="U29" s="4">
        <v>2035</v>
      </c>
    </row>
    <row r="30" spans="1:21" x14ac:dyDescent="0.25">
      <c r="A30" s="5" t="s">
        <v>2</v>
      </c>
      <c r="B30" s="5">
        <v>170.3</v>
      </c>
      <c r="C30" s="5">
        <v>361.4</v>
      </c>
      <c r="D30" s="5">
        <v>578.59</v>
      </c>
      <c r="E30" s="5">
        <v>822.89</v>
      </c>
      <c r="F30" s="5">
        <v>1097</v>
      </c>
      <c r="G30" s="5">
        <v>1397</v>
      </c>
      <c r="H30" s="5">
        <v>1711.9</v>
      </c>
      <c r="I30" s="5">
        <v>2037</v>
      </c>
      <c r="J30" s="5">
        <v>2375</v>
      </c>
      <c r="K30" s="5">
        <v>2714</v>
      </c>
      <c r="L30" s="5">
        <v>3050.9</v>
      </c>
      <c r="M30" s="5">
        <v>3379.9</v>
      </c>
      <c r="N30" s="5">
        <v>3697</v>
      </c>
      <c r="O30" s="5">
        <v>3921.9</v>
      </c>
      <c r="P30" s="5">
        <v>4037.9</v>
      </c>
      <c r="Q30" s="5">
        <v>4116.8999999999996</v>
      </c>
      <c r="R30" s="5">
        <v>4183</v>
      </c>
      <c r="S30" s="5">
        <v>4239.8</v>
      </c>
      <c r="T30" s="5">
        <v>4291.8999999999996</v>
      </c>
      <c r="U30" s="5">
        <v>4344.7</v>
      </c>
    </row>
    <row r="31" spans="1:21" x14ac:dyDescent="0.25">
      <c r="A31" s="5" t="s">
        <v>3</v>
      </c>
      <c r="B31" s="5">
        <v>171.2</v>
      </c>
      <c r="C31" s="5">
        <v>363.3</v>
      </c>
      <c r="D31" s="5">
        <v>581.6</v>
      </c>
      <c r="E31" s="5">
        <v>827.28</v>
      </c>
      <c r="F31" s="5">
        <v>1103.8</v>
      </c>
      <c r="G31" s="5">
        <v>1405.8</v>
      </c>
      <c r="H31" s="5">
        <v>1723.8</v>
      </c>
      <c r="I31" s="5">
        <v>2053</v>
      </c>
      <c r="J31" s="5">
        <v>2393</v>
      </c>
      <c r="K31" s="5">
        <v>2739</v>
      </c>
      <c r="L31" s="5">
        <v>3080.8</v>
      </c>
      <c r="M31" s="5">
        <v>3412.8</v>
      </c>
      <c r="N31" s="5">
        <v>3736</v>
      </c>
      <c r="O31" s="5">
        <v>3967</v>
      </c>
      <c r="P31" s="5">
        <v>4085.8</v>
      </c>
      <c r="Q31" s="5">
        <v>4169</v>
      </c>
      <c r="R31" s="5">
        <v>4240</v>
      </c>
      <c r="S31" s="5">
        <v>4300.6000000000004</v>
      </c>
      <c r="T31" s="5">
        <v>4353.8</v>
      </c>
      <c r="U31" s="5">
        <v>4408.8</v>
      </c>
    </row>
    <row r="32" spans="1:21" x14ac:dyDescent="0.25">
      <c r="A32" s="5" t="s">
        <v>4</v>
      </c>
      <c r="B32" s="5">
        <v>172</v>
      </c>
      <c r="C32" s="5">
        <v>364.8</v>
      </c>
      <c r="D32" s="5">
        <v>584.27</v>
      </c>
      <c r="E32" s="5">
        <v>831.6</v>
      </c>
      <c r="F32" s="5">
        <v>1109</v>
      </c>
      <c r="G32" s="5">
        <v>1413</v>
      </c>
      <c r="H32" s="5">
        <v>1733</v>
      </c>
      <c r="I32" s="5">
        <v>2064</v>
      </c>
      <c r="J32" s="5">
        <v>2408</v>
      </c>
      <c r="K32" s="5">
        <v>2755</v>
      </c>
      <c r="L32" s="5">
        <v>3099.7</v>
      </c>
      <c r="M32" s="5">
        <v>3437.7</v>
      </c>
      <c r="N32" s="5">
        <v>3765</v>
      </c>
      <c r="O32" s="5">
        <v>3998</v>
      </c>
      <c r="P32" s="5">
        <v>4118</v>
      </c>
      <c r="Q32" s="5">
        <v>4203</v>
      </c>
      <c r="R32" s="5">
        <v>4276</v>
      </c>
      <c r="S32" s="5">
        <v>4338</v>
      </c>
      <c r="T32" s="5">
        <v>4396</v>
      </c>
      <c r="U32" s="5">
        <v>4451</v>
      </c>
    </row>
    <row r="33" spans="1:21" x14ac:dyDescent="0.25">
      <c r="A33" s="5" t="s">
        <v>5</v>
      </c>
      <c r="B33" s="5">
        <v>172.7</v>
      </c>
      <c r="C33" s="5">
        <v>366.1</v>
      </c>
      <c r="D33" s="5">
        <v>586.70000000000005</v>
      </c>
      <c r="E33" s="5">
        <v>835.3</v>
      </c>
      <c r="F33" s="5">
        <v>1115</v>
      </c>
      <c r="G33" s="5">
        <v>1419</v>
      </c>
      <c r="H33" s="5">
        <v>1740</v>
      </c>
      <c r="I33" s="5">
        <v>2074</v>
      </c>
      <c r="J33" s="5">
        <v>2419</v>
      </c>
      <c r="K33" s="5">
        <v>2768.6</v>
      </c>
      <c r="L33" s="5">
        <v>3116</v>
      </c>
      <c r="M33" s="5">
        <v>3455</v>
      </c>
      <c r="N33" s="5">
        <v>3786</v>
      </c>
      <c r="O33" s="5">
        <v>4024</v>
      </c>
      <c r="P33" s="5">
        <v>4148</v>
      </c>
      <c r="Q33" s="5">
        <v>4235</v>
      </c>
      <c r="R33" s="5">
        <v>4308.6000000000004</v>
      </c>
      <c r="S33" s="5">
        <v>4374.6000000000004</v>
      </c>
      <c r="T33" s="5">
        <v>4432.2</v>
      </c>
      <c r="U33" s="5">
        <v>4489</v>
      </c>
    </row>
    <row r="34" spans="1:21" x14ac:dyDescent="0.25">
      <c r="A34" s="5" t="s">
        <v>6</v>
      </c>
      <c r="B34" s="5">
        <v>173.95</v>
      </c>
      <c r="C34" s="5">
        <v>368.3</v>
      </c>
      <c r="D34" s="5">
        <v>589.5</v>
      </c>
      <c r="E34" s="5">
        <v>839</v>
      </c>
      <c r="F34" s="5">
        <v>1120</v>
      </c>
      <c r="G34" s="5">
        <v>1426</v>
      </c>
      <c r="H34" s="5">
        <v>1748</v>
      </c>
      <c r="I34" s="5">
        <v>2083</v>
      </c>
      <c r="J34" s="5">
        <v>2430</v>
      </c>
      <c r="K34" s="5">
        <v>2781</v>
      </c>
      <c r="L34" s="5">
        <v>3131</v>
      </c>
      <c r="M34" s="5">
        <v>3476.5</v>
      </c>
      <c r="N34" s="5">
        <v>3808.5</v>
      </c>
      <c r="O34" s="5">
        <v>4049</v>
      </c>
      <c r="P34" s="5">
        <v>4176</v>
      </c>
      <c r="Q34" s="5">
        <v>4264.5</v>
      </c>
      <c r="R34" s="5">
        <v>4339</v>
      </c>
      <c r="S34" s="5">
        <v>4405</v>
      </c>
      <c r="T34" s="5">
        <v>4465.5</v>
      </c>
      <c r="U34" s="5">
        <v>4523.5</v>
      </c>
    </row>
    <row r="35" spans="1:21" x14ac:dyDescent="0.25">
      <c r="A35" s="5" t="s">
        <v>7</v>
      </c>
      <c r="B35" s="5">
        <v>175.8</v>
      </c>
      <c r="C35" s="5">
        <v>371.3</v>
      </c>
      <c r="D35" s="5">
        <v>593</v>
      </c>
      <c r="E35" s="5">
        <v>843.24</v>
      </c>
      <c r="F35" s="5">
        <v>1125</v>
      </c>
      <c r="G35" s="5">
        <v>1432</v>
      </c>
      <c r="H35" s="5">
        <v>1757</v>
      </c>
      <c r="I35" s="5">
        <v>2094</v>
      </c>
      <c r="J35" s="5">
        <v>2444</v>
      </c>
      <c r="K35" s="5">
        <v>2799</v>
      </c>
      <c r="L35" s="5">
        <v>3151.4</v>
      </c>
      <c r="M35" s="5">
        <v>3496</v>
      </c>
      <c r="N35" s="5">
        <v>3834</v>
      </c>
      <c r="O35" s="5">
        <v>4080</v>
      </c>
      <c r="P35" s="5">
        <v>4210</v>
      </c>
      <c r="Q35" s="5">
        <v>4300</v>
      </c>
      <c r="R35" s="5">
        <v>4375.3999999999996</v>
      </c>
      <c r="S35" s="5">
        <v>4443</v>
      </c>
      <c r="T35" s="5">
        <v>4504.3999999999996</v>
      </c>
      <c r="U35" s="5">
        <v>4565</v>
      </c>
    </row>
    <row r="36" spans="1:21" x14ac:dyDescent="0.25">
      <c r="A36" s="5" t="s">
        <v>8</v>
      </c>
      <c r="B36" s="5">
        <v>177</v>
      </c>
      <c r="C36" s="5">
        <v>373.7</v>
      </c>
      <c r="D36" s="5">
        <v>596.70000000000005</v>
      </c>
      <c r="E36" s="5">
        <v>847.93</v>
      </c>
      <c r="F36" s="5">
        <v>1131</v>
      </c>
      <c r="G36" s="5">
        <v>1440.3</v>
      </c>
      <c r="H36" s="5">
        <v>1767</v>
      </c>
      <c r="I36" s="5">
        <v>2106</v>
      </c>
      <c r="J36" s="5">
        <v>2458.3000000000002</v>
      </c>
      <c r="K36" s="5">
        <v>2815</v>
      </c>
      <c r="L36" s="5">
        <v>3171</v>
      </c>
      <c r="M36" s="5">
        <v>3518.3</v>
      </c>
      <c r="N36" s="5">
        <v>3860</v>
      </c>
      <c r="O36" s="5">
        <v>4106</v>
      </c>
      <c r="P36" s="5">
        <v>4238</v>
      </c>
      <c r="Q36" s="5">
        <v>4329</v>
      </c>
      <c r="R36" s="5">
        <v>4406</v>
      </c>
      <c r="S36" s="5">
        <v>4476</v>
      </c>
      <c r="T36" s="5">
        <v>4540</v>
      </c>
      <c r="U36" s="5">
        <v>4601</v>
      </c>
    </row>
    <row r="37" spans="1:21" x14ac:dyDescent="0.25">
      <c r="A37" s="5" t="s">
        <v>9</v>
      </c>
      <c r="B37" s="5">
        <v>177.8</v>
      </c>
      <c r="C37" s="5">
        <v>375.8</v>
      </c>
      <c r="D37" s="5">
        <v>600.20000000000005</v>
      </c>
      <c r="E37" s="5">
        <v>852.42</v>
      </c>
      <c r="F37" s="5">
        <v>1138</v>
      </c>
      <c r="G37" s="5">
        <v>1448.2</v>
      </c>
      <c r="H37" s="5">
        <v>1777</v>
      </c>
      <c r="I37" s="5">
        <v>2119</v>
      </c>
      <c r="J37" s="5">
        <v>2474</v>
      </c>
      <c r="K37" s="5">
        <v>2833</v>
      </c>
      <c r="L37" s="5">
        <v>3191.2</v>
      </c>
      <c r="M37" s="5">
        <v>3544</v>
      </c>
      <c r="N37" s="5">
        <v>3886</v>
      </c>
      <c r="O37" s="5">
        <v>4139</v>
      </c>
      <c r="P37" s="5">
        <v>4272.2</v>
      </c>
      <c r="Q37" s="5">
        <v>4366</v>
      </c>
      <c r="R37" s="5">
        <v>4446</v>
      </c>
      <c r="S37" s="5">
        <v>4518.2</v>
      </c>
      <c r="T37" s="5">
        <v>4583</v>
      </c>
      <c r="U37" s="5">
        <v>4645</v>
      </c>
    </row>
    <row r="38" spans="1:21" x14ac:dyDescent="0.25">
      <c r="A38" s="5" t="s">
        <v>10</v>
      </c>
      <c r="B38" s="5">
        <v>179</v>
      </c>
      <c r="C38" s="5">
        <v>378.1</v>
      </c>
      <c r="D38" s="5">
        <v>603.9</v>
      </c>
      <c r="E38" s="5">
        <v>858.71</v>
      </c>
      <c r="F38" s="5">
        <v>1146</v>
      </c>
      <c r="G38" s="5">
        <v>1460</v>
      </c>
      <c r="H38" s="5">
        <v>1792</v>
      </c>
      <c r="I38" s="5">
        <v>2138</v>
      </c>
      <c r="J38" s="5">
        <v>2495.1</v>
      </c>
      <c r="K38" s="5">
        <v>2859</v>
      </c>
      <c r="L38" s="5">
        <v>3222.1</v>
      </c>
      <c r="M38" s="5">
        <v>3579</v>
      </c>
      <c r="N38" s="5">
        <v>3928</v>
      </c>
      <c r="O38" s="5">
        <v>4185.1000000000004</v>
      </c>
      <c r="P38" s="5">
        <v>4328</v>
      </c>
      <c r="Q38" s="5">
        <v>4423</v>
      </c>
      <c r="R38" s="5">
        <v>4503.1000000000004</v>
      </c>
      <c r="S38" s="5">
        <v>4578.1000000000004</v>
      </c>
      <c r="T38" s="5">
        <v>4646.1000000000004</v>
      </c>
      <c r="U38" s="5">
        <v>4711.2</v>
      </c>
    </row>
    <row r="39" spans="1:21" x14ac:dyDescent="0.25">
      <c r="A39" s="5" t="s">
        <v>11</v>
      </c>
      <c r="B39" s="5">
        <v>184.9</v>
      </c>
      <c r="C39" s="5">
        <v>389.7</v>
      </c>
      <c r="D39" s="5">
        <v>623</v>
      </c>
      <c r="E39" s="5">
        <v>885.4</v>
      </c>
      <c r="F39" s="5">
        <v>1177</v>
      </c>
      <c r="G39" s="5">
        <v>1500</v>
      </c>
      <c r="H39" s="5">
        <v>1847</v>
      </c>
      <c r="I39" s="5">
        <v>2209</v>
      </c>
      <c r="J39" s="5">
        <v>2588</v>
      </c>
      <c r="K39" s="5">
        <v>2977</v>
      </c>
      <c r="L39" s="5">
        <v>3367</v>
      </c>
      <c r="M39" s="5">
        <v>3753</v>
      </c>
      <c r="N39" s="5">
        <v>4130</v>
      </c>
      <c r="O39" s="5">
        <v>4424</v>
      </c>
      <c r="P39" s="5">
        <v>4587</v>
      </c>
      <c r="Q39" s="5">
        <v>4701</v>
      </c>
      <c r="R39" s="5">
        <v>4799</v>
      </c>
      <c r="S39" s="5">
        <v>4892</v>
      </c>
      <c r="T39" s="5">
        <v>4979</v>
      </c>
      <c r="U39" s="5">
        <v>5059</v>
      </c>
    </row>
    <row r="40" spans="1:21" x14ac:dyDescent="0.25">
      <c r="A40" s="5"/>
      <c r="B40" s="5"/>
      <c r="C40" s="5"/>
      <c r="D40" s="5"/>
      <c r="E40" s="5"/>
      <c r="F40" s="5"/>
      <c r="G40" s="5"/>
      <c r="H40" s="5"/>
      <c r="I40" s="5"/>
      <c r="J40" s="5"/>
      <c r="K40" s="5"/>
      <c r="L40" s="5"/>
      <c r="M40" s="5"/>
      <c r="N40" s="5"/>
      <c r="O40" s="5"/>
      <c r="P40" s="5"/>
      <c r="Q40" s="5"/>
      <c r="R40" s="5"/>
      <c r="S40" s="5"/>
      <c r="T40" s="5"/>
      <c r="U40" s="5"/>
    </row>
    <row r="41" spans="1:21" ht="13.8" thickBot="1" x14ac:dyDescent="0.3">
      <c r="A41" s="3" t="s">
        <v>14</v>
      </c>
    </row>
    <row r="42" spans="1:21" x14ac:dyDescent="0.25">
      <c r="A42" s="1" t="s">
        <v>0</v>
      </c>
      <c r="B42" s="2">
        <v>2016</v>
      </c>
      <c r="C42" s="3">
        <v>2017</v>
      </c>
      <c r="D42" s="2">
        <v>2018</v>
      </c>
      <c r="E42" s="3">
        <v>2019</v>
      </c>
      <c r="F42" s="2">
        <v>2020</v>
      </c>
      <c r="G42" s="4">
        <v>2021</v>
      </c>
      <c r="H42" s="2">
        <v>2022</v>
      </c>
      <c r="I42" s="3">
        <v>2023</v>
      </c>
      <c r="J42" s="2">
        <v>2024</v>
      </c>
      <c r="K42" s="3">
        <v>2025</v>
      </c>
      <c r="L42" s="4">
        <v>2026</v>
      </c>
      <c r="M42" s="3">
        <v>2027</v>
      </c>
      <c r="N42" s="2">
        <v>2028</v>
      </c>
      <c r="O42" s="3">
        <v>2029</v>
      </c>
      <c r="P42" s="2">
        <v>2030</v>
      </c>
      <c r="Q42" s="3">
        <v>2031</v>
      </c>
      <c r="R42" s="2">
        <v>2032</v>
      </c>
      <c r="S42" s="3">
        <v>2033</v>
      </c>
      <c r="T42" s="2">
        <v>2034</v>
      </c>
      <c r="U42" s="4">
        <v>2035</v>
      </c>
    </row>
    <row r="43" spans="1:21" x14ac:dyDescent="0.25">
      <c r="A43" s="5" t="s">
        <v>2</v>
      </c>
      <c r="B43" s="5">
        <v>171.63</v>
      </c>
      <c r="C43" s="5">
        <v>363.41</v>
      </c>
      <c r="D43" s="5">
        <v>580.03599999999994</v>
      </c>
      <c r="E43" s="5">
        <v>823.59799999999996</v>
      </c>
      <c r="F43" s="5">
        <v>1094.4880000000001</v>
      </c>
      <c r="G43" s="5">
        <v>1389.7360000000001</v>
      </c>
      <c r="H43" s="5">
        <v>1698.8519999999999</v>
      </c>
      <c r="I43" s="5">
        <v>2018.0239999999999</v>
      </c>
      <c r="J43" s="5">
        <v>2348.7520000000004</v>
      </c>
      <c r="K43" s="5">
        <v>2680.1469999999999</v>
      </c>
      <c r="L43" s="5">
        <v>3009.8669999999997</v>
      </c>
      <c r="M43" s="5">
        <v>3334.9470000000001</v>
      </c>
      <c r="N43" s="5">
        <v>3651.2280000000001</v>
      </c>
      <c r="O43" s="5">
        <v>3838.299</v>
      </c>
      <c r="P43" s="5">
        <v>3944.1369999999997</v>
      </c>
      <c r="Q43" s="5">
        <v>4004.6320000000001</v>
      </c>
      <c r="R43" s="5">
        <v>4055.011</v>
      </c>
      <c r="S43" s="5">
        <v>4098.1549999999997</v>
      </c>
      <c r="T43" s="5">
        <v>4144.6930000000002</v>
      </c>
      <c r="U43" s="5">
        <v>4185.6550000000007</v>
      </c>
    </row>
    <row r="44" spans="1:21" x14ac:dyDescent="0.25">
      <c r="A44" s="5" t="s">
        <v>3</v>
      </c>
      <c r="B44" s="5">
        <v>172.53799999999998</v>
      </c>
      <c r="C44" s="5">
        <v>365.238</v>
      </c>
      <c r="D44" s="5">
        <v>582.94200000000001</v>
      </c>
      <c r="E44" s="5">
        <v>827.17</v>
      </c>
      <c r="F44" s="5">
        <v>1100.4860000000001</v>
      </c>
      <c r="G44" s="5">
        <v>1396.752</v>
      </c>
      <c r="H44" s="5">
        <v>1708.1580000000001</v>
      </c>
      <c r="I44" s="5">
        <v>2030.94</v>
      </c>
      <c r="J44" s="5">
        <v>2365.0460000000003</v>
      </c>
      <c r="K44" s="5">
        <v>2703.17</v>
      </c>
      <c r="L44" s="5">
        <v>3038.4479999999999</v>
      </c>
      <c r="M44" s="5">
        <v>3367.942</v>
      </c>
      <c r="N44" s="5">
        <v>3688.58</v>
      </c>
      <c r="O44" s="5">
        <v>3885.0660000000003</v>
      </c>
      <c r="P44" s="5">
        <v>3995.7820000000002</v>
      </c>
      <c r="Q44" s="5">
        <v>4059.69</v>
      </c>
      <c r="R44" s="5">
        <v>4111.6259999999993</v>
      </c>
      <c r="S44" s="5">
        <v>4158.6439999999993</v>
      </c>
      <c r="T44" s="5">
        <v>4204.29</v>
      </c>
      <c r="U44" s="5">
        <v>4248.21</v>
      </c>
    </row>
    <row r="45" spans="1:21" x14ac:dyDescent="0.25">
      <c r="A45" s="5" t="s">
        <v>4</v>
      </c>
      <c r="B45" s="5">
        <v>173.21700000000001</v>
      </c>
      <c r="C45" s="5">
        <v>366.41</v>
      </c>
      <c r="D45" s="5">
        <v>585.03699999999992</v>
      </c>
      <c r="E45" s="5">
        <v>830.24900000000002</v>
      </c>
      <c r="F45" s="5">
        <v>1104.4749999999999</v>
      </c>
      <c r="G45" s="5">
        <v>1403.223</v>
      </c>
      <c r="H45" s="5">
        <v>1716.71</v>
      </c>
      <c r="I45" s="5">
        <v>2041.5919999999999</v>
      </c>
      <c r="J45" s="5">
        <v>2377.2959999999998</v>
      </c>
      <c r="K45" s="5">
        <v>2717.7130000000002</v>
      </c>
      <c r="L45" s="5">
        <v>3055.6350000000002</v>
      </c>
      <c r="M45" s="5">
        <v>3387.54</v>
      </c>
      <c r="N45" s="5">
        <v>3711.62</v>
      </c>
      <c r="O45" s="5">
        <v>3913.989</v>
      </c>
      <c r="P45" s="5">
        <v>4027.011</v>
      </c>
      <c r="Q45" s="5">
        <v>4090.4079999999999</v>
      </c>
      <c r="R45" s="5">
        <v>4142.3310000000001</v>
      </c>
      <c r="S45" s="5">
        <v>4190.3739999999998</v>
      </c>
      <c r="T45" s="5">
        <v>4238.085</v>
      </c>
      <c r="U45" s="5">
        <v>4284.0609999999997</v>
      </c>
    </row>
    <row r="46" spans="1:21" x14ac:dyDescent="0.25">
      <c r="A46" s="5" t="s">
        <v>5</v>
      </c>
      <c r="B46" s="5">
        <v>173.786</v>
      </c>
      <c r="C46" s="5">
        <v>367.40600000000001</v>
      </c>
      <c r="D46" s="5">
        <v>586.55999999999995</v>
      </c>
      <c r="E46" s="5">
        <v>832.54599999999994</v>
      </c>
      <c r="F46" s="5">
        <v>1108.2</v>
      </c>
      <c r="G46" s="5">
        <v>1408.7560000000001</v>
      </c>
      <c r="H46" s="5">
        <v>1723.452</v>
      </c>
      <c r="I46" s="5">
        <v>2050.5540000000001</v>
      </c>
      <c r="J46" s="5">
        <v>2389.2559999999999</v>
      </c>
      <c r="K46" s="5">
        <v>2732.1480000000001</v>
      </c>
      <c r="L46" s="5">
        <v>3072.4360000000001</v>
      </c>
      <c r="M46" s="5">
        <v>3407.3319999999999</v>
      </c>
      <c r="N46" s="5">
        <v>3733.9079999999999</v>
      </c>
      <c r="O46" s="5">
        <v>3940.4459999999999</v>
      </c>
      <c r="P46" s="5">
        <v>4056.1</v>
      </c>
      <c r="Q46" s="5">
        <v>4120.1899999999996</v>
      </c>
      <c r="R46" s="5">
        <v>4175.366</v>
      </c>
      <c r="S46" s="5">
        <v>4223.8760000000002</v>
      </c>
      <c r="T46" s="5">
        <v>4271.098</v>
      </c>
      <c r="U46" s="5">
        <v>4319.0920000000006</v>
      </c>
    </row>
    <row r="47" spans="1:21" x14ac:dyDescent="0.25">
      <c r="A47" s="5" t="s">
        <v>6</v>
      </c>
      <c r="B47" s="5">
        <v>174.23500000000001</v>
      </c>
      <c r="C47" s="5">
        <v>368.48</v>
      </c>
      <c r="D47" s="5">
        <v>588.255</v>
      </c>
      <c r="E47" s="5">
        <v>835.06500000000005</v>
      </c>
      <c r="F47" s="5">
        <v>1111.9349999999999</v>
      </c>
      <c r="G47" s="5">
        <v>1413.07</v>
      </c>
      <c r="H47" s="5">
        <v>1730.2750000000001</v>
      </c>
      <c r="I47" s="5">
        <v>2059.3450000000003</v>
      </c>
      <c r="J47" s="5">
        <v>2399.2349999999997</v>
      </c>
      <c r="K47" s="5">
        <v>2744.4449999999997</v>
      </c>
      <c r="L47" s="5">
        <v>3087.4449999999997</v>
      </c>
      <c r="M47" s="5">
        <v>3425.3900000000003</v>
      </c>
      <c r="N47" s="5">
        <v>3755.6850000000004</v>
      </c>
      <c r="O47" s="5">
        <v>3967.02</v>
      </c>
      <c r="P47" s="5">
        <v>4086.26</v>
      </c>
      <c r="Q47" s="5">
        <v>4152.7649999999994</v>
      </c>
      <c r="R47" s="5">
        <v>4207.9400000000005</v>
      </c>
      <c r="S47" s="5">
        <v>4259.46</v>
      </c>
      <c r="T47" s="5">
        <v>4309.1049999999996</v>
      </c>
      <c r="U47" s="5">
        <v>4357.8649999999998</v>
      </c>
    </row>
    <row r="48" spans="1:21" x14ac:dyDescent="0.25">
      <c r="A48" s="5" t="s">
        <v>7</v>
      </c>
      <c r="B48" s="5">
        <v>174.864</v>
      </c>
      <c r="C48" s="5">
        <v>369.524</v>
      </c>
      <c r="D48" s="5">
        <v>589.92600000000004</v>
      </c>
      <c r="E48" s="5">
        <v>837.71400000000006</v>
      </c>
      <c r="F48" s="5">
        <v>1115.28</v>
      </c>
      <c r="G48" s="5">
        <v>1417.59</v>
      </c>
      <c r="H48" s="5">
        <v>1736.1680000000001</v>
      </c>
      <c r="I48" s="5">
        <v>2066.41</v>
      </c>
      <c r="J48" s="5">
        <v>2410.0540000000001</v>
      </c>
      <c r="K48" s="5">
        <v>2757.366</v>
      </c>
      <c r="L48" s="5">
        <v>3102.904</v>
      </c>
      <c r="M48" s="5">
        <v>3444.4760000000001</v>
      </c>
      <c r="N48" s="5">
        <v>3777.12</v>
      </c>
      <c r="O48" s="5">
        <v>3996.0239999999999</v>
      </c>
      <c r="P48" s="5">
        <v>4116.8500000000004</v>
      </c>
      <c r="Q48" s="5">
        <v>4184.2619999999997</v>
      </c>
      <c r="R48" s="5">
        <v>4240.6239999999998</v>
      </c>
      <c r="S48" s="5">
        <v>4291.49</v>
      </c>
      <c r="T48" s="5">
        <v>4341.3820000000005</v>
      </c>
      <c r="U48" s="5">
        <v>4391.7340000000004</v>
      </c>
    </row>
    <row r="49" spans="1:21" x14ac:dyDescent="0.25">
      <c r="A49" s="5" t="s">
        <v>8</v>
      </c>
      <c r="B49" s="5">
        <v>175.583</v>
      </c>
      <c r="C49" s="5">
        <v>370.86900000000003</v>
      </c>
      <c r="D49" s="5">
        <v>591.779</v>
      </c>
      <c r="E49" s="5">
        <v>840.52599999999995</v>
      </c>
      <c r="F49" s="5">
        <v>1119.346</v>
      </c>
      <c r="G49" s="5">
        <v>1423.2619999999999</v>
      </c>
      <c r="H49" s="5">
        <v>1743.45</v>
      </c>
      <c r="I49" s="5">
        <v>2076.0480000000002</v>
      </c>
      <c r="J49" s="5">
        <v>2420.9650000000001</v>
      </c>
      <c r="K49" s="5">
        <v>2771.433</v>
      </c>
      <c r="L49" s="5">
        <v>3120.5990000000002</v>
      </c>
      <c r="M49" s="5">
        <v>3464.5949999999998</v>
      </c>
      <c r="N49" s="5">
        <v>3799.3890000000001</v>
      </c>
      <c r="O49" s="5">
        <v>4020.645</v>
      </c>
      <c r="P49" s="5">
        <v>4144.4969999999994</v>
      </c>
      <c r="Q49" s="5">
        <v>4212.076</v>
      </c>
      <c r="R49" s="5">
        <v>4269.2209999999995</v>
      </c>
      <c r="S49" s="5">
        <v>4322.098</v>
      </c>
      <c r="T49" s="5">
        <v>4371.9639999999999</v>
      </c>
      <c r="U49" s="5">
        <v>4423.7089999999998</v>
      </c>
    </row>
    <row r="50" spans="1:21" x14ac:dyDescent="0.25">
      <c r="A50" s="5" t="s">
        <v>9</v>
      </c>
      <c r="B50" s="5">
        <v>176.542</v>
      </c>
      <c r="C50" s="5">
        <v>372.47400000000005</v>
      </c>
      <c r="D50" s="5">
        <v>594.54200000000003</v>
      </c>
      <c r="E50" s="5">
        <v>844.02199999999993</v>
      </c>
      <c r="F50" s="5">
        <v>1123.9839999999999</v>
      </c>
      <c r="G50" s="5">
        <v>1429.5239999999999</v>
      </c>
      <c r="H50" s="5">
        <v>1751.68</v>
      </c>
      <c r="I50" s="5">
        <v>2086.1419999999998</v>
      </c>
      <c r="J50" s="5">
        <v>2434.6959999999999</v>
      </c>
      <c r="K50" s="5">
        <v>2787.8960000000002</v>
      </c>
      <c r="L50" s="5">
        <v>3138.4560000000001</v>
      </c>
      <c r="M50" s="5">
        <v>3485.8139999999999</v>
      </c>
      <c r="N50" s="5">
        <v>3824.38</v>
      </c>
      <c r="O50" s="5">
        <v>4055.578</v>
      </c>
      <c r="P50" s="5">
        <v>4183.7219999999998</v>
      </c>
      <c r="Q50" s="5">
        <v>4253.33</v>
      </c>
      <c r="R50" s="5">
        <v>4312.152</v>
      </c>
      <c r="S50" s="5">
        <v>4366.326</v>
      </c>
      <c r="T50" s="5">
        <v>4417.7979999999998</v>
      </c>
      <c r="U50" s="5">
        <v>4469.402</v>
      </c>
    </row>
    <row r="51" spans="1:21" x14ac:dyDescent="0.25">
      <c r="A51" s="5" t="s">
        <v>10</v>
      </c>
      <c r="B51" s="5">
        <v>177.64099999999999</v>
      </c>
      <c r="C51" s="5">
        <v>374.83299999999997</v>
      </c>
      <c r="D51" s="5">
        <v>598.24599999999998</v>
      </c>
      <c r="E51" s="5">
        <v>849.04700000000003</v>
      </c>
      <c r="F51" s="5">
        <v>1131.6960000000001</v>
      </c>
      <c r="G51" s="5">
        <v>1438.788</v>
      </c>
      <c r="H51" s="5">
        <v>1764.1370000000002</v>
      </c>
      <c r="I51" s="5">
        <v>2103.0480000000002</v>
      </c>
      <c r="J51" s="5">
        <v>2454.971</v>
      </c>
      <c r="K51" s="5">
        <v>2812.348</v>
      </c>
      <c r="L51" s="5">
        <v>3170.1440000000002</v>
      </c>
      <c r="M51" s="5">
        <v>3521.973</v>
      </c>
      <c r="N51" s="5">
        <v>3867.2130000000002</v>
      </c>
      <c r="O51" s="5">
        <v>4105.009</v>
      </c>
      <c r="P51" s="5">
        <v>4235.085</v>
      </c>
      <c r="Q51" s="5">
        <v>4307.0549999999994</v>
      </c>
      <c r="R51" s="5">
        <v>4368.1049999999996</v>
      </c>
      <c r="S51" s="5">
        <v>4423.018</v>
      </c>
      <c r="T51" s="5">
        <v>4477.2049999999999</v>
      </c>
      <c r="U51" s="5">
        <v>4530.3779999999997</v>
      </c>
    </row>
    <row r="52" spans="1:21" x14ac:dyDescent="0.25">
      <c r="A52" s="5" t="s">
        <v>11</v>
      </c>
      <c r="B52" s="5">
        <v>186.62</v>
      </c>
      <c r="C52" s="5">
        <v>392.88</v>
      </c>
      <c r="D52" s="5">
        <v>625.16</v>
      </c>
      <c r="E52" s="5">
        <v>883.6</v>
      </c>
      <c r="F52" s="5">
        <v>1175.8699999999999</v>
      </c>
      <c r="G52" s="5">
        <v>1494.96</v>
      </c>
      <c r="H52" s="5">
        <v>1831.19</v>
      </c>
      <c r="I52" s="5">
        <v>2180.4</v>
      </c>
      <c r="J52" s="5">
        <v>2542.61</v>
      </c>
      <c r="K52" s="5">
        <v>2915.14</v>
      </c>
      <c r="L52" s="5">
        <v>3285.98</v>
      </c>
      <c r="M52" s="5">
        <v>3652.04</v>
      </c>
      <c r="N52" s="5">
        <v>4012.43</v>
      </c>
      <c r="O52" s="5">
        <v>4289.33</v>
      </c>
      <c r="P52" s="5">
        <v>4439.5600000000004</v>
      </c>
      <c r="Q52" s="5">
        <v>4523.55</v>
      </c>
      <c r="R52" s="5">
        <v>4597.59</v>
      </c>
      <c r="S52" s="5">
        <v>4669.2299999999996</v>
      </c>
      <c r="T52" s="5">
        <v>4741.13</v>
      </c>
      <c r="U52" s="5">
        <v>4812.28</v>
      </c>
    </row>
    <row r="54" spans="1:21" ht="13.8" thickBot="1" x14ac:dyDescent="0.3">
      <c r="A54" s="3" t="s">
        <v>18</v>
      </c>
    </row>
    <row r="55" spans="1:21" x14ac:dyDescent="0.25">
      <c r="A55" s="1" t="s">
        <v>0</v>
      </c>
      <c r="B55" s="2">
        <v>2016</v>
      </c>
      <c r="C55" s="3">
        <v>2017</v>
      </c>
      <c r="D55" s="2">
        <v>2018</v>
      </c>
      <c r="E55" s="3">
        <v>2019</v>
      </c>
      <c r="F55" s="2">
        <v>2020</v>
      </c>
      <c r="G55" s="4">
        <v>2021</v>
      </c>
      <c r="H55" s="2">
        <v>2022</v>
      </c>
      <c r="I55" s="3">
        <v>2023</v>
      </c>
      <c r="J55" s="2">
        <v>2024</v>
      </c>
      <c r="K55" s="3">
        <v>2025</v>
      </c>
      <c r="L55" s="4">
        <v>2026</v>
      </c>
      <c r="M55" s="3">
        <v>2027</v>
      </c>
      <c r="N55" s="2">
        <v>2028</v>
      </c>
      <c r="O55" s="3">
        <v>2029</v>
      </c>
      <c r="P55" s="2">
        <v>2030</v>
      </c>
      <c r="Q55" s="3">
        <v>2031</v>
      </c>
      <c r="R55" s="2">
        <v>2032</v>
      </c>
      <c r="S55" s="3">
        <v>2033</v>
      </c>
      <c r="T55" s="2">
        <v>2034</v>
      </c>
      <c r="U55" s="4">
        <v>2035</v>
      </c>
    </row>
    <row r="56" spans="1:21" x14ac:dyDescent="0.25">
      <c r="A56" s="5" t="s">
        <v>2</v>
      </c>
      <c r="B56" s="5">
        <v>167.69</v>
      </c>
      <c r="C56" s="5">
        <v>357.59000000000003</v>
      </c>
      <c r="D56" s="5">
        <v>573.4</v>
      </c>
      <c r="E56" s="5">
        <v>815.6</v>
      </c>
      <c r="F56" s="5">
        <v>1087</v>
      </c>
      <c r="G56" s="5">
        <v>1382</v>
      </c>
      <c r="H56" s="5">
        <v>1691</v>
      </c>
      <c r="I56" s="5">
        <v>2011</v>
      </c>
      <c r="J56" s="5">
        <v>2340</v>
      </c>
      <c r="K56" s="5">
        <v>2670</v>
      </c>
      <c r="L56" s="5">
        <v>2995.9</v>
      </c>
      <c r="M56" s="5">
        <v>3315.9</v>
      </c>
      <c r="N56" s="5">
        <v>3624.8</v>
      </c>
      <c r="O56" s="5">
        <v>3835.9</v>
      </c>
      <c r="P56" s="5">
        <v>3935</v>
      </c>
      <c r="Q56" s="5">
        <v>4004</v>
      </c>
      <c r="R56" s="5">
        <v>4060.5</v>
      </c>
      <c r="S56" s="5">
        <v>4103.7</v>
      </c>
      <c r="T56" s="5">
        <v>4144</v>
      </c>
      <c r="U56" s="5">
        <v>4186.8</v>
      </c>
    </row>
    <row r="57" spans="1:21" x14ac:dyDescent="0.25">
      <c r="A57" s="5" t="s">
        <v>3</v>
      </c>
      <c r="B57" s="5">
        <v>169.7</v>
      </c>
      <c r="C57" s="5">
        <v>360.7</v>
      </c>
      <c r="D57" s="5">
        <v>578.18000000000006</v>
      </c>
      <c r="E57" s="5">
        <v>821.98</v>
      </c>
      <c r="F57" s="5">
        <v>1095.8</v>
      </c>
      <c r="G57" s="5">
        <v>1392.8</v>
      </c>
      <c r="H57" s="5">
        <v>1704</v>
      </c>
      <c r="I57" s="5">
        <v>2027.8</v>
      </c>
      <c r="J57" s="5">
        <v>2361</v>
      </c>
      <c r="K57" s="5">
        <v>2696</v>
      </c>
      <c r="L57" s="5">
        <v>3026.8</v>
      </c>
      <c r="M57" s="5">
        <v>3353</v>
      </c>
      <c r="N57" s="5">
        <v>3666.8</v>
      </c>
      <c r="O57" s="5">
        <v>3889</v>
      </c>
      <c r="P57" s="5">
        <v>3998</v>
      </c>
      <c r="Q57" s="5">
        <v>4074</v>
      </c>
      <c r="R57" s="5">
        <v>4136.8</v>
      </c>
      <c r="S57" s="5">
        <v>4185</v>
      </c>
      <c r="T57" s="5">
        <v>4233</v>
      </c>
      <c r="U57" s="5">
        <v>4280.6000000000004</v>
      </c>
    </row>
    <row r="58" spans="1:21" x14ac:dyDescent="0.25">
      <c r="A58" s="5" t="s">
        <v>4</v>
      </c>
      <c r="B58" s="5">
        <v>171</v>
      </c>
      <c r="C58" s="5">
        <v>363.1</v>
      </c>
      <c r="D58" s="5">
        <v>581.5</v>
      </c>
      <c r="E58" s="5">
        <v>826.77</v>
      </c>
      <c r="F58" s="5">
        <v>1101</v>
      </c>
      <c r="G58" s="5">
        <v>1400</v>
      </c>
      <c r="H58" s="5">
        <v>1714</v>
      </c>
      <c r="I58" s="5">
        <v>2040</v>
      </c>
      <c r="J58" s="5">
        <v>2376</v>
      </c>
      <c r="K58" s="5">
        <v>2715.7</v>
      </c>
      <c r="L58" s="5">
        <v>3052.7</v>
      </c>
      <c r="M58" s="5">
        <v>3382</v>
      </c>
      <c r="N58" s="5">
        <v>3702</v>
      </c>
      <c r="O58" s="5">
        <v>3929</v>
      </c>
      <c r="P58" s="5">
        <v>4043</v>
      </c>
      <c r="Q58" s="5">
        <v>4121.7</v>
      </c>
      <c r="R58" s="5">
        <v>4186</v>
      </c>
      <c r="S58" s="5">
        <v>4239</v>
      </c>
      <c r="T58" s="5">
        <v>4289.7</v>
      </c>
      <c r="U58" s="5">
        <v>4337.7</v>
      </c>
    </row>
    <row r="59" spans="1:21" x14ac:dyDescent="0.25">
      <c r="A59" s="5" t="s">
        <v>5</v>
      </c>
      <c r="B59" s="5">
        <v>172.1</v>
      </c>
      <c r="C59" s="5">
        <v>364.9</v>
      </c>
      <c r="D59" s="5">
        <v>584.1</v>
      </c>
      <c r="E59" s="5">
        <v>830.4</v>
      </c>
      <c r="F59" s="5">
        <v>1107</v>
      </c>
      <c r="G59" s="5">
        <v>1407</v>
      </c>
      <c r="H59" s="5">
        <v>1723</v>
      </c>
      <c r="I59" s="5">
        <v>2052</v>
      </c>
      <c r="J59" s="5">
        <v>2389</v>
      </c>
      <c r="K59" s="5">
        <v>2732.6</v>
      </c>
      <c r="L59" s="5">
        <v>3071</v>
      </c>
      <c r="M59" s="5">
        <v>3404</v>
      </c>
      <c r="N59" s="5">
        <v>3727</v>
      </c>
      <c r="O59" s="5">
        <v>3959</v>
      </c>
      <c r="P59" s="5">
        <v>4075</v>
      </c>
      <c r="Q59" s="5">
        <v>4153.6000000000004</v>
      </c>
      <c r="R59" s="5">
        <v>4219.6000000000004</v>
      </c>
      <c r="S59" s="5">
        <v>4277</v>
      </c>
      <c r="T59" s="5">
        <v>4328.6000000000004</v>
      </c>
      <c r="U59" s="5">
        <v>4376.6000000000004</v>
      </c>
    </row>
    <row r="60" spans="1:21" x14ac:dyDescent="0.25">
      <c r="A60" s="5" t="s">
        <v>6</v>
      </c>
      <c r="B60" s="5">
        <v>173.4</v>
      </c>
      <c r="C60" s="5">
        <v>366.7</v>
      </c>
      <c r="D60" s="5">
        <v>586.65000000000009</v>
      </c>
      <c r="E60" s="5">
        <v>833.9</v>
      </c>
      <c r="F60" s="5">
        <v>1111</v>
      </c>
      <c r="G60" s="5">
        <v>1414</v>
      </c>
      <c r="H60" s="5">
        <v>1732</v>
      </c>
      <c r="I60" s="5">
        <v>2062</v>
      </c>
      <c r="J60" s="5">
        <v>2403</v>
      </c>
      <c r="K60" s="5">
        <v>2749</v>
      </c>
      <c r="L60" s="5">
        <v>3089</v>
      </c>
      <c r="M60" s="5">
        <v>3423.5</v>
      </c>
      <c r="N60" s="5">
        <v>3749</v>
      </c>
      <c r="O60" s="5">
        <v>3983</v>
      </c>
      <c r="P60" s="5">
        <v>4101.5</v>
      </c>
      <c r="Q60" s="5">
        <v>4182.5</v>
      </c>
      <c r="R60" s="5">
        <v>4250.5</v>
      </c>
      <c r="S60" s="5">
        <v>4309.5</v>
      </c>
      <c r="T60" s="5">
        <v>4363</v>
      </c>
      <c r="U60" s="5">
        <v>4414</v>
      </c>
    </row>
    <row r="61" spans="1:21" x14ac:dyDescent="0.25">
      <c r="A61" s="5" t="s">
        <v>7</v>
      </c>
      <c r="B61" s="5">
        <v>174.94</v>
      </c>
      <c r="C61" s="5">
        <v>369.3</v>
      </c>
      <c r="D61" s="5">
        <v>589.29999999999995</v>
      </c>
      <c r="E61" s="5">
        <v>837.3</v>
      </c>
      <c r="F61" s="5">
        <v>1116</v>
      </c>
      <c r="G61" s="5">
        <v>1420</v>
      </c>
      <c r="H61" s="5">
        <v>1740</v>
      </c>
      <c r="I61" s="5">
        <v>2073</v>
      </c>
      <c r="J61" s="5">
        <v>2416</v>
      </c>
      <c r="K61" s="5">
        <v>2765</v>
      </c>
      <c r="L61" s="5">
        <v>3110</v>
      </c>
      <c r="M61" s="5">
        <v>3447</v>
      </c>
      <c r="N61" s="5">
        <v>3776</v>
      </c>
      <c r="O61" s="5">
        <v>4012</v>
      </c>
      <c r="P61" s="5">
        <v>4134</v>
      </c>
      <c r="Q61" s="5">
        <v>4216</v>
      </c>
      <c r="R61" s="5">
        <v>4284</v>
      </c>
      <c r="S61" s="5">
        <v>4343</v>
      </c>
      <c r="T61" s="5">
        <v>4396.3999999999996</v>
      </c>
      <c r="U61" s="5">
        <v>4450</v>
      </c>
    </row>
    <row r="62" spans="1:21" x14ac:dyDescent="0.25">
      <c r="A62" s="5" t="s">
        <v>8</v>
      </c>
      <c r="B62" s="5">
        <v>176</v>
      </c>
      <c r="C62" s="5">
        <v>371.5</v>
      </c>
      <c r="D62" s="5">
        <v>593</v>
      </c>
      <c r="E62" s="5">
        <v>841.7</v>
      </c>
      <c r="F62" s="5">
        <v>1121</v>
      </c>
      <c r="G62" s="5">
        <v>1426</v>
      </c>
      <c r="H62" s="5">
        <v>1748.3</v>
      </c>
      <c r="I62" s="5">
        <v>2083.3000000000002</v>
      </c>
      <c r="J62" s="5">
        <v>2430</v>
      </c>
      <c r="K62" s="5">
        <v>2781</v>
      </c>
      <c r="L62" s="5">
        <v>3129</v>
      </c>
      <c r="M62" s="5">
        <v>3471</v>
      </c>
      <c r="N62" s="5">
        <v>3803</v>
      </c>
      <c r="O62" s="5">
        <v>4044.3</v>
      </c>
      <c r="P62" s="5">
        <v>4168.3</v>
      </c>
      <c r="Q62" s="5">
        <v>4252.3</v>
      </c>
      <c r="R62" s="5">
        <v>4322</v>
      </c>
      <c r="S62" s="5">
        <v>4385</v>
      </c>
      <c r="T62" s="5">
        <v>4439</v>
      </c>
      <c r="U62" s="5">
        <v>4492</v>
      </c>
    </row>
    <row r="63" spans="1:21" x14ac:dyDescent="0.25">
      <c r="A63" s="5" t="s">
        <v>9</v>
      </c>
      <c r="B63" s="5">
        <v>176.82000000000002</v>
      </c>
      <c r="C63" s="5">
        <v>373.8</v>
      </c>
      <c r="D63" s="5">
        <v>596.20000000000005</v>
      </c>
      <c r="E63" s="5">
        <v>846.22</v>
      </c>
      <c r="F63" s="5">
        <v>1128</v>
      </c>
      <c r="G63" s="5">
        <v>1435</v>
      </c>
      <c r="H63" s="5">
        <v>1759.2</v>
      </c>
      <c r="I63" s="5">
        <v>2096.1999999999998</v>
      </c>
      <c r="J63" s="5">
        <v>2445.1999999999998</v>
      </c>
      <c r="K63" s="5">
        <v>2796</v>
      </c>
      <c r="L63" s="5">
        <v>3149</v>
      </c>
      <c r="M63" s="5">
        <v>3494</v>
      </c>
      <c r="N63" s="5">
        <v>3830.2</v>
      </c>
      <c r="O63" s="5">
        <v>4077</v>
      </c>
      <c r="P63" s="5">
        <v>4205.3999999999996</v>
      </c>
      <c r="Q63" s="5">
        <v>4291.2</v>
      </c>
      <c r="R63" s="5">
        <v>4361</v>
      </c>
      <c r="S63" s="5">
        <v>4425</v>
      </c>
      <c r="T63" s="5">
        <v>4481</v>
      </c>
      <c r="U63" s="5">
        <v>4535</v>
      </c>
    </row>
    <row r="64" spans="1:21" x14ac:dyDescent="0.25">
      <c r="A64" s="5" t="s">
        <v>10</v>
      </c>
      <c r="B64" s="5">
        <v>178.2</v>
      </c>
      <c r="C64" s="5">
        <v>376.2</v>
      </c>
      <c r="D64" s="5">
        <v>600.70000000000005</v>
      </c>
      <c r="E64" s="5">
        <v>853.21</v>
      </c>
      <c r="F64" s="5">
        <v>1137</v>
      </c>
      <c r="G64" s="5">
        <v>1446</v>
      </c>
      <c r="H64" s="5">
        <v>1774</v>
      </c>
      <c r="I64" s="5">
        <v>2115.1</v>
      </c>
      <c r="J64" s="5">
        <v>2470</v>
      </c>
      <c r="K64" s="5">
        <v>2826.1</v>
      </c>
      <c r="L64" s="5">
        <v>3182</v>
      </c>
      <c r="M64" s="5">
        <v>3534</v>
      </c>
      <c r="N64" s="5">
        <v>3876</v>
      </c>
      <c r="O64" s="5">
        <v>4127</v>
      </c>
      <c r="P64" s="5">
        <v>4260.1000000000004</v>
      </c>
      <c r="Q64" s="5">
        <v>4347.1000000000004</v>
      </c>
      <c r="R64" s="5">
        <v>4420</v>
      </c>
      <c r="S64" s="5">
        <v>4487</v>
      </c>
      <c r="T64" s="5">
        <v>4545</v>
      </c>
      <c r="U64" s="5">
        <v>4601</v>
      </c>
    </row>
    <row r="65" spans="1:21" x14ac:dyDescent="0.25">
      <c r="A65" s="5" t="s">
        <v>11</v>
      </c>
      <c r="B65" s="5">
        <v>184.6</v>
      </c>
      <c r="C65" s="5">
        <v>389.7</v>
      </c>
      <c r="D65" s="5">
        <v>622.1</v>
      </c>
      <c r="E65" s="5">
        <v>881.8</v>
      </c>
      <c r="F65" s="5">
        <v>1172</v>
      </c>
      <c r="G65" s="5">
        <v>1491</v>
      </c>
      <c r="H65" s="5">
        <v>1828</v>
      </c>
      <c r="I65" s="5">
        <v>2184</v>
      </c>
      <c r="J65" s="5">
        <v>2556</v>
      </c>
      <c r="K65" s="5">
        <v>2934</v>
      </c>
      <c r="L65" s="5">
        <v>3313</v>
      </c>
      <c r="M65" s="5">
        <v>3690</v>
      </c>
      <c r="N65" s="5">
        <v>4056</v>
      </c>
      <c r="O65" s="5">
        <v>4339</v>
      </c>
      <c r="P65" s="5">
        <v>4490</v>
      </c>
      <c r="Q65" s="5">
        <v>4592</v>
      </c>
      <c r="R65" s="5">
        <v>4677</v>
      </c>
      <c r="S65" s="5">
        <v>4757</v>
      </c>
      <c r="T65" s="5">
        <v>4832</v>
      </c>
      <c r="U65" s="5">
        <v>4900</v>
      </c>
    </row>
    <row r="66" spans="1:21" x14ac:dyDescent="0.25">
      <c r="A66" s="5"/>
      <c r="B66" s="5"/>
      <c r="C66" s="5"/>
      <c r="D66" s="5"/>
      <c r="E66" s="5"/>
      <c r="F66" s="5"/>
      <c r="G66" s="5"/>
      <c r="H66" s="5"/>
      <c r="I66" s="5"/>
      <c r="J66" s="5"/>
      <c r="K66" s="5"/>
      <c r="L66" s="5"/>
      <c r="M66" s="5"/>
      <c r="N66" s="5"/>
      <c r="O66" s="5"/>
      <c r="P66" s="5"/>
      <c r="Q66" s="5"/>
      <c r="R66" s="5"/>
      <c r="S66" s="5"/>
      <c r="T66" s="5"/>
      <c r="U66" s="5"/>
    </row>
    <row r="67" spans="1:21" ht="13.8" thickBot="1" x14ac:dyDescent="0.3">
      <c r="A67" s="3" t="s">
        <v>19</v>
      </c>
    </row>
    <row r="68" spans="1:21" x14ac:dyDescent="0.25">
      <c r="A68" s="1" t="s">
        <v>0</v>
      </c>
      <c r="B68" s="2">
        <v>2016</v>
      </c>
      <c r="C68" s="3">
        <v>2017</v>
      </c>
      <c r="D68" s="2">
        <v>2018</v>
      </c>
      <c r="E68" s="3">
        <v>2019</v>
      </c>
      <c r="F68" s="2">
        <v>2020</v>
      </c>
      <c r="G68" s="4">
        <v>2021</v>
      </c>
      <c r="H68" s="2">
        <v>2022</v>
      </c>
      <c r="I68" s="3">
        <v>2023</v>
      </c>
      <c r="J68" s="2">
        <v>2024</v>
      </c>
      <c r="K68" s="3">
        <v>2025</v>
      </c>
      <c r="L68" s="4">
        <v>2026</v>
      </c>
      <c r="M68" s="3">
        <v>2027</v>
      </c>
      <c r="N68" s="2">
        <v>2028</v>
      </c>
      <c r="O68" s="3">
        <v>2029</v>
      </c>
      <c r="P68" s="2">
        <v>2030</v>
      </c>
      <c r="Q68" s="3">
        <v>2031</v>
      </c>
      <c r="R68" s="2">
        <v>2032</v>
      </c>
      <c r="S68" s="3">
        <v>2033</v>
      </c>
      <c r="T68" s="2">
        <v>2034</v>
      </c>
      <c r="U68" s="4">
        <v>2035</v>
      </c>
    </row>
    <row r="69" spans="1:21" x14ac:dyDescent="0.25">
      <c r="A69" s="5" t="s">
        <v>2</v>
      </c>
      <c r="B69" s="5">
        <v>174.34899999999999</v>
      </c>
      <c r="C69" s="5">
        <v>368.63799999999998</v>
      </c>
      <c r="D69" s="5">
        <v>587.76499999999999</v>
      </c>
      <c r="E69" s="5">
        <v>833.84100000000001</v>
      </c>
      <c r="F69" s="5">
        <v>1107.963</v>
      </c>
      <c r="G69" s="5">
        <v>1405.107</v>
      </c>
      <c r="H69" s="5">
        <v>1716.598</v>
      </c>
      <c r="I69" s="5">
        <v>2038.5029999999999</v>
      </c>
      <c r="J69" s="5">
        <v>2369.1010000000001</v>
      </c>
      <c r="K69" s="5">
        <v>2703.0170000000003</v>
      </c>
      <c r="L69" s="5">
        <v>3032.34</v>
      </c>
      <c r="M69" s="5">
        <v>3355.998</v>
      </c>
      <c r="N69" s="5">
        <v>3668.7710000000002</v>
      </c>
      <c r="O69" s="5">
        <v>3850.9029999999998</v>
      </c>
      <c r="P69" s="5">
        <v>3957.08</v>
      </c>
      <c r="Q69" s="5">
        <v>4015.3180000000002</v>
      </c>
      <c r="R69" s="5">
        <v>4065.4189999999999</v>
      </c>
      <c r="S69" s="5">
        <v>4109.393</v>
      </c>
      <c r="T69" s="5">
        <v>4152.1799999999994</v>
      </c>
      <c r="U69" s="5">
        <v>4196.393</v>
      </c>
    </row>
    <row r="70" spans="1:21" x14ac:dyDescent="0.25">
      <c r="A70" s="5" t="s">
        <v>3</v>
      </c>
      <c r="B70" s="5">
        <v>174.99799999999999</v>
      </c>
      <c r="C70" s="5">
        <v>370.11799999999999</v>
      </c>
      <c r="D70" s="5">
        <v>590.346</v>
      </c>
      <c r="E70" s="5">
        <v>836.98599999999999</v>
      </c>
      <c r="F70" s="5">
        <v>1112.71</v>
      </c>
      <c r="G70" s="5">
        <v>1411.268</v>
      </c>
      <c r="H70" s="5">
        <v>1724.1880000000001</v>
      </c>
      <c r="I70" s="5">
        <v>2048.212</v>
      </c>
      <c r="J70" s="5">
        <v>2382.8879999999999</v>
      </c>
      <c r="K70" s="5">
        <v>2719.6439999999998</v>
      </c>
      <c r="L70" s="5">
        <v>3054.634</v>
      </c>
      <c r="M70" s="5">
        <v>3382.86</v>
      </c>
      <c r="N70" s="5">
        <v>3702.2960000000003</v>
      </c>
      <c r="O70" s="5">
        <v>3897.01</v>
      </c>
      <c r="P70" s="5">
        <v>4007.2339999999999</v>
      </c>
      <c r="Q70" s="5">
        <v>4068.5120000000002</v>
      </c>
      <c r="R70" s="5">
        <v>4119.5239999999994</v>
      </c>
      <c r="S70" s="5">
        <v>4164.8679999999995</v>
      </c>
      <c r="T70" s="5">
        <v>4210.9859999999999</v>
      </c>
      <c r="U70" s="5">
        <v>4253.8159999999998</v>
      </c>
    </row>
    <row r="71" spans="1:21" x14ac:dyDescent="0.25">
      <c r="A71" s="5" t="s">
        <v>4</v>
      </c>
      <c r="B71" s="5">
        <v>175.607</v>
      </c>
      <c r="C71" s="5">
        <v>371.21699999999998</v>
      </c>
      <c r="D71" s="5">
        <v>592.221</v>
      </c>
      <c r="E71" s="5">
        <v>839.81</v>
      </c>
      <c r="F71" s="5">
        <v>1116.6610000000001</v>
      </c>
      <c r="G71" s="5">
        <v>1417.7639999999999</v>
      </c>
      <c r="H71" s="5">
        <v>1732.9010000000001</v>
      </c>
      <c r="I71" s="5">
        <v>2058.027</v>
      </c>
      <c r="J71" s="5">
        <v>2395.172</v>
      </c>
      <c r="K71" s="5">
        <v>2734.8579999999997</v>
      </c>
      <c r="L71" s="5">
        <v>3072.7079999999996</v>
      </c>
      <c r="M71" s="5">
        <v>3404.2150000000001</v>
      </c>
      <c r="N71" s="5">
        <v>3726.2709999999997</v>
      </c>
      <c r="O71" s="5">
        <v>3925.3340000000003</v>
      </c>
      <c r="P71" s="5">
        <v>4036.9110000000001</v>
      </c>
      <c r="Q71" s="5">
        <v>4099.0659999999998</v>
      </c>
      <c r="R71" s="5">
        <v>4151.7240000000002</v>
      </c>
      <c r="S71" s="5">
        <v>4197.1109999999999</v>
      </c>
      <c r="T71" s="5">
        <v>4242.4639999999999</v>
      </c>
      <c r="U71" s="5">
        <v>4288.808</v>
      </c>
    </row>
    <row r="72" spans="1:21" x14ac:dyDescent="0.25">
      <c r="A72" s="5" t="s">
        <v>5</v>
      </c>
      <c r="B72" s="5">
        <v>176.1</v>
      </c>
      <c r="C72" s="5">
        <v>372.08</v>
      </c>
      <c r="D72" s="5">
        <v>593.428</v>
      </c>
      <c r="E72" s="5">
        <v>842.05599999999993</v>
      </c>
      <c r="F72" s="5">
        <v>1119.9880000000001</v>
      </c>
      <c r="G72" s="5">
        <v>1422.008</v>
      </c>
      <c r="H72" s="5">
        <v>1738.662</v>
      </c>
      <c r="I72" s="5">
        <v>2066.5039999999999</v>
      </c>
      <c r="J72" s="5">
        <v>2405.2640000000001</v>
      </c>
      <c r="K72" s="5">
        <v>2748.0239999999999</v>
      </c>
      <c r="L72" s="5">
        <v>3087.7060000000001</v>
      </c>
      <c r="M72" s="5">
        <v>3420.8780000000002</v>
      </c>
      <c r="N72" s="5">
        <v>3744.9319999999998</v>
      </c>
      <c r="O72" s="5">
        <v>3947.8119999999999</v>
      </c>
      <c r="P72" s="5">
        <v>4063.288</v>
      </c>
      <c r="Q72" s="5">
        <v>4127.8420000000006</v>
      </c>
      <c r="R72" s="5">
        <v>4180.4519999999993</v>
      </c>
      <c r="S72" s="5">
        <v>4227.2579999999998</v>
      </c>
      <c r="T72" s="5">
        <v>4275.1459999999997</v>
      </c>
      <c r="U72" s="5">
        <v>4322.0720000000001</v>
      </c>
    </row>
    <row r="73" spans="1:21" x14ac:dyDescent="0.25">
      <c r="A73" s="5" t="s">
        <v>6</v>
      </c>
      <c r="B73" s="5">
        <v>176.565</v>
      </c>
      <c r="C73" s="5">
        <v>373.07</v>
      </c>
      <c r="D73" s="5">
        <v>595.03499999999997</v>
      </c>
      <c r="E73" s="5">
        <v>844.14</v>
      </c>
      <c r="F73" s="5">
        <v>1123.21</v>
      </c>
      <c r="G73" s="5">
        <v>1426.25</v>
      </c>
      <c r="H73" s="5">
        <v>1744.57</v>
      </c>
      <c r="I73" s="5">
        <v>2074.3199999999997</v>
      </c>
      <c r="J73" s="5">
        <v>2415.1549999999997</v>
      </c>
      <c r="K73" s="5">
        <v>2760.1850000000004</v>
      </c>
      <c r="L73" s="5">
        <v>3102.855</v>
      </c>
      <c r="M73" s="5">
        <v>3440.15</v>
      </c>
      <c r="N73" s="5">
        <v>3768.0349999999999</v>
      </c>
      <c r="O73" s="5">
        <v>3979.0250000000001</v>
      </c>
      <c r="P73" s="5">
        <v>4095.18</v>
      </c>
      <c r="Q73" s="5">
        <v>4159.9650000000001</v>
      </c>
      <c r="R73" s="5">
        <v>4213.7950000000001</v>
      </c>
      <c r="S73" s="5">
        <v>4263.49</v>
      </c>
      <c r="T73" s="5">
        <v>4312.3</v>
      </c>
      <c r="U73" s="5">
        <v>4361.34</v>
      </c>
    </row>
    <row r="74" spans="1:21" x14ac:dyDescent="0.25">
      <c r="A74" s="5" t="s">
        <v>7</v>
      </c>
      <c r="B74" s="5">
        <v>177.01</v>
      </c>
      <c r="C74" s="5">
        <v>373.88200000000001</v>
      </c>
      <c r="D74" s="5">
        <v>596.66800000000001</v>
      </c>
      <c r="E74" s="5">
        <v>846.50800000000004</v>
      </c>
      <c r="F74" s="5">
        <v>1126.33</v>
      </c>
      <c r="G74" s="5">
        <v>1430.442</v>
      </c>
      <c r="H74" s="5">
        <v>1750.3119999999999</v>
      </c>
      <c r="I74" s="5">
        <v>2081.8579999999997</v>
      </c>
      <c r="J74" s="5">
        <v>2425.1759999999999</v>
      </c>
      <c r="K74" s="5">
        <v>2772.0740000000001</v>
      </c>
      <c r="L74" s="5">
        <v>3117.04</v>
      </c>
      <c r="M74" s="5">
        <v>3457.1619999999998</v>
      </c>
      <c r="N74" s="5">
        <v>3788.578</v>
      </c>
      <c r="O74" s="5">
        <v>4005.1179999999999</v>
      </c>
      <c r="P74" s="5">
        <v>4125.3140000000003</v>
      </c>
      <c r="Q74" s="5">
        <v>4190.1280000000006</v>
      </c>
      <c r="R74" s="5">
        <v>4245.9220000000005</v>
      </c>
      <c r="S74" s="5">
        <v>4296.7919999999995</v>
      </c>
      <c r="T74" s="5">
        <v>4345.3940000000002</v>
      </c>
      <c r="U74" s="5">
        <v>4392.674</v>
      </c>
    </row>
    <row r="75" spans="1:21" x14ac:dyDescent="0.25">
      <c r="A75" s="5" t="s">
        <v>8</v>
      </c>
      <c r="B75" s="5">
        <v>177.52600000000001</v>
      </c>
      <c r="C75" s="5">
        <v>375.00299999999999</v>
      </c>
      <c r="D75" s="5">
        <v>598.45300000000009</v>
      </c>
      <c r="E75" s="5">
        <v>849.39</v>
      </c>
      <c r="F75" s="5">
        <v>1130.2660000000001</v>
      </c>
      <c r="G75" s="5">
        <v>1435.854</v>
      </c>
      <c r="H75" s="5">
        <v>1757.5239999999999</v>
      </c>
      <c r="I75" s="5">
        <v>2090.585</v>
      </c>
      <c r="J75" s="5">
        <v>2435.83</v>
      </c>
      <c r="K75" s="5">
        <v>2785.4739999999997</v>
      </c>
      <c r="L75" s="5">
        <v>3134.116</v>
      </c>
      <c r="M75" s="5">
        <v>3476.7549999999997</v>
      </c>
      <c r="N75" s="5">
        <v>3810.9690000000001</v>
      </c>
      <c r="O75" s="5">
        <v>4031.107</v>
      </c>
      <c r="P75" s="5">
        <v>4151.3580000000002</v>
      </c>
      <c r="Q75" s="5">
        <v>4215.5959999999995</v>
      </c>
      <c r="R75" s="5">
        <v>4271.6790000000001</v>
      </c>
      <c r="S75" s="5">
        <v>4322.5999999999995</v>
      </c>
      <c r="T75" s="5">
        <v>4372.18</v>
      </c>
      <c r="U75" s="5">
        <v>4421.8469999999998</v>
      </c>
    </row>
    <row r="76" spans="1:21" x14ac:dyDescent="0.25">
      <c r="A76" s="5" t="s">
        <v>9</v>
      </c>
      <c r="B76" s="5">
        <v>178.488</v>
      </c>
      <c r="C76" s="5">
        <v>376.88</v>
      </c>
      <c r="D76" s="5">
        <v>600.85599999999999</v>
      </c>
      <c r="E76" s="5">
        <v>852.54599999999994</v>
      </c>
      <c r="F76" s="5">
        <v>1135.336</v>
      </c>
      <c r="G76" s="5">
        <v>1442.27</v>
      </c>
      <c r="H76" s="5">
        <v>1765.2260000000001</v>
      </c>
      <c r="I76" s="5">
        <v>2100.75</v>
      </c>
      <c r="J76" s="5">
        <v>2448.17</v>
      </c>
      <c r="K76" s="5">
        <v>2799.7739999999999</v>
      </c>
      <c r="L76" s="5">
        <v>3151.1059999999998</v>
      </c>
      <c r="M76" s="5">
        <v>3497.384</v>
      </c>
      <c r="N76" s="5">
        <v>3833.49</v>
      </c>
      <c r="O76" s="5">
        <v>4062.0859999999998</v>
      </c>
      <c r="P76" s="5">
        <v>4187.38</v>
      </c>
      <c r="Q76" s="5">
        <v>4254.9160000000002</v>
      </c>
      <c r="R76" s="5">
        <v>4312.9039999999995</v>
      </c>
      <c r="S76" s="5">
        <v>4365.1459999999997</v>
      </c>
      <c r="T76" s="5">
        <v>4415.9440000000004</v>
      </c>
      <c r="U76" s="5">
        <v>4466.3519999999999</v>
      </c>
    </row>
    <row r="77" spans="1:21" x14ac:dyDescent="0.25">
      <c r="A77" s="5" t="s">
        <v>10</v>
      </c>
      <c r="B77" s="5">
        <v>180.47899999999998</v>
      </c>
      <c r="C77" s="5">
        <v>380.142</v>
      </c>
      <c r="D77" s="5">
        <v>605.66899999999998</v>
      </c>
      <c r="E77" s="5">
        <v>858.86599999999999</v>
      </c>
      <c r="F77" s="5">
        <v>1142.0219999999999</v>
      </c>
      <c r="G77" s="5">
        <v>1451.0039999999999</v>
      </c>
      <c r="H77" s="5">
        <v>1776.671</v>
      </c>
      <c r="I77" s="5">
        <v>2114.7359999999999</v>
      </c>
      <c r="J77" s="5">
        <v>2464.703</v>
      </c>
      <c r="K77" s="5">
        <v>2820.13</v>
      </c>
      <c r="L77" s="5">
        <v>3175.9989999999998</v>
      </c>
      <c r="M77" s="5">
        <v>3526.2150000000001</v>
      </c>
      <c r="N77" s="5">
        <v>3870.8179999999998</v>
      </c>
      <c r="O77" s="5">
        <v>4109.424</v>
      </c>
      <c r="P77" s="5">
        <v>4238.6840000000002</v>
      </c>
      <c r="Q77" s="5">
        <v>4311.9989999999998</v>
      </c>
      <c r="R77" s="5">
        <v>4371.1750000000002</v>
      </c>
      <c r="S77" s="5">
        <v>4426.95</v>
      </c>
      <c r="T77" s="5">
        <v>4481.1510000000007</v>
      </c>
      <c r="U77" s="5">
        <v>4534.6040000000003</v>
      </c>
    </row>
    <row r="78" spans="1:21" x14ac:dyDescent="0.25">
      <c r="A78" s="5" t="s">
        <v>11</v>
      </c>
      <c r="B78" s="5">
        <v>186.62</v>
      </c>
      <c r="C78" s="5">
        <v>393.84</v>
      </c>
      <c r="D78" s="5">
        <v>627.44000000000005</v>
      </c>
      <c r="E78" s="5">
        <v>889.08</v>
      </c>
      <c r="F78" s="5">
        <v>1182.3</v>
      </c>
      <c r="G78" s="5">
        <v>1500.81</v>
      </c>
      <c r="H78" s="5">
        <v>1835.42</v>
      </c>
      <c r="I78" s="5">
        <v>2183.2399999999998</v>
      </c>
      <c r="J78" s="5">
        <v>2551.25</v>
      </c>
      <c r="K78" s="5">
        <v>2928.49</v>
      </c>
      <c r="L78" s="5">
        <v>3300.14</v>
      </c>
      <c r="M78" s="5">
        <v>3671.54</v>
      </c>
      <c r="N78" s="5">
        <v>4034.08</v>
      </c>
      <c r="O78" s="5">
        <v>4305.58</v>
      </c>
      <c r="P78" s="5">
        <v>4449.78</v>
      </c>
      <c r="Q78" s="5">
        <v>4527.24</v>
      </c>
      <c r="R78" s="5">
        <v>4593.08</v>
      </c>
      <c r="S78" s="5">
        <v>4654.92</v>
      </c>
      <c r="T78" s="5">
        <v>4715.8500000000004</v>
      </c>
      <c r="U78" s="5">
        <v>4775.7</v>
      </c>
    </row>
    <row r="80" spans="1:21" ht="13.8" thickBot="1" x14ac:dyDescent="0.3">
      <c r="A80" s="3" t="s">
        <v>70</v>
      </c>
    </row>
    <row r="81" spans="1:21" x14ac:dyDescent="0.25">
      <c r="A81" s="1" t="s">
        <v>0</v>
      </c>
      <c r="B81" s="2">
        <v>2016</v>
      </c>
      <c r="C81" s="3">
        <v>2017</v>
      </c>
      <c r="D81" s="2">
        <v>2018</v>
      </c>
      <c r="E81" s="3">
        <v>2019</v>
      </c>
      <c r="F81" s="2">
        <v>2020</v>
      </c>
      <c r="G81" s="4">
        <v>2021</v>
      </c>
      <c r="H81" s="2">
        <v>2022</v>
      </c>
      <c r="I81" s="3">
        <v>2023</v>
      </c>
      <c r="J81" s="2">
        <v>2024</v>
      </c>
      <c r="K81" s="3">
        <v>2025</v>
      </c>
      <c r="L81" s="4">
        <v>2026</v>
      </c>
      <c r="M81" s="3">
        <v>2027</v>
      </c>
      <c r="N81" s="2">
        <v>2028</v>
      </c>
      <c r="O81" s="3">
        <v>2029</v>
      </c>
      <c r="P81" s="2">
        <v>2030</v>
      </c>
      <c r="Q81" s="3">
        <v>2031</v>
      </c>
      <c r="R81" s="2">
        <v>2032</v>
      </c>
      <c r="S81" s="3">
        <v>2033</v>
      </c>
      <c r="T81" s="2">
        <v>2034</v>
      </c>
      <c r="U81" s="4">
        <v>2035</v>
      </c>
    </row>
    <row r="82" spans="1:21" x14ac:dyDescent="0.25">
      <c r="A82" s="5" t="s">
        <v>2</v>
      </c>
      <c r="B82" s="5">
        <v>150.36700000000002</v>
      </c>
      <c r="C82" s="5">
        <v>321.75900000000001</v>
      </c>
      <c r="D82" s="5">
        <v>517.79999999999995</v>
      </c>
      <c r="E82" s="5">
        <v>738.0680000000001</v>
      </c>
      <c r="F82" s="5">
        <v>985.39199999999994</v>
      </c>
      <c r="G82" s="5">
        <v>1254.797</v>
      </c>
      <c r="H82" s="5">
        <v>1538.047</v>
      </c>
      <c r="I82" s="5">
        <v>1832.816</v>
      </c>
      <c r="J82" s="5">
        <v>2136.83</v>
      </c>
      <c r="K82" s="5">
        <v>2443.6730000000002</v>
      </c>
      <c r="L82" s="5">
        <v>2746.7890000000002</v>
      </c>
      <c r="M82" s="5">
        <v>3044.3269999999998</v>
      </c>
      <c r="N82" s="5">
        <v>3332.7370000000001</v>
      </c>
      <c r="O82" s="5">
        <v>3493.6779999999999</v>
      </c>
      <c r="P82" s="5">
        <v>3570.498</v>
      </c>
      <c r="Q82" s="5">
        <v>3601.9290000000001</v>
      </c>
      <c r="R82" s="5">
        <v>3621.4339999999997</v>
      </c>
      <c r="S82" s="5">
        <v>3641.1779999999999</v>
      </c>
      <c r="T82" s="5">
        <v>3660.5549999999998</v>
      </c>
      <c r="U82" s="5">
        <v>3685.64</v>
      </c>
    </row>
    <row r="83" spans="1:21" x14ac:dyDescent="0.25">
      <c r="A83" s="5" t="s">
        <v>3</v>
      </c>
      <c r="B83" s="5">
        <v>151.298</v>
      </c>
      <c r="C83" s="5">
        <v>323.66000000000003</v>
      </c>
      <c r="D83" s="5">
        <v>520.91800000000001</v>
      </c>
      <c r="E83" s="5">
        <v>742.76199999999994</v>
      </c>
      <c r="F83" s="5">
        <v>991.59</v>
      </c>
      <c r="G83" s="5">
        <v>1262.912</v>
      </c>
      <c r="H83" s="5">
        <v>1549.616</v>
      </c>
      <c r="I83" s="5">
        <v>1847.11</v>
      </c>
      <c r="J83" s="5">
        <v>2155.2379999999998</v>
      </c>
      <c r="K83" s="5">
        <v>2465.482</v>
      </c>
      <c r="L83" s="5">
        <v>2772.4720000000002</v>
      </c>
      <c r="M83" s="5">
        <v>3073.7719999999999</v>
      </c>
      <c r="N83" s="5">
        <v>3366.5059999999999</v>
      </c>
      <c r="O83" s="5">
        <v>3536.018</v>
      </c>
      <c r="P83" s="5">
        <v>3621.672</v>
      </c>
      <c r="Q83" s="5">
        <v>3658.2400000000002</v>
      </c>
      <c r="R83" s="5">
        <v>3686.1640000000002</v>
      </c>
      <c r="S83" s="5">
        <v>3716.8240000000001</v>
      </c>
      <c r="T83" s="5">
        <v>3750.2640000000001</v>
      </c>
      <c r="U83" s="5">
        <v>3780.4079999999999</v>
      </c>
    </row>
    <row r="84" spans="1:21" x14ac:dyDescent="0.25">
      <c r="A84" s="5" t="s">
        <v>4</v>
      </c>
      <c r="B84" s="5">
        <v>152.05700000000002</v>
      </c>
      <c r="C84" s="5">
        <v>325.16000000000003</v>
      </c>
      <c r="D84" s="5">
        <v>522.92399999999998</v>
      </c>
      <c r="E84" s="5">
        <v>745.91399999999999</v>
      </c>
      <c r="F84" s="5">
        <v>996.18600000000004</v>
      </c>
      <c r="G84" s="5">
        <v>1268.981</v>
      </c>
      <c r="H84" s="5">
        <v>1558.0170000000001</v>
      </c>
      <c r="I84" s="5">
        <v>1858.1109999999999</v>
      </c>
      <c r="J84" s="5">
        <v>2168.1240000000003</v>
      </c>
      <c r="K84" s="5">
        <v>2483.069</v>
      </c>
      <c r="L84" s="5">
        <v>2794.6379999999999</v>
      </c>
      <c r="M84" s="5">
        <v>3101.067</v>
      </c>
      <c r="N84" s="5">
        <v>3399.7330000000002</v>
      </c>
      <c r="O84" s="5">
        <v>3577.482</v>
      </c>
      <c r="P84" s="5">
        <v>3666.2109999999998</v>
      </c>
      <c r="Q84" s="5">
        <v>3709.614</v>
      </c>
      <c r="R84" s="5">
        <v>3744.4459999999999</v>
      </c>
      <c r="S84" s="5">
        <v>3778.2550000000001</v>
      </c>
      <c r="T84" s="5">
        <v>3806.8629999999998</v>
      </c>
      <c r="U84" s="5">
        <v>3842.27</v>
      </c>
    </row>
    <row r="85" spans="1:21" x14ac:dyDescent="0.25">
      <c r="A85" s="5" t="s">
        <v>5</v>
      </c>
      <c r="B85" s="5">
        <v>152.90600000000001</v>
      </c>
      <c r="C85" s="5">
        <v>326.49799999999999</v>
      </c>
      <c r="D85" s="5">
        <v>525.25599999999997</v>
      </c>
      <c r="E85" s="5">
        <v>749.17600000000004</v>
      </c>
      <c r="F85" s="5">
        <v>999.95</v>
      </c>
      <c r="G85" s="5">
        <v>1274.674</v>
      </c>
      <c r="H85" s="5">
        <v>1565.5439999999999</v>
      </c>
      <c r="I85" s="5">
        <v>1868.19</v>
      </c>
      <c r="J85" s="5">
        <v>2181.2939999999999</v>
      </c>
      <c r="K85" s="5">
        <v>2498.4459999999999</v>
      </c>
      <c r="L85" s="5">
        <v>2814.69</v>
      </c>
      <c r="M85" s="5">
        <v>3124.1840000000002</v>
      </c>
      <c r="N85" s="5">
        <v>3427.636</v>
      </c>
      <c r="O85" s="5">
        <v>3617.08</v>
      </c>
      <c r="P85" s="5">
        <v>3715.8980000000001</v>
      </c>
      <c r="Q85" s="5">
        <v>3760.6600000000003</v>
      </c>
      <c r="R85" s="5">
        <v>3796.79</v>
      </c>
      <c r="S85" s="5">
        <v>3831.2400000000002</v>
      </c>
      <c r="T85" s="5">
        <v>3870.3119999999999</v>
      </c>
      <c r="U85" s="5">
        <v>3907.58</v>
      </c>
    </row>
    <row r="86" spans="1:21" x14ac:dyDescent="0.25">
      <c r="A86" s="5" t="s">
        <v>6</v>
      </c>
      <c r="B86" s="5">
        <v>154.53</v>
      </c>
      <c r="C86" s="5">
        <v>329.02499999999998</v>
      </c>
      <c r="D86" s="5">
        <v>527.93000000000006</v>
      </c>
      <c r="E86" s="5">
        <v>752.745</v>
      </c>
      <c r="F86" s="5">
        <v>1005.475</v>
      </c>
      <c r="G86" s="5">
        <v>1282.44</v>
      </c>
      <c r="H86" s="5">
        <v>1574.865</v>
      </c>
      <c r="I86" s="5">
        <v>1880.905</v>
      </c>
      <c r="J86" s="5">
        <v>2196.5500000000002</v>
      </c>
      <c r="K86" s="5">
        <v>2517.3999999999996</v>
      </c>
      <c r="L86" s="5">
        <v>2837.835</v>
      </c>
      <c r="M86" s="5">
        <v>3150.3649999999998</v>
      </c>
      <c r="N86" s="5">
        <v>3457.88</v>
      </c>
      <c r="O86" s="5">
        <v>3648.6499999999996</v>
      </c>
      <c r="P86" s="5">
        <v>3746.8599999999997</v>
      </c>
      <c r="Q86" s="5">
        <v>3797.3249999999998</v>
      </c>
      <c r="R86" s="5">
        <v>3840.855</v>
      </c>
      <c r="S86" s="5">
        <v>3881.0050000000001</v>
      </c>
      <c r="T86" s="5">
        <v>3920.67</v>
      </c>
      <c r="U86" s="5">
        <v>3961.5299999999997</v>
      </c>
    </row>
    <row r="87" spans="1:21" x14ac:dyDescent="0.25">
      <c r="A87" s="5" t="s">
        <v>7</v>
      </c>
      <c r="B87" s="5">
        <v>155.57</v>
      </c>
      <c r="C87" s="5">
        <v>330.75799999999998</v>
      </c>
      <c r="D87" s="5">
        <v>530.68200000000002</v>
      </c>
      <c r="E87" s="5">
        <v>756.79</v>
      </c>
      <c r="F87" s="5">
        <v>1010.784</v>
      </c>
      <c r="G87" s="5">
        <v>1289.296</v>
      </c>
      <c r="H87" s="5">
        <v>1584</v>
      </c>
      <c r="I87" s="5">
        <v>1891.9580000000001</v>
      </c>
      <c r="J87" s="5">
        <v>2211.7759999999998</v>
      </c>
      <c r="K87" s="5">
        <v>2536.8139999999999</v>
      </c>
      <c r="L87" s="5">
        <v>2860.9459999999999</v>
      </c>
      <c r="M87" s="5">
        <v>3180.9720000000002</v>
      </c>
      <c r="N87" s="5">
        <v>3494.09</v>
      </c>
      <c r="O87" s="5">
        <v>3694.74</v>
      </c>
      <c r="P87" s="5">
        <v>3798.8319999999999</v>
      </c>
      <c r="Q87" s="5">
        <v>3851.982</v>
      </c>
      <c r="R87" s="5">
        <v>3895.71</v>
      </c>
      <c r="S87" s="5">
        <v>3937.3940000000002</v>
      </c>
      <c r="T87" s="5">
        <v>3980.44</v>
      </c>
      <c r="U87" s="5">
        <v>4023.712</v>
      </c>
    </row>
    <row r="88" spans="1:21" x14ac:dyDescent="0.25">
      <c r="A88" s="5" t="s">
        <v>8</v>
      </c>
      <c r="B88" s="5">
        <v>156.4</v>
      </c>
      <c r="C88" s="5">
        <v>332.45299999999997</v>
      </c>
      <c r="D88" s="5">
        <v>533.55899999999997</v>
      </c>
      <c r="E88" s="5">
        <v>760.90800000000002</v>
      </c>
      <c r="F88" s="5">
        <v>1016.554</v>
      </c>
      <c r="G88" s="5">
        <v>1297.2470000000001</v>
      </c>
      <c r="H88" s="5">
        <v>1595.5530000000001</v>
      </c>
      <c r="I88" s="5">
        <v>1907.278</v>
      </c>
      <c r="J88" s="5">
        <v>2230.777</v>
      </c>
      <c r="K88" s="5">
        <v>2559.4139999999998</v>
      </c>
      <c r="L88" s="5">
        <v>2887.2910000000002</v>
      </c>
      <c r="M88" s="5">
        <v>3210.4809999999998</v>
      </c>
      <c r="N88" s="5">
        <v>3526.5369999999998</v>
      </c>
      <c r="O88" s="5">
        <v>3734.5099999999998</v>
      </c>
      <c r="P88" s="5">
        <v>3840.665</v>
      </c>
      <c r="Q88" s="5">
        <v>3899.8439999999996</v>
      </c>
      <c r="R88" s="5">
        <v>3947.8609999999999</v>
      </c>
      <c r="S88" s="5">
        <v>3992.752</v>
      </c>
      <c r="T88" s="5">
        <v>4037.8330000000001</v>
      </c>
      <c r="U88" s="5">
        <v>4082.0009999999997</v>
      </c>
    </row>
    <row r="89" spans="1:21" x14ac:dyDescent="0.25">
      <c r="A89" s="5" t="s">
        <v>9</v>
      </c>
      <c r="B89" s="5">
        <v>157.74200000000002</v>
      </c>
      <c r="C89" s="5">
        <v>335.50400000000002</v>
      </c>
      <c r="D89" s="5">
        <v>538.12</v>
      </c>
      <c r="E89" s="5">
        <v>767.548</v>
      </c>
      <c r="F89" s="5">
        <v>1028.02</v>
      </c>
      <c r="G89" s="5">
        <v>1312.0719999999999</v>
      </c>
      <c r="H89" s="5">
        <v>1614.8419999999999</v>
      </c>
      <c r="I89" s="5">
        <v>1931.9080000000001</v>
      </c>
      <c r="J89" s="5">
        <v>2260.596</v>
      </c>
      <c r="K89" s="5">
        <v>2591.634</v>
      </c>
      <c r="L89" s="5">
        <v>2924.2040000000002</v>
      </c>
      <c r="M89" s="5">
        <v>3251.4900000000002</v>
      </c>
      <c r="N89" s="5">
        <v>3573.59</v>
      </c>
      <c r="O89" s="5">
        <v>3785.4500000000003</v>
      </c>
      <c r="P89" s="5">
        <v>3901.306</v>
      </c>
      <c r="Q89" s="5">
        <v>3966.7700000000004</v>
      </c>
      <c r="R89" s="5">
        <v>4017.5860000000002</v>
      </c>
      <c r="S89" s="5">
        <v>4064.3199999999997</v>
      </c>
      <c r="T89" s="5">
        <v>4109.8959999999997</v>
      </c>
      <c r="U89" s="5">
        <v>4154.0839999999998</v>
      </c>
    </row>
    <row r="90" spans="1:21" x14ac:dyDescent="0.25">
      <c r="A90" s="5" t="s">
        <v>10</v>
      </c>
      <c r="B90" s="5">
        <v>173.452</v>
      </c>
      <c r="C90" s="5">
        <v>361.76700000000005</v>
      </c>
      <c r="D90" s="5">
        <v>571.18799999999999</v>
      </c>
      <c r="E90" s="5">
        <v>803.46</v>
      </c>
      <c r="F90" s="5">
        <v>1062.241</v>
      </c>
      <c r="G90" s="5">
        <v>1343.568</v>
      </c>
      <c r="H90" s="5">
        <v>1643.2760000000001</v>
      </c>
      <c r="I90" s="5">
        <v>1958.6499999999999</v>
      </c>
      <c r="J90" s="5">
        <v>2294.701</v>
      </c>
      <c r="K90" s="5">
        <v>2633.6039999999998</v>
      </c>
      <c r="L90" s="5">
        <v>2975.11</v>
      </c>
      <c r="M90" s="5">
        <v>3313.9079999999999</v>
      </c>
      <c r="N90" s="5">
        <v>3647.0129999999999</v>
      </c>
      <c r="O90" s="5">
        <v>3867.0719999999997</v>
      </c>
      <c r="P90" s="5">
        <v>3995.37</v>
      </c>
      <c r="Q90" s="5">
        <v>4059.0880000000002</v>
      </c>
      <c r="R90" s="5">
        <v>4116.143</v>
      </c>
      <c r="S90" s="5">
        <v>4165.8209999999999</v>
      </c>
      <c r="T90" s="5">
        <v>4212.5069999999996</v>
      </c>
      <c r="U90" s="5">
        <v>4258.9830000000002</v>
      </c>
    </row>
    <row r="91" spans="1:21" x14ac:dyDescent="0.25">
      <c r="A91" s="5" t="s">
        <v>11</v>
      </c>
      <c r="B91" s="5">
        <v>184.84</v>
      </c>
      <c r="C91" s="5">
        <v>389.45</v>
      </c>
      <c r="D91" s="5">
        <v>617.67999999999995</v>
      </c>
      <c r="E91" s="5">
        <v>871.92</v>
      </c>
      <c r="F91" s="5">
        <v>1151.1600000000001</v>
      </c>
      <c r="G91" s="5">
        <v>1455.61</v>
      </c>
      <c r="H91" s="5">
        <v>1774.7</v>
      </c>
      <c r="I91" s="5">
        <v>2105.29</v>
      </c>
      <c r="J91" s="5">
        <v>2445.33</v>
      </c>
      <c r="K91" s="5">
        <v>2810.96</v>
      </c>
      <c r="L91" s="5">
        <v>3180.67</v>
      </c>
      <c r="M91" s="5">
        <v>3546.87</v>
      </c>
      <c r="N91" s="5">
        <v>3906.42</v>
      </c>
      <c r="O91" s="5">
        <v>4175.1099999999997</v>
      </c>
      <c r="P91" s="5">
        <v>4316.71</v>
      </c>
      <c r="Q91" s="5">
        <v>4391.95</v>
      </c>
      <c r="R91" s="5">
        <v>4453.18</v>
      </c>
      <c r="S91" s="5">
        <v>4510.18</v>
      </c>
      <c r="T91" s="5">
        <v>4566.63</v>
      </c>
      <c r="U91" s="5">
        <v>4623.33</v>
      </c>
    </row>
    <row r="93" spans="1:21" ht="13.8" thickBot="1" x14ac:dyDescent="0.3">
      <c r="A93" s="3" t="s">
        <v>96</v>
      </c>
    </row>
    <row r="94" spans="1:21" x14ac:dyDescent="0.25">
      <c r="A94" s="1" t="s">
        <v>0</v>
      </c>
      <c r="B94" s="2">
        <v>2016</v>
      </c>
      <c r="C94" s="3">
        <v>2017</v>
      </c>
      <c r="D94" s="2">
        <v>2018</v>
      </c>
      <c r="E94" s="3">
        <v>2019</v>
      </c>
      <c r="F94" s="2">
        <v>2020</v>
      </c>
      <c r="G94" s="4">
        <v>2021</v>
      </c>
      <c r="H94" s="2">
        <v>2022</v>
      </c>
      <c r="I94" s="3">
        <v>2023</v>
      </c>
      <c r="J94" s="2">
        <v>2024</v>
      </c>
      <c r="K94" s="3">
        <v>2025</v>
      </c>
      <c r="L94" s="4">
        <v>2026</v>
      </c>
      <c r="M94" s="3">
        <v>2027</v>
      </c>
      <c r="N94" s="2">
        <v>2028</v>
      </c>
      <c r="O94" s="3">
        <v>2029</v>
      </c>
      <c r="P94" s="2">
        <v>2030</v>
      </c>
      <c r="Q94" s="3">
        <v>2031</v>
      </c>
      <c r="R94" s="2">
        <v>2032</v>
      </c>
      <c r="S94" s="3">
        <v>2033</v>
      </c>
      <c r="T94" s="2">
        <v>2034</v>
      </c>
      <c r="U94" s="4">
        <v>2035</v>
      </c>
    </row>
    <row r="95" spans="1:21" x14ac:dyDescent="0.25">
      <c r="A95" s="5" t="s">
        <v>2</v>
      </c>
      <c r="B95" s="5">
        <v>154.63999999999999</v>
      </c>
      <c r="C95" s="5">
        <v>328.98400000000004</v>
      </c>
      <c r="D95" s="5">
        <v>528.49099999999999</v>
      </c>
      <c r="E95" s="5">
        <v>753.98900000000003</v>
      </c>
      <c r="F95" s="5">
        <v>1007.999</v>
      </c>
      <c r="G95" s="5">
        <v>1287.5929999999998</v>
      </c>
      <c r="H95" s="5">
        <v>1584.2159999999999</v>
      </c>
      <c r="I95" s="5">
        <v>1896.3920000000001</v>
      </c>
      <c r="J95" s="5">
        <v>2223.1189999999997</v>
      </c>
      <c r="K95" s="5">
        <v>2554.558</v>
      </c>
      <c r="L95" s="5">
        <v>2885.194</v>
      </c>
      <c r="M95" s="5">
        <v>3212.299</v>
      </c>
      <c r="N95" s="5">
        <v>3533.3900000000003</v>
      </c>
      <c r="O95" s="5">
        <v>3733.489</v>
      </c>
      <c r="P95" s="5">
        <v>3844.732</v>
      </c>
      <c r="Q95" s="5">
        <v>3914.4970000000003</v>
      </c>
      <c r="R95" s="5">
        <v>3966.9780000000001</v>
      </c>
      <c r="S95" s="5">
        <v>4015.5660000000003</v>
      </c>
      <c r="T95" s="5">
        <v>4060.578</v>
      </c>
      <c r="U95" s="5">
        <v>4108.4309999999996</v>
      </c>
    </row>
    <row r="96" spans="1:21" x14ac:dyDescent="0.25">
      <c r="A96" s="5" t="s">
        <v>3</v>
      </c>
      <c r="B96" s="5">
        <v>155.238</v>
      </c>
      <c r="C96" s="5">
        <v>330.45799999999997</v>
      </c>
      <c r="D96" s="5">
        <v>530.66399999999999</v>
      </c>
      <c r="E96" s="5">
        <v>757.45</v>
      </c>
      <c r="F96" s="5">
        <v>1013.502</v>
      </c>
      <c r="G96" s="5">
        <v>1295.3500000000001</v>
      </c>
      <c r="H96" s="5">
        <v>1595.586</v>
      </c>
      <c r="I96" s="5">
        <v>1912.326</v>
      </c>
      <c r="J96" s="5">
        <v>2243.0700000000002</v>
      </c>
      <c r="K96" s="5">
        <v>2581.9700000000003</v>
      </c>
      <c r="L96" s="5">
        <v>2921.7719999999999</v>
      </c>
      <c r="M96" s="5">
        <v>3256.8719999999998</v>
      </c>
      <c r="N96" s="5">
        <v>3584.7959999999998</v>
      </c>
      <c r="O96" s="5">
        <v>3786.9560000000001</v>
      </c>
      <c r="P96" s="5">
        <v>3905.4760000000001</v>
      </c>
      <c r="Q96" s="5">
        <v>3974.7660000000001</v>
      </c>
      <c r="R96" s="5">
        <v>4030.8780000000002</v>
      </c>
      <c r="S96" s="5">
        <v>4081.02</v>
      </c>
      <c r="T96" s="5">
        <v>4131.4380000000001</v>
      </c>
      <c r="U96" s="5">
        <v>4179.9279999999999</v>
      </c>
    </row>
    <row r="97" spans="1:21" x14ac:dyDescent="0.25">
      <c r="A97" s="5" t="s">
        <v>4</v>
      </c>
      <c r="B97" s="5">
        <v>155.85</v>
      </c>
      <c r="C97" s="5">
        <v>331.50400000000002</v>
      </c>
      <c r="D97" s="5">
        <v>532.49</v>
      </c>
      <c r="E97" s="5">
        <v>760.47699999999998</v>
      </c>
      <c r="F97" s="5">
        <v>1018.367</v>
      </c>
      <c r="G97" s="5">
        <v>1302.6310000000001</v>
      </c>
      <c r="H97" s="5">
        <v>1606.991</v>
      </c>
      <c r="I97" s="5">
        <v>1927.297</v>
      </c>
      <c r="J97" s="5">
        <v>2260.451</v>
      </c>
      <c r="K97" s="5">
        <v>2603.3609999999999</v>
      </c>
      <c r="L97" s="5">
        <v>2946.4450000000002</v>
      </c>
      <c r="M97" s="5">
        <v>3286.694</v>
      </c>
      <c r="N97" s="5">
        <v>3616.7</v>
      </c>
      <c r="O97" s="5">
        <v>3830.1819999999998</v>
      </c>
      <c r="P97" s="5">
        <v>3955.1479999999997</v>
      </c>
      <c r="Q97" s="5">
        <v>4025.3510000000001</v>
      </c>
      <c r="R97" s="5">
        <v>4086.1559999999999</v>
      </c>
      <c r="S97" s="5">
        <v>4139.1440000000002</v>
      </c>
      <c r="T97" s="5">
        <v>4188.8760000000002</v>
      </c>
      <c r="U97" s="5">
        <v>4238.8109999999997</v>
      </c>
    </row>
    <row r="98" spans="1:21" x14ac:dyDescent="0.25">
      <c r="A98" s="5" t="s">
        <v>5</v>
      </c>
      <c r="B98" s="5">
        <v>156.40799999999999</v>
      </c>
      <c r="C98" s="5">
        <v>332.62200000000001</v>
      </c>
      <c r="D98" s="5">
        <v>534.34199999999998</v>
      </c>
      <c r="E98" s="5">
        <v>763.43200000000002</v>
      </c>
      <c r="F98" s="5">
        <v>1022.932</v>
      </c>
      <c r="G98" s="5">
        <v>1309.6500000000001</v>
      </c>
      <c r="H98" s="5">
        <v>1615.7560000000001</v>
      </c>
      <c r="I98" s="5">
        <v>1940.0919999999999</v>
      </c>
      <c r="J98" s="5">
        <v>2280.268</v>
      </c>
      <c r="K98" s="5">
        <v>2628.09</v>
      </c>
      <c r="L98" s="5">
        <v>2974.0639999999999</v>
      </c>
      <c r="M98" s="5">
        <v>3315.89</v>
      </c>
      <c r="N98" s="5">
        <v>3650.6320000000001</v>
      </c>
      <c r="O98" s="5">
        <v>3867.52</v>
      </c>
      <c r="P98" s="5">
        <v>3988.1079999999997</v>
      </c>
      <c r="Q98" s="5">
        <v>4059.8879999999999</v>
      </c>
      <c r="R98" s="5">
        <v>4118.2180000000008</v>
      </c>
      <c r="S98" s="5">
        <v>4170.7079999999996</v>
      </c>
      <c r="T98" s="5">
        <v>4221.4539999999997</v>
      </c>
      <c r="U98" s="5">
        <v>4272.4359999999997</v>
      </c>
    </row>
    <row r="99" spans="1:21" x14ac:dyDescent="0.25">
      <c r="A99" s="5" t="s">
        <v>6</v>
      </c>
      <c r="B99" s="5">
        <v>156.86000000000001</v>
      </c>
      <c r="C99" s="5">
        <v>333.64</v>
      </c>
      <c r="D99" s="5">
        <v>536.38499999999999</v>
      </c>
      <c r="E99" s="5">
        <v>766.86500000000001</v>
      </c>
      <c r="F99" s="5">
        <v>1028.0999999999999</v>
      </c>
      <c r="G99" s="5">
        <v>1318.97</v>
      </c>
      <c r="H99" s="5">
        <v>1631.145</v>
      </c>
      <c r="I99" s="5">
        <v>1958.22</v>
      </c>
      <c r="J99" s="5">
        <v>2300.2349999999997</v>
      </c>
      <c r="K99" s="5">
        <v>2647.915</v>
      </c>
      <c r="L99" s="5">
        <v>2996.0050000000001</v>
      </c>
      <c r="M99" s="5">
        <v>3341.3050000000003</v>
      </c>
      <c r="N99" s="5">
        <v>3678.87</v>
      </c>
      <c r="O99" s="5">
        <v>3897.0550000000003</v>
      </c>
      <c r="P99" s="5">
        <v>4024.085</v>
      </c>
      <c r="Q99" s="5">
        <v>4097.21</v>
      </c>
      <c r="R99" s="5">
        <v>4156.7450000000008</v>
      </c>
      <c r="S99" s="5">
        <v>4209.7049999999999</v>
      </c>
      <c r="T99" s="5">
        <v>4262</v>
      </c>
      <c r="U99" s="5">
        <v>4313.2649999999994</v>
      </c>
    </row>
    <row r="100" spans="1:21" x14ac:dyDescent="0.25">
      <c r="A100" s="5" t="s">
        <v>7</v>
      </c>
      <c r="B100" s="5">
        <v>157.56800000000001</v>
      </c>
      <c r="C100" s="5">
        <v>335.06800000000004</v>
      </c>
      <c r="D100" s="5">
        <v>538.81399999999996</v>
      </c>
      <c r="E100" s="5">
        <v>771.21199999999999</v>
      </c>
      <c r="F100" s="5">
        <v>1037.056</v>
      </c>
      <c r="G100" s="5">
        <v>1331.86</v>
      </c>
      <c r="H100" s="5">
        <v>1643.692</v>
      </c>
      <c r="I100" s="5">
        <v>1974.884</v>
      </c>
      <c r="J100" s="5">
        <v>2320.018</v>
      </c>
      <c r="K100" s="5">
        <v>2674.41</v>
      </c>
      <c r="L100" s="5">
        <v>3026.81</v>
      </c>
      <c r="M100" s="5">
        <v>3371.8220000000001</v>
      </c>
      <c r="N100" s="5">
        <v>3710.7000000000003</v>
      </c>
      <c r="O100" s="5">
        <v>3936.6660000000002</v>
      </c>
      <c r="P100" s="5">
        <v>4063.0680000000002</v>
      </c>
      <c r="Q100" s="5">
        <v>4137.5240000000003</v>
      </c>
      <c r="R100" s="5">
        <v>4197.3560000000007</v>
      </c>
      <c r="S100" s="5">
        <v>4251.4459999999999</v>
      </c>
      <c r="T100" s="5">
        <v>4303.0639999999994</v>
      </c>
      <c r="U100" s="5">
        <v>4354.7420000000002</v>
      </c>
    </row>
    <row r="101" spans="1:21" x14ac:dyDescent="0.25">
      <c r="A101" s="5" t="s">
        <v>8</v>
      </c>
      <c r="B101" s="5">
        <v>159.749</v>
      </c>
      <c r="C101" s="5">
        <v>341.15100000000001</v>
      </c>
      <c r="D101" s="5">
        <v>553.59199999999998</v>
      </c>
      <c r="E101" s="5">
        <v>793.31599999999992</v>
      </c>
      <c r="F101" s="5">
        <v>1059.5360000000001</v>
      </c>
      <c r="G101" s="5">
        <v>1352.8440000000001</v>
      </c>
      <c r="H101" s="5">
        <v>1664.97</v>
      </c>
      <c r="I101" s="5">
        <v>1997.16</v>
      </c>
      <c r="J101" s="5">
        <v>2344.5729999999999</v>
      </c>
      <c r="K101" s="5">
        <v>2697.6990000000001</v>
      </c>
      <c r="L101" s="5">
        <v>3051.8130000000001</v>
      </c>
      <c r="M101" s="5">
        <v>3400.7729999999997</v>
      </c>
      <c r="N101" s="5">
        <v>3741.05</v>
      </c>
      <c r="O101" s="5">
        <v>3967.5419999999999</v>
      </c>
      <c r="P101" s="5">
        <v>4094.4190000000003</v>
      </c>
      <c r="Q101" s="5">
        <v>4169.9830000000002</v>
      </c>
      <c r="R101" s="5">
        <v>4228.2359999999999</v>
      </c>
      <c r="S101" s="5">
        <v>4282.6819999999998</v>
      </c>
      <c r="T101" s="5">
        <v>4335.3249999999998</v>
      </c>
      <c r="U101" s="5">
        <v>4389.3130000000001</v>
      </c>
    </row>
    <row r="102" spans="1:21" x14ac:dyDescent="0.25">
      <c r="A102" s="5" t="s">
        <v>9</v>
      </c>
      <c r="B102" s="5">
        <v>174.15200000000002</v>
      </c>
      <c r="C102" s="5">
        <v>366.642</v>
      </c>
      <c r="D102" s="5">
        <v>582.80799999999999</v>
      </c>
      <c r="E102" s="5">
        <v>823.16</v>
      </c>
      <c r="F102" s="5">
        <v>1089.8620000000001</v>
      </c>
      <c r="G102" s="5">
        <v>1384.4960000000001</v>
      </c>
      <c r="H102" s="5">
        <v>1698.546</v>
      </c>
      <c r="I102" s="5">
        <v>2031.752</v>
      </c>
      <c r="J102" s="5">
        <v>2377.7759999999998</v>
      </c>
      <c r="K102" s="5">
        <v>2728.558</v>
      </c>
      <c r="L102" s="5">
        <v>3081.9759999999997</v>
      </c>
      <c r="M102" s="5">
        <v>3432.3740000000003</v>
      </c>
      <c r="N102" s="5">
        <v>3776.67</v>
      </c>
      <c r="O102" s="5">
        <v>4006.808</v>
      </c>
      <c r="P102" s="5">
        <v>4135.2820000000002</v>
      </c>
      <c r="Q102" s="5">
        <v>4207.75</v>
      </c>
      <c r="R102" s="5">
        <v>4267.75</v>
      </c>
      <c r="S102" s="5">
        <v>4322.6959999999999</v>
      </c>
      <c r="T102" s="5">
        <v>4378.4140000000007</v>
      </c>
      <c r="U102" s="5">
        <v>4434.3100000000004</v>
      </c>
    </row>
    <row r="103" spans="1:21" x14ac:dyDescent="0.25">
      <c r="A103" s="5" t="s">
        <v>10</v>
      </c>
      <c r="B103" s="5">
        <v>175.702</v>
      </c>
      <c r="C103" s="5">
        <v>370.27100000000002</v>
      </c>
      <c r="D103" s="5">
        <v>590.05700000000002</v>
      </c>
      <c r="E103" s="5">
        <v>836.32399999999996</v>
      </c>
      <c r="F103" s="5">
        <v>1112.546</v>
      </c>
      <c r="G103" s="5">
        <v>1414.347</v>
      </c>
      <c r="H103" s="5">
        <v>1736.115</v>
      </c>
      <c r="I103" s="5">
        <v>2069.348</v>
      </c>
      <c r="J103" s="5">
        <v>2418.2020000000002</v>
      </c>
      <c r="K103" s="5">
        <v>2773.6590000000001</v>
      </c>
      <c r="L103" s="5">
        <v>3127.46</v>
      </c>
      <c r="M103" s="5">
        <v>3476.5740000000001</v>
      </c>
      <c r="N103" s="5">
        <v>3819.19</v>
      </c>
      <c r="O103" s="5">
        <v>4065.451</v>
      </c>
      <c r="P103" s="5">
        <v>4200.4920000000002</v>
      </c>
      <c r="Q103" s="5">
        <v>4273.0610000000006</v>
      </c>
      <c r="R103" s="5">
        <v>4332.7570000000005</v>
      </c>
      <c r="S103" s="5">
        <v>4389.0349999999999</v>
      </c>
      <c r="T103" s="5">
        <v>4442.4960000000001</v>
      </c>
      <c r="U103" s="5">
        <v>4499.2269999999999</v>
      </c>
    </row>
    <row r="104" spans="1:21" x14ac:dyDescent="0.25">
      <c r="A104" s="5" t="s">
        <v>11</v>
      </c>
      <c r="B104" s="5">
        <v>185.65</v>
      </c>
      <c r="C104" s="5">
        <v>391.56</v>
      </c>
      <c r="D104" s="5">
        <v>621.80999999999995</v>
      </c>
      <c r="E104" s="5">
        <v>879.82</v>
      </c>
      <c r="F104" s="5">
        <v>1162.99</v>
      </c>
      <c r="G104" s="5">
        <v>1474.35</v>
      </c>
      <c r="H104" s="5">
        <v>1808.29</v>
      </c>
      <c r="I104" s="5">
        <v>2155.54</v>
      </c>
      <c r="J104" s="5">
        <v>2516.0500000000002</v>
      </c>
      <c r="K104" s="5">
        <v>2887.95</v>
      </c>
      <c r="L104" s="5">
        <v>3258.5</v>
      </c>
      <c r="M104" s="5">
        <v>3629.77</v>
      </c>
      <c r="N104" s="5">
        <v>3995.3</v>
      </c>
      <c r="O104" s="5">
        <v>4269.8599999999997</v>
      </c>
      <c r="P104" s="5">
        <v>4415.99</v>
      </c>
      <c r="Q104" s="5">
        <v>4494.5200000000004</v>
      </c>
      <c r="R104" s="5">
        <v>4560.75</v>
      </c>
      <c r="S104" s="5">
        <v>4622.88</v>
      </c>
      <c r="T104" s="5">
        <v>4685.29</v>
      </c>
      <c r="U104" s="5">
        <v>4747.6400000000003</v>
      </c>
    </row>
    <row r="106" spans="1:21" ht="13.8" thickBot="1" x14ac:dyDescent="0.3">
      <c r="A106" s="3" t="s">
        <v>97</v>
      </c>
    </row>
    <row r="107" spans="1:21" x14ac:dyDescent="0.25">
      <c r="A107" s="1" t="s">
        <v>0</v>
      </c>
      <c r="B107" s="2">
        <v>2016</v>
      </c>
      <c r="C107" s="3">
        <v>2017</v>
      </c>
      <c r="D107" s="2">
        <v>2018</v>
      </c>
      <c r="E107" s="3">
        <v>2019</v>
      </c>
      <c r="F107" s="2">
        <v>2020</v>
      </c>
      <c r="G107" s="4">
        <v>2021</v>
      </c>
      <c r="H107" s="2">
        <v>2022</v>
      </c>
      <c r="I107" s="3">
        <v>2023</v>
      </c>
      <c r="J107" s="2">
        <v>2024</v>
      </c>
      <c r="K107" s="3">
        <v>2025</v>
      </c>
      <c r="L107" s="4">
        <v>2026</v>
      </c>
      <c r="M107" s="3">
        <v>2027</v>
      </c>
      <c r="N107" s="2">
        <v>2028</v>
      </c>
      <c r="O107" s="3">
        <v>2029</v>
      </c>
      <c r="P107" s="2">
        <v>2030</v>
      </c>
      <c r="Q107" s="3">
        <v>2031</v>
      </c>
      <c r="R107" s="2">
        <v>2032</v>
      </c>
      <c r="S107" s="3">
        <v>2033</v>
      </c>
      <c r="T107" s="2">
        <v>2034</v>
      </c>
      <c r="U107" s="4">
        <v>2035</v>
      </c>
    </row>
    <row r="108" spans="1:21" x14ac:dyDescent="0.25">
      <c r="A108" s="5" t="s">
        <v>2</v>
      </c>
      <c r="B108" s="5">
        <v>174.31899999999999</v>
      </c>
      <c r="C108" s="5">
        <v>369.58599999999996</v>
      </c>
      <c r="D108" s="5">
        <v>591.54899999999998</v>
      </c>
      <c r="E108" s="5">
        <v>841.46800000000007</v>
      </c>
      <c r="F108" s="5">
        <v>1122.171</v>
      </c>
      <c r="G108" s="5">
        <v>1429.432</v>
      </c>
      <c r="H108" s="5">
        <v>1752.4850000000001</v>
      </c>
      <c r="I108" s="5">
        <v>2087.7710000000002</v>
      </c>
      <c r="J108" s="5">
        <v>2435.605</v>
      </c>
      <c r="K108" s="5">
        <v>2790.058</v>
      </c>
      <c r="L108" s="5">
        <v>3142.4589999999998</v>
      </c>
      <c r="M108" s="5">
        <v>3489.8229999999999</v>
      </c>
      <c r="N108" s="5">
        <v>3828.0619999999999</v>
      </c>
      <c r="O108" s="5">
        <v>4039.9760000000001</v>
      </c>
      <c r="P108" s="5">
        <v>4171.7120000000004</v>
      </c>
      <c r="Q108" s="5">
        <v>4258.3419999999996</v>
      </c>
      <c r="R108" s="5">
        <v>4335.4250000000002</v>
      </c>
      <c r="S108" s="5">
        <v>4408.0520000000006</v>
      </c>
      <c r="T108" s="5">
        <v>4478.91</v>
      </c>
      <c r="U108" s="5">
        <v>4549.7609999999995</v>
      </c>
    </row>
    <row r="109" spans="1:21" x14ac:dyDescent="0.25">
      <c r="A109" s="5" t="s">
        <v>3</v>
      </c>
      <c r="B109" s="5">
        <v>175.32</v>
      </c>
      <c r="C109" s="5">
        <v>371.238</v>
      </c>
      <c r="D109" s="5">
        <v>593.97800000000007</v>
      </c>
      <c r="E109" s="5">
        <v>845.48800000000006</v>
      </c>
      <c r="F109" s="5">
        <v>1128.02</v>
      </c>
      <c r="G109" s="5">
        <v>1436.672</v>
      </c>
      <c r="H109" s="5">
        <v>1761.1079999999999</v>
      </c>
      <c r="I109" s="5">
        <v>2099.7920000000004</v>
      </c>
      <c r="J109" s="5">
        <v>2452.4960000000001</v>
      </c>
      <c r="K109" s="5">
        <v>2810.0219999999999</v>
      </c>
      <c r="L109" s="5">
        <v>3166.39</v>
      </c>
      <c r="M109" s="5">
        <v>3520.1059999999998</v>
      </c>
      <c r="N109" s="5">
        <v>3862.7219999999998</v>
      </c>
      <c r="O109" s="5">
        <v>4083.6779999999999</v>
      </c>
      <c r="P109" s="5">
        <v>4218.95</v>
      </c>
      <c r="Q109" s="5">
        <v>4308.6679999999997</v>
      </c>
      <c r="R109" s="5">
        <v>4388.2020000000002</v>
      </c>
      <c r="S109" s="5">
        <v>4462.2079999999996</v>
      </c>
      <c r="T109" s="5">
        <v>4535.4120000000003</v>
      </c>
      <c r="U109" s="5">
        <v>4607.8379999999997</v>
      </c>
    </row>
    <row r="110" spans="1:21" x14ac:dyDescent="0.25">
      <c r="A110" s="5" t="s">
        <v>4</v>
      </c>
      <c r="B110" s="5">
        <v>175.947</v>
      </c>
      <c r="C110" s="5">
        <v>372.53399999999999</v>
      </c>
      <c r="D110" s="5">
        <v>596.15</v>
      </c>
      <c r="E110" s="5">
        <v>848.34699999999998</v>
      </c>
      <c r="F110" s="5">
        <v>1131.818</v>
      </c>
      <c r="G110" s="5">
        <v>1441.857</v>
      </c>
      <c r="H110" s="5">
        <v>1769.777</v>
      </c>
      <c r="I110" s="5">
        <v>2109.924</v>
      </c>
      <c r="J110" s="5">
        <v>2463.991</v>
      </c>
      <c r="K110" s="5">
        <v>2824.23</v>
      </c>
      <c r="L110" s="5">
        <v>3183.509</v>
      </c>
      <c r="M110" s="5">
        <v>3539.0389999999998</v>
      </c>
      <c r="N110" s="5">
        <v>3886.5419999999999</v>
      </c>
      <c r="O110" s="5">
        <v>4112.24</v>
      </c>
      <c r="P110" s="5">
        <v>4249.6210000000001</v>
      </c>
      <c r="Q110" s="5">
        <v>4340.3969999999999</v>
      </c>
      <c r="R110" s="5">
        <v>4421.915</v>
      </c>
      <c r="S110" s="5">
        <v>4497.4740000000002</v>
      </c>
      <c r="T110" s="5">
        <v>4572.0230000000001</v>
      </c>
      <c r="U110" s="5">
        <v>4645.6030000000001</v>
      </c>
    </row>
    <row r="111" spans="1:21" x14ac:dyDescent="0.25">
      <c r="A111" s="5" t="s">
        <v>5</v>
      </c>
      <c r="B111" s="5">
        <v>176.46</v>
      </c>
      <c r="C111" s="5">
        <v>373.52800000000002</v>
      </c>
      <c r="D111" s="5">
        <v>597.81600000000003</v>
      </c>
      <c r="E111" s="5">
        <v>850.86199999999997</v>
      </c>
      <c r="F111" s="5">
        <v>1135.8419999999999</v>
      </c>
      <c r="G111" s="5">
        <v>1446.856</v>
      </c>
      <c r="H111" s="5">
        <v>1775.4979999999998</v>
      </c>
      <c r="I111" s="5">
        <v>2118.598</v>
      </c>
      <c r="J111" s="5">
        <v>2475.1880000000001</v>
      </c>
      <c r="K111" s="5">
        <v>2837.8180000000002</v>
      </c>
      <c r="L111" s="5">
        <v>3200.2539999999999</v>
      </c>
      <c r="M111" s="5">
        <v>3558.3219999999997</v>
      </c>
      <c r="N111" s="5">
        <v>3908.6680000000001</v>
      </c>
      <c r="O111" s="5">
        <v>4136.3059999999996</v>
      </c>
      <c r="P111" s="5">
        <v>4275.576</v>
      </c>
      <c r="Q111" s="5">
        <v>4367.3779999999997</v>
      </c>
      <c r="R111" s="5">
        <v>4449.4639999999999</v>
      </c>
      <c r="S111" s="5">
        <v>4525.8999999999996</v>
      </c>
      <c r="T111" s="5">
        <v>4601.2299999999996</v>
      </c>
      <c r="U111" s="5">
        <v>4676.0200000000004</v>
      </c>
    </row>
    <row r="112" spans="1:21" x14ac:dyDescent="0.25">
      <c r="A112" s="5" t="s">
        <v>6</v>
      </c>
      <c r="B112" s="5">
        <v>177.1</v>
      </c>
      <c r="C112" s="5">
        <v>374.58</v>
      </c>
      <c r="D112" s="5">
        <v>599.4</v>
      </c>
      <c r="E112" s="5">
        <v>853.12</v>
      </c>
      <c r="F112" s="5">
        <v>1138.7449999999999</v>
      </c>
      <c r="G112" s="5">
        <v>1451.2750000000001</v>
      </c>
      <c r="H112" s="5">
        <v>1781.5500000000002</v>
      </c>
      <c r="I112" s="5">
        <v>2126.2349999999997</v>
      </c>
      <c r="J112" s="5">
        <v>2484.09</v>
      </c>
      <c r="K112" s="5">
        <v>2848.61</v>
      </c>
      <c r="L112" s="5">
        <v>3214.0650000000001</v>
      </c>
      <c r="M112" s="5">
        <v>3575.4449999999997</v>
      </c>
      <c r="N112" s="5">
        <v>3928.0349999999999</v>
      </c>
      <c r="O112" s="5">
        <v>4166.0750000000007</v>
      </c>
      <c r="P112" s="5">
        <v>4309.16</v>
      </c>
      <c r="Q112" s="5">
        <v>4401.03</v>
      </c>
      <c r="R112" s="5">
        <v>4484.28</v>
      </c>
      <c r="S112" s="5">
        <v>4562.3950000000004</v>
      </c>
      <c r="T112" s="5">
        <v>4638.7349999999997</v>
      </c>
      <c r="U112" s="5">
        <v>4714.1149999999998</v>
      </c>
    </row>
    <row r="113" spans="1:21" x14ac:dyDescent="0.25">
      <c r="A113" s="5" t="s">
        <v>7</v>
      </c>
      <c r="B113" s="5">
        <v>177.61</v>
      </c>
      <c r="C113" s="5">
        <v>375.66</v>
      </c>
      <c r="D113" s="5">
        <v>600.92399999999998</v>
      </c>
      <c r="E113" s="5">
        <v>855.62400000000002</v>
      </c>
      <c r="F113" s="5">
        <v>1142.2920000000001</v>
      </c>
      <c r="G113" s="5">
        <v>1455.5939999999998</v>
      </c>
      <c r="H113" s="5">
        <v>1787.2719999999999</v>
      </c>
      <c r="I113" s="5">
        <v>2133.1759999999999</v>
      </c>
      <c r="J113" s="5">
        <v>2494.0459999999998</v>
      </c>
      <c r="K113" s="5">
        <v>2861.83</v>
      </c>
      <c r="L113" s="5">
        <v>3229.54</v>
      </c>
      <c r="M113" s="5">
        <v>3593.556</v>
      </c>
      <c r="N113" s="5">
        <v>3949.3360000000002</v>
      </c>
      <c r="O113" s="5">
        <v>4191.7400000000007</v>
      </c>
      <c r="P113" s="5">
        <v>4337.0879999999997</v>
      </c>
      <c r="Q113" s="5">
        <v>4430.4500000000007</v>
      </c>
      <c r="R113" s="5">
        <v>4514.9760000000006</v>
      </c>
      <c r="S113" s="5">
        <v>4593.8419999999996</v>
      </c>
      <c r="T113" s="5">
        <v>4670.3639999999996</v>
      </c>
      <c r="U113" s="5">
        <v>4747.2159999999994</v>
      </c>
    </row>
    <row r="114" spans="1:21" x14ac:dyDescent="0.25">
      <c r="A114" s="5" t="s">
        <v>8</v>
      </c>
      <c r="B114" s="5">
        <v>178.143</v>
      </c>
      <c r="C114" s="5">
        <v>376.84199999999998</v>
      </c>
      <c r="D114" s="5">
        <v>602.64300000000003</v>
      </c>
      <c r="E114" s="5">
        <v>858.22400000000005</v>
      </c>
      <c r="F114" s="5">
        <v>1145.876</v>
      </c>
      <c r="G114" s="5">
        <v>1461.0929999999998</v>
      </c>
      <c r="H114" s="5">
        <v>1794.0219999999999</v>
      </c>
      <c r="I114" s="5">
        <v>2142.0360000000001</v>
      </c>
      <c r="J114" s="5">
        <v>2504.0190000000002</v>
      </c>
      <c r="K114" s="5">
        <v>2873.819</v>
      </c>
      <c r="L114" s="5">
        <v>3243.9960000000001</v>
      </c>
      <c r="M114" s="5">
        <v>3610.7889999999998</v>
      </c>
      <c r="N114" s="5">
        <v>3970.6299999999997</v>
      </c>
      <c r="O114" s="5">
        <v>4220.2719999999999</v>
      </c>
      <c r="P114" s="5">
        <v>4368.38</v>
      </c>
      <c r="Q114" s="5">
        <v>4463.0069999999996</v>
      </c>
      <c r="R114" s="5">
        <v>4548.4229999999998</v>
      </c>
      <c r="S114" s="5">
        <v>4628.5529999999999</v>
      </c>
      <c r="T114" s="5">
        <v>4706.3249999999998</v>
      </c>
      <c r="U114" s="5">
        <v>4783.9470000000001</v>
      </c>
    </row>
    <row r="115" spans="1:21" x14ac:dyDescent="0.25">
      <c r="A115" s="5" t="s">
        <v>9</v>
      </c>
      <c r="B115" s="5">
        <v>178.75</v>
      </c>
      <c r="C115" s="5">
        <v>378.17200000000003</v>
      </c>
      <c r="D115" s="5">
        <v>605.06599999999992</v>
      </c>
      <c r="E115" s="5">
        <v>861.51</v>
      </c>
      <c r="F115" s="5">
        <v>1150.6460000000002</v>
      </c>
      <c r="G115" s="5">
        <v>1467.088</v>
      </c>
      <c r="H115" s="5">
        <v>1801.76</v>
      </c>
      <c r="I115" s="5">
        <v>2151.84</v>
      </c>
      <c r="J115" s="5">
        <v>2516.3220000000001</v>
      </c>
      <c r="K115" s="5">
        <v>2888.9639999999999</v>
      </c>
      <c r="L115" s="5">
        <v>3262.634</v>
      </c>
      <c r="M115" s="5">
        <v>3631.692</v>
      </c>
      <c r="N115" s="5">
        <v>3994.1780000000003</v>
      </c>
      <c r="O115" s="5">
        <v>4245.7439999999997</v>
      </c>
      <c r="P115" s="5">
        <v>4396.232</v>
      </c>
      <c r="Q115" s="5">
        <v>4491.1620000000003</v>
      </c>
      <c r="R115" s="5">
        <v>4576.9340000000002</v>
      </c>
      <c r="S115" s="5">
        <v>4659.9800000000005</v>
      </c>
      <c r="T115" s="5">
        <v>4739.8920000000007</v>
      </c>
      <c r="U115" s="5">
        <v>4817.8580000000002</v>
      </c>
    </row>
    <row r="116" spans="1:21" x14ac:dyDescent="0.25">
      <c r="A116" s="5" t="s">
        <v>10</v>
      </c>
      <c r="B116" s="5">
        <v>179.76</v>
      </c>
      <c r="C116" s="5">
        <v>380.03999999999996</v>
      </c>
      <c r="D116" s="5">
        <v>607.81399999999996</v>
      </c>
      <c r="E116" s="5">
        <v>865.87199999999996</v>
      </c>
      <c r="F116" s="5">
        <v>1156.5060000000001</v>
      </c>
      <c r="G116" s="5">
        <v>1474.828</v>
      </c>
      <c r="H116" s="5">
        <v>1813.0130000000001</v>
      </c>
      <c r="I116" s="5">
        <v>2166.7739999999999</v>
      </c>
      <c r="J116" s="5">
        <v>2534.6619999999998</v>
      </c>
      <c r="K116" s="5">
        <v>2909.9209999999998</v>
      </c>
      <c r="L116" s="5">
        <v>3287.4030000000002</v>
      </c>
      <c r="M116" s="5">
        <v>3662.402</v>
      </c>
      <c r="N116" s="5">
        <v>4029.674</v>
      </c>
      <c r="O116" s="5">
        <v>4292.2950000000001</v>
      </c>
      <c r="P116" s="5">
        <v>4447.9799999999996</v>
      </c>
      <c r="Q116" s="5">
        <v>4546.5450000000001</v>
      </c>
      <c r="R116" s="5">
        <v>4634.9890000000005</v>
      </c>
      <c r="S116" s="5">
        <v>4719.6689999999999</v>
      </c>
      <c r="T116" s="5">
        <v>4801.0410000000002</v>
      </c>
      <c r="U116" s="5">
        <v>4881.5230000000001</v>
      </c>
    </row>
    <row r="117" spans="1:21" x14ac:dyDescent="0.25">
      <c r="A117" s="5" t="s">
        <v>11</v>
      </c>
      <c r="B117" s="5">
        <v>186.96</v>
      </c>
      <c r="C117" s="5">
        <v>394.39</v>
      </c>
      <c r="D117" s="5">
        <v>628.33000000000004</v>
      </c>
      <c r="E117" s="5">
        <v>892.59</v>
      </c>
      <c r="F117" s="5">
        <v>1190.68</v>
      </c>
      <c r="G117" s="5">
        <v>1517.35</v>
      </c>
      <c r="H117" s="5">
        <v>1863.15</v>
      </c>
      <c r="I117" s="5">
        <v>2229.9299999999998</v>
      </c>
      <c r="J117" s="5">
        <v>2611.12</v>
      </c>
      <c r="K117" s="5">
        <v>3006.1</v>
      </c>
      <c r="L117" s="5">
        <v>3397.53</v>
      </c>
      <c r="M117" s="5">
        <v>3790.08</v>
      </c>
      <c r="N117" s="5">
        <v>4175.75</v>
      </c>
      <c r="O117" s="5">
        <v>4475.3500000000004</v>
      </c>
      <c r="P117" s="5">
        <v>4645.7700000000004</v>
      </c>
      <c r="Q117" s="5">
        <v>4749.5600000000004</v>
      </c>
      <c r="R117" s="5">
        <v>4843.99</v>
      </c>
      <c r="S117" s="5">
        <v>4934.49</v>
      </c>
      <c r="T117" s="5">
        <v>5023.84</v>
      </c>
      <c r="U117" s="5">
        <v>5115.3999999999996</v>
      </c>
    </row>
    <row r="119" spans="1:21" ht="13.8" thickBot="1" x14ac:dyDescent="0.3">
      <c r="A119" s="3" t="s">
        <v>286</v>
      </c>
    </row>
    <row r="120" spans="1:21" x14ac:dyDescent="0.25">
      <c r="A120" s="1" t="s">
        <v>0</v>
      </c>
      <c r="B120" s="2">
        <v>2016</v>
      </c>
      <c r="C120" s="3">
        <v>2017</v>
      </c>
      <c r="D120" s="2">
        <v>2018</v>
      </c>
      <c r="E120" s="3">
        <v>2019</v>
      </c>
      <c r="F120" s="2">
        <v>2020</v>
      </c>
      <c r="G120" s="4">
        <v>2021</v>
      </c>
      <c r="H120" s="2">
        <v>2022</v>
      </c>
      <c r="I120" s="3">
        <v>2023</v>
      </c>
      <c r="J120" s="2">
        <v>2024</v>
      </c>
      <c r="K120" s="3">
        <v>2025</v>
      </c>
      <c r="L120" s="4">
        <v>2026</v>
      </c>
      <c r="M120" s="3">
        <v>2027</v>
      </c>
      <c r="N120" s="2">
        <v>2028</v>
      </c>
      <c r="O120" s="3">
        <v>2029</v>
      </c>
      <c r="P120" s="2">
        <v>2030</v>
      </c>
      <c r="Q120" s="3">
        <v>2031</v>
      </c>
      <c r="R120" s="2">
        <v>2032</v>
      </c>
      <c r="S120" s="3">
        <v>2033</v>
      </c>
      <c r="T120" s="2">
        <v>2034</v>
      </c>
      <c r="U120" s="4">
        <v>2035</v>
      </c>
    </row>
    <row r="121" spans="1:21" x14ac:dyDescent="0.25">
      <c r="A121" s="5" t="s">
        <v>2</v>
      </c>
      <c r="B121" s="5">
        <v>136.80000000000001</v>
      </c>
      <c r="C121" s="5">
        <v>295.2</v>
      </c>
      <c r="D121" s="5">
        <v>479.09000000000003</v>
      </c>
      <c r="E121" s="5">
        <v>688.67000000000007</v>
      </c>
      <c r="F121" s="5">
        <v>924.19</v>
      </c>
      <c r="G121" s="5">
        <v>1183</v>
      </c>
      <c r="H121" s="5">
        <v>1460.9</v>
      </c>
      <c r="I121" s="5">
        <v>1748</v>
      </c>
      <c r="J121" s="5">
        <v>2047</v>
      </c>
      <c r="K121" s="5">
        <v>2351.9</v>
      </c>
      <c r="L121" s="5">
        <v>2655.9</v>
      </c>
      <c r="M121" s="5">
        <v>2954</v>
      </c>
      <c r="N121" s="5">
        <v>3246.8</v>
      </c>
      <c r="O121" s="5">
        <v>3446</v>
      </c>
      <c r="P121" s="5">
        <v>3522.8</v>
      </c>
      <c r="Q121" s="5">
        <v>3573.6</v>
      </c>
      <c r="R121" s="5">
        <v>3610</v>
      </c>
      <c r="S121" s="5">
        <v>3644.8</v>
      </c>
      <c r="T121" s="5">
        <v>3674</v>
      </c>
      <c r="U121" s="5">
        <v>3698</v>
      </c>
    </row>
    <row r="122" spans="1:21" x14ac:dyDescent="0.25">
      <c r="A122" s="5" t="s">
        <v>3</v>
      </c>
      <c r="B122" s="5">
        <v>138</v>
      </c>
      <c r="C122" s="5">
        <v>298.60000000000002</v>
      </c>
      <c r="D122" s="5">
        <v>487.06</v>
      </c>
      <c r="E122" s="5">
        <v>704.06000000000006</v>
      </c>
      <c r="F122" s="5">
        <v>944.88</v>
      </c>
      <c r="G122" s="5">
        <v>1208</v>
      </c>
      <c r="H122" s="5">
        <v>1490</v>
      </c>
      <c r="I122" s="5">
        <v>1787</v>
      </c>
      <c r="J122" s="5">
        <v>2096.8000000000002</v>
      </c>
      <c r="K122" s="5">
        <v>2412</v>
      </c>
      <c r="L122" s="5">
        <v>2717.8</v>
      </c>
      <c r="M122" s="5">
        <v>3023.8</v>
      </c>
      <c r="N122" s="5">
        <v>3324.6</v>
      </c>
      <c r="O122" s="5">
        <v>3523.8</v>
      </c>
      <c r="P122" s="5">
        <v>3606</v>
      </c>
      <c r="Q122" s="5">
        <v>3667</v>
      </c>
      <c r="R122" s="5">
        <v>3710</v>
      </c>
      <c r="S122" s="5">
        <v>3750.6</v>
      </c>
      <c r="T122" s="5">
        <v>3787</v>
      </c>
      <c r="U122" s="5">
        <v>3820</v>
      </c>
    </row>
    <row r="123" spans="1:21" x14ac:dyDescent="0.25">
      <c r="A123" s="5" t="s">
        <v>4</v>
      </c>
      <c r="B123" s="5">
        <v>147.57</v>
      </c>
      <c r="C123" s="5">
        <v>314.64</v>
      </c>
      <c r="D123" s="5">
        <v>505.67</v>
      </c>
      <c r="E123" s="5">
        <v>724.61</v>
      </c>
      <c r="F123" s="5">
        <v>968.18</v>
      </c>
      <c r="G123" s="5">
        <v>1239</v>
      </c>
      <c r="H123" s="5">
        <v>1522.7</v>
      </c>
      <c r="I123" s="5">
        <v>1823.7</v>
      </c>
      <c r="J123" s="5">
        <v>2132.6999999999998</v>
      </c>
      <c r="K123" s="5">
        <v>2448.4</v>
      </c>
      <c r="L123" s="5">
        <v>2762</v>
      </c>
      <c r="M123" s="5">
        <v>3072.7</v>
      </c>
      <c r="N123" s="5">
        <v>3375.7</v>
      </c>
      <c r="O123" s="5">
        <v>3580</v>
      </c>
      <c r="P123" s="5">
        <v>3676</v>
      </c>
      <c r="Q123" s="5">
        <v>3736</v>
      </c>
      <c r="R123" s="5">
        <v>3784.7</v>
      </c>
      <c r="S123" s="5">
        <v>3825</v>
      </c>
      <c r="T123" s="5">
        <v>3861</v>
      </c>
      <c r="U123" s="5">
        <v>3897</v>
      </c>
    </row>
    <row r="124" spans="1:21" x14ac:dyDescent="0.25">
      <c r="A124" s="5" t="s">
        <v>5</v>
      </c>
      <c r="B124" s="5">
        <v>152.66</v>
      </c>
      <c r="C124" s="5">
        <v>325.60000000000002</v>
      </c>
      <c r="D124" s="5">
        <v>522.41999999999996</v>
      </c>
      <c r="E124" s="5">
        <v>743.86</v>
      </c>
      <c r="F124" s="5">
        <v>989.90000000000009</v>
      </c>
      <c r="G124" s="5">
        <v>1263.5999999999999</v>
      </c>
      <c r="H124" s="5">
        <v>1554</v>
      </c>
      <c r="I124" s="5">
        <v>1855.6</v>
      </c>
      <c r="J124" s="5">
        <v>2169.6</v>
      </c>
      <c r="K124" s="5">
        <v>2491</v>
      </c>
      <c r="L124" s="5">
        <v>2807</v>
      </c>
      <c r="M124" s="5">
        <v>3119</v>
      </c>
      <c r="N124" s="5">
        <v>3420.2</v>
      </c>
      <c r="O124" s="5">
        <v>3634.6</v>
      </c>
      <c r="P124" s="5">
        <v>3733.6</v>
      </c>
      <c r="Q124" s="5">
        <v>3798</v>
      </c>
      <c r="R124" s="5">
        <v>3849</v>
      </c>
      <c r="S124" s="5">
        <v>3888</v>
      </c>
      <c r="T124" s="5">
        <v>3931</v>
      </c>
      <c r="U124" s="5">
        <v>3970.6</v>
      </c>
    </row>
    <row r="125" spans="1:21" x14ac:dyDescent="0.25">
      <c r="A125" s="5" t="s">
        <v>6</v>
      </c>
      <c r="B125" s="5">
        <v>154.19999999999999</v>
      </c>
      <c r="C125" s="5">
        <v>328.8</v>
      </c>
      <c r="D125" s="5">
        <v>528.54999999999995</v>
      </c>
      <c r="E125" s="5">
        <v>753.25</v>
      </c>
      <c r="F125" s="5">
        <v>1006</v>
      </c>
      <c r="G125" s="5">
        <v>1282</v>
      </c>
      <c r="H125" s="5">
        <v>1576</v>
      </c>
      <c r="I125" s="5">
        <v>1883</v>
      </c>
      <c r="J125" s="5">
        <v>2199</v>
      </c>
      <c r="K125" s="5">
        <v>2522</v>
      </c>
      <c r="L125" s="5">
        <v>2842</v>
      </c>
      <c r="M125" s="5">
        <v>3158</v>
      </c>
      <c r="N125" s="5">
        <v>3463.5</v>
      </c>
      <c r="O125" s="5">
        <v>3679</v>
      </c>
      <c r="P125" s="5">
        <v>3783</v>
      </c>
      <c r="Q125" s="5">
        <v>3848.5</v>
      </c>
      <c r="R125" s="5">
        <v>3904.5</v>
      </c>
      <c r="S125" s="5">
        <v>3955.5</v>
      </c>
      <c r="T125" s="5">
        <v>4002</v>
      </c>
      <c r="U125" s="5">
        <v>4048</v>
      </c>
    </row>
    <row r="126" spans="1:21" x14ac:dyDescent="0.25">
      <c r="A126" s="5" t="s">
        <v>7</v>
      </c>
      <c r="B126" s="5">
        <v>155.19999999999999</v>
      </c>
      <c r="C126" s="5">
        <v>330.44</v>
      </c>
      <c r="D126" s="5">
        <v>531.4</v>
      </c>
      <c r="E126" s="5">
        <v>758.6</v>
      </c>
      <c r="F126" s="5">
        <v>1014</v>
      </c>
      <c r="G126" s="5">
        <v>1295</v>
      </c>
      <c r="H126" s="5">
        <v>1592.4</v>
      </c>
      <c r="I126" s="5">
        <v>1902.8</v>
      </c>
      <c r="J126" s="5">
        <v>2228</v>
      </c>
      <c r="K126" s="5">
        <v>2555</v>
      </c>
      <c r="L126" s="5">
        <v>2882</v>
      </c>
      <c r="M126" s="5">
        <v>3200</v>
      </c>
      <c r="N126" s="5">
        <v>3510</v>
      </c>
      <c r="O126" s="5">
        <v>3727.4</v>
      </c>
      <c r="P126" s="5">
        <v>3830.4</v>
      </c>
      <c r="Q126" s="5">
        <v>3903.4</v>
      </c>
      <c r="R126" s="5">
        <v>3959.4</v>
      </c>
      <c r="S126" s="5">
        <v>4011</v>
      </c>
      <c r="T126" s="5">
        <v>4059</v>
      </c>
      <c r="U126" s="5">
        <v>4107</v>
      </c>
    </row>
    <row r="127" spans="1:21" x14ac:dyDescent="0.25">
      <c r="A127" s="5" t="s">
        <v>8</v>
      </c>
      <c r="B127" s="5">
        <v>155.80000000000001</v>
      </c>
      <c r="C127" s="5">
        <v>332.1</v>
      </c>
      <c r="D127" s="5">
        <v>533.92999999999995</v>
      </c>
      <c r="E127" s="5">
        <v>762.63</v>
      </c>
      <c r="F127" s="5">
        <v>1021</v>
      </c>
      <c r="G127" s="5">
        <v>1305</v>
      </c>
      <c r="H127" s="5">
        <v>1607</v>
      </c>
      <c r="I127" s="5">
        <v>1922</v>
      </c>
      <c r="J127" s="5">
        <v>2249</v>
      </c>
      <c r="K127" s="5">
        <v>2581</v>
      </c>
      <c r="L127" s="5">
        <v>2910.3</v>
      </c>
      <c r="M127" s="5">
        <v>3236</v>
      </c>
      <c r="N127" s="5">
        <v>3553.3</v>
      </c>
      <c r="O127" s="5">
        <v>3779</v>
      </c>
      <c r="P127" s="5">
        <v>3893.3</v>
      </c>
      <c r="Q127" s="5">
        <v>3966.6</v>
      </c>
      <c r="R127" s="5">
        <v>4027.3</v>
      </c>
      <c r="S127" s="5">
        <v>4082.3</v>
      </c>
      <c r="T127" s="5">
        <v>4132</v>
      </c>
      <c r="U127" s="5">
        <v>4180</v>
      </c>
    </row>
    <row r="128" spans="1:21" x14ac:dyDescent="0.25">
      <c r="A128" s="5" t="s">
        <v>9</v>
      </c>
      <c r="B128" s="5">
        <v>156.69999999999999</v>
      </c>
      <c r="C128" s="5">
        <v>334.2</v>
      </c>
      <c r="D128" s="5">
        <v>537.1</v>
      </c>
      <c r="E128" s="5">
        <v>767.6</v>
      </c>
      <c r="F128" s="5">
        <v>1028</v>
      </c>
      <c r="G128" s="5">
        <v>1314</v>
      </c>
      <c r="H128" s="5">
        <v>1619</v>
      </c>
      <c r="I128" s="5">
        <v>1938</v>
      </c>
      <c r="J128" s="5">
        <v>2270.1999999999998</v>
      </c>
      <c r="K128" s="5">
        <v>2606</v>
      </c>
      <c r="L128" s="5">
        <v>2941</v>
      </c>
      <c r="M128" s="5">
        <v>3273</v>
      </c>
      <c r="N128" s="5">
        <v>3594</v>
      </c>
      <c r="O128" s="5">
        <v>3827.2</v>
      </c>
      <c r="P128" s="5">
        <v>3946.2</v>
      </c>
      <c r="Q128" s="5">
        <v>4023</v>
      </c>
      <c r="R128" s="5">
        <v>4087</v>
      </c>
      <c r="S128" s="5">
        <v>4145.2</v>
      </c>
      <c r="T128" s="5">
        <v>4197</v>
      </c>
      <c r="U128" s="5">
        <v>4248.2</v>
      </c>
    </row>
    <row r="129" spans="1:21" x14ac:dyDescent="0.25">
      <c r="A129" s="5" t="s">
        <v>10</v>
      </c>
      <c r="B129" s="5">
        <v>164.24</v>
      </c>
      <c r="C129" s="5">
        <v>339.71999999999997</v>
      </c>
      <c r="D129" s="5">
        <v>543.20000000000005</v>
      </c>
      <c r="E129" s="5">
        <v>774.91</v>
      </c>
      <c r="F129" s="5">
        <v>1039</v>
      </c>
      <c r="G129" s="5">
        <v>1328</v>
      </c>
      <c r="H129" s="5">
        <v>1637</v>
      </c>
      <c r="I129" s="5">
        <v>1962</v>
      </c>
      <c r="J129" s="5">
        <v>2301.1</v>
      </c>
      <c r="K129" s="5">
        <v>2644</v>
      </c>
      <c r="L129" s="5">
        <v>2987</v>
      </c>
      <c r="M129" s="5">
        <v>3326</v>
      </c>
      <c r="N129" s="5">
        <v>3653.1</v>
      </c>
      <c r="O129" s="5">
        <v>3893.2</v>
      </c>
      <c r="P129" s="5">
        <v>4018.2</v>
      </c>
      <c r="Q129" s="5">
        <v>4100.1000000000004</v>
      </c>
      <c r="R129" s="5">
        <v>4170.2</v>
      </c>
      <c r="S129" s="5">
        <v>4230.3</v>
      </c>
      <c r="T129" s="5">
        <v>4286.3999999999996</v>
      </c>
      <c r="U129" s="5">
        <v>4342.1000000000004</v>
      </c>
    </row>
    <row r="130" spans="1:21" x14ac:dyDescent="0.25">
      <c r="A130" s="5" t="s">
        <v>11</v>
      </c>
      <c r="B130" s="5">
        <v>183.6</v>
      </c>
      <c r="C130" s="5">
        <v>387.3</v>
      </c>
      <c r="D130" s="5">
        <v>616.4</v>
      </c>
      <c r="E130" s="5">
        <v>870.7</v>
      </c>
      <c r="F130" s="5">
        <v>1151</v>
      </c>
      <c r="G130" s="5">
        <v>1459</v>
      </c>
      <c r="H130" s="5">
        <v>1784</v>
      </c>
      <c r="I130" s="5">
        <v>2120</v>
      </c>
      <c r="J130" s="5">
        <v>2467</v>
      </c>
      <c r="K130" s="5">
        <v>2843</v>
      </c>
      <c r="L130" s="5">
        <v>3220</v>
      </c>
      <c r="M130" s="5">
        <v>3595</v>
      </c>
      <c r="N130" s="5">
        <v>3957</v>
      </c>
      <c r="O130" s="5">
        <v>4235</v>
      </c>
      <c r="P130" s="5">
        <v>4384</v>
      </c>
      <c r="Q130" s="5">
        <v>4483</v>
      </c>
      <c r="R130" s="5">
        <v>4565</v>
      </c>
      <c r="S130" s="5">
        <v>4641</v>
      </c>
      <c r="T130" s="5">
        <v>4714</v>
      </c>
      <c r="U130" s="5">
        <v>4780</v>
      </c>
    </row>
    <row r="132" spans="1:21" ht="13.8" thickBot="1" x14ac:dyDescent="0.3">
      <c r="A132" s="3" t="s">
        <v>287</v>
      </c>
    </row>
    <row r="133" spans="1:21" x14ac:dyDescent="0.25">
      <c r="A133" s="1" t="s">
        <v>0</v>
      </c>
      <c r="B133" s="2">
        <v>2016</v>
      </c>
      <c r="C133" s="3">
        <v>2017</v>
      </c>
      <c r="D133" s="2">
        <v>2018</v>
      </c>
      <c r="E133" s="3">
        <v>2019</v>
      </c>
      <c r="F133" s="2">
        <v>2020</v>
      </c>
      <c r="G133" s="4">
        <v>2021</v>
      </c>
      <c r="H133" s="2">
        <v>2022</v>
      </c>
      <c r="I133" s="3">
        <v>2023</v>
      </c>
      <c r="J133" s="2">
        <v>2024</v>
      </c>
      <c r="K133" s="3">
        <v>2025</v>
      </c>
      <c r="L133" s="4">
        <v>2026</v>
      </c>
      <c r="M133" s="3">
        <v>2027</v>
      </c>
      <c r="N133" s="2">
        <v>2028</v>
      </c>
      <c r="O133" s="3">
        <v>2029</v>
      </c>
      <c r="P133" s="2">
        <v>2030</v>
      </c>
      <c r="Q133" s="3">
        <v>2031</v>
      </c>
      <c r="R133" s="2">
        <v>2032</v>
      </c>
      <c r="S133" s="3">
        <v>2033</v>
      </c>
      <c r="T133" s="2">
        <v>2034</v>
      </c>
      <c r="U133" s="4">
        <v>2035</v>
      </c>
    </row>
    <row r="134" spans="1:21" x14ac:dyDescent="0.25">
      <c r="A134" s="5" t="s">
        <v>2</v>
      </c>
      <c r="B134" s="5">
        <v>137.31799999999998</v>
      </c>
      <c r="C134" s="5">
        <v>295.16900000000004</v>
      </c>
      <c r="D134" s="5">
        <v>476.6</v>
      </c>
      <c r="E134" s="5">
        <v>680.72500000000002</v>
      </c>
      <c r="F134" s="5">
        <v>909.93900000000008</v>
      </c>
      <c r="G134" s="5">
        <v>1160.0650000000001</v>
      </c>
      <c r="H134" s="5">
        <v>1424.691</v>
      </c>
      <c r="I134" s="5">
        <v>1699.537</v>
      </c>
      <c r="J134" s="5">
        <v>1984.903</v>
      </c>
      <c r="K134" s="5">
        <v>2272.02</v>
      </c>
      <c r="L134" s="5">
        <v>2556.924</v>
      </c>
      <c r="M134" s="5">
        <v>2834.759</v>
      </c>
      <c r="N134" s="5">
        <v>3109.8130000000001</v>
      </c>
      <c r="O134" s="5">
        <v>3253.998</v>
      </c>
      <c r="P134" s="5">
        <v>3318.6909999999998</v>
      </c>
      <c r="Q134" s="5">
        <v>3330.895</v>
      </c>
      <c r="R134" s="5">
        <v>3343.0610000000001</v>
      </c>
      <c r="S134" s="5">
        <v>3358.1060000000002</v>
      </c>
      <c r="T134" s="5">
        <v>3368.5890000000004</v>
      </c>
      <c r="U134" s="5">
        <v>3382.0940000000001</v>
      </c>
    </row>
    <row r="135" spans="1:21" x14ac:dyDescent="0.25">
      <c r="A135" s="5" t="s">
        <v>3</v>
      </c>
      <c r="B135" s="5">
        <v>138.02799999999999</v>
      </c>
      <c r="C135" s="5">
        <v>296.70999999999998</v>
      </c>
      <c r="D135" s="5">
        <v>479.02599999999995</v>
      </c>
      <c r="E135" s="5">
        <v>684.43200000000002</v>
      </c>
      <c r="F135" s="5">
        <v>915.13599999999997</v>
      </c>
      <c r="G135" s="5">
        <v>1167.3960000000002</v>
      </c>
      <c r="H135" s="5">
        <v>1434.856</v>
      </c>
      <c r="I135" s="5">
        <v>1713.0819999999999</v>
      </c>
      <c r="J135" s="5">
        <v>2001.748</v>
      </c>
      <c r="K135" s="5">
        <v>2295.3160000000003</v>
      </c>
      <c r="L135" s="5">
        <v>2585.37</v>
      </c>
      <c r="M135" s="5">
        <v>2869.2940000000003</v>
      </c>
      <c r="N135" s="5">
        <v>3148.0140000000001</v>
      </c>
      <c r="O135" s="5">
        <v>3304.2159999999999</v>
      </c>
      <c r="P135" s="5">
        <v>3374.8620000000001</v>
      </c>
      <c r="Q135" s="5">
        <v>3398.212</v>
      </c>
      <c r="R135" s="5">
        <v>3415.2440000000001</v>
      </c>
      <c r="S135" s="5">
        <v>3432.8999999999996</v>
      </c>
      <c r="T135" s="5">
        <v>3453.326</v>
      </c>
      <c r="U135" s="5">
        <v>3478</v>
      </c>
    </row>
    <row r="136" spans="1:21" x14ac:dyDescent="0.25">
      <c r="A136" s="5" t="s">
        <v>4</v>
      </c>
      <c r="B136" s="5">
        <v>138.68</v>
      </c>
      <c r="C136" s="5">
        <v>297.97000000000003</v>
      </c>
      <c r="D136" s="5">
        <v>480.88600000000002</v>
      </c>
      <c r="E136" s="5">
        <v>687.31700000000001</v>
      </c>
      <c r="F136" s="5">
        <v>919.68200000000002</v>
      </c>
      <c r="G136" s="5">
        <v>1173.367</v>
      </c>
      <c r="H136" s="5">
        <v>1443.405</v>
      </c>
      <c r="I136" s="5">
        <v>1726.271</v>
      </c>
      <c r="J136" s="5">
        <v>2017.6030000000001</v>
      </c>
      <c r="K136" s="5">
        <v>2313.2779999999998</v>
      </c>
      <c r="L136" s="5">
        <v>2606.2550000000001</v>
      </c>
      <c r="M136" s="5">
        <v>2896.6579999999999</v>
      </c>
      <c r="N136" s="5">
        <v>3181.3319999999999</v>
      </c>
      <c r="O136" s="5">
        <v>3350.2820000000002</v>
      </c>
      <c r="P136" s="5">
        <v>3430.2629999999999</v>
      </c>
      <c r="Q136" s="5">
        <v>3460.1959999999999</v>
      </c>
      <c r="R136" s="5">
        <v>3486.0099999999998</v>
      </c>
      <c r="S136" s="5">
        <v>3510.2759999999998</v>
      </c>
      <c r="T136" s="5">
        <v>3538.8969999999999</v>
      </c>
      <c r="U136" s="5">
        <v>3565.6869999999999</v>
      </c>
    </row>
    <row r="137" spans="1:21" x14ac:dyDescent="0.25">
      <c r="A137" s="5" t="s">
        <v>5</v>
      </c>
      <c r="B137" s="5">
        <v>139.256</v>
      </c>
      <c r="C137" s="5">
        <v>299.04599999999999</v>
      </c>
      <c r="D137" s="5">
        <v>482.78399999999999</v>
      </c>
      <c r="E137" s="5">
        <v>690.41</v>
      </c>
      <c r="F137" s="5">
        <v>923.82600000000002</v>
      </c>
      <c r="G137" s="5">
        <v>1180.6979999999999</v>
      </c>
      <c r="H137" s="5">
        <v>1452.4059999999999</v>
      </c>
      <c r="I137" s="5">
        <v>1735.4960000000001</v>
      </c>
      <c r="J137" s="5">
        <v>2031.06</v>
      </c>
      <c r="K137" s="5">
        <v>2330.5140000000001</v>
      </c>
      <c r="L137" s="5">
        <v>2628.64</v>
      </c>
      <c r="M137" s="5">
        <v>2927.2779999999998</v>
      </c>
      <c r="N137" s="5">
        <v>3215.0880000000002</v>
      </c>
      <c r="O137" s="5">
        <v>3390.8580000000002</v>
      </c>
      <c r="P137" s="5">
        <v>3480.9639999999999</v>
      </c>
      <c r="Q137" s="5">
        <v>3513.67</v>
      </c>
      <c r="R137" s="5">
        <v>3542.1640000000002</v>
      </c>
      <c r="S137" s="5">
        <v>3572.2</v>
      </c>
      <c r="T137" s="5">
        <v>3605.79</v>
      </c>
      <c r="U137" s="5">
        <v>3639.4179999999997</v>
      </c>
    </row>
    <row r="138" spans="1:21" x14ac:dyDescent="0.25">
      <c r="A138" s="5" t="s">
        <v>6</v>
      </c>
      <c r="B138" s="5">
        <v>140.46</v>
      </c>
      <c r="C138" s="5">
        <v>301.185</v>
      </c>
      <c r="D138" s="5">
        <v>485.3</v>
      </c>
      <c r="E138" s="5">
        <v>694.2</v>
      </c>
      <c r="F138" s="5">
        <v>930.13</v>
      </c>
      <c r="G138" s="5">
        <v>1189.22</v>
      </c>
      <c r="H138" s="5">
        <v>1463.085</v>
      </c>
      <c r="I138" s="5">
        <v>1749.73</v>
      </c>
      <c r="J138" s="5">
        <v>2047.45</v>
      </c>
      <c r="K138" s="5">
        <v>2349.1450000000004</v>
      </c>
      <c r="L138" s="5">
        <v>2652.5699999999997</v>
      </c>
      <c r="M138" s="5">
        <v>2953.39</v>
      </c>
      <c r="N138" s="5">
        <v>3247.8249999999998</v>
      </c>
      <c r="O138" s="5">
        <v>3435.12</v>
      </c>
      <c r="P138" s="5">
        <v>3527.5</v>
      </c>
      <c r="Q138" s="5">
        <v>3565.5950000000003</v>
      </c>
      <c r="R138" s="5">
        <v>3603.03</v>
      </c>
      <c r="S138" s="5">
        <v>3638.9</v>
      </c>
      <c r="T138" s="5">
        <v>3673.1350000000002</v>
      </c>
      <c r="U138" s="5">
        <v>3710.335</v>
      </c>
    </row>
    <row r="139" spans="1:21" x14ac:dyDescent="0.25">
      <c r="A139" s="5" t="s">
        <v>7</v>
      </c>
      <c r="B139" s="5">
        <v>144.21600000000001</v>
      </c>
      <c r="C139" s="5">
        <v>308.39</v>
      </c>
      <c r="D139" s="5">
        <v>496.53800000000001</v>
      </c>
      <c r="E139" s="5">
        <v>712.50200000000007</v>
      </c>
      <c r="F139" s="5">
        <v>948.822</v>
      </c>
      <c r="G139" s="5">
        <v>1204.26</v>
      </c>
      <c r="H139" s="5">
        <v>1479.184</v>
      </c>
      <c r="I139" s="5">
        <v>1765.674</v>
      </c>
      <c r="J139" s="5">
        <v>2065.2640000000001</v>
      </c>
      <c r="K139" s="5">
        <v>2370.5940000000001</v>
      </c>
      <c r="L139" s="5">
        <v>2678.1460000000002</v>
      </c>
      <c r="M139" s="5">
        <v>2984.6559999999999</v>
      </c>
      <c r="N139" s="5">
        <v>3285.6260000000002</v>
      </c>
      <c r="O139" s="5">
        <v>3480.6379999999999</v>
      </c>
      <c r="P139" s="5">
        <v>3577.88</v>
      </c>
      <c r="Q139" s="5">
        <v>3628.9180000000001</v>
      </c>
      <c r="R139" s="5">
        <v>3664.9839999999999</v>
      </c>
      <c r="S139" s="5">
        <v>3704.2459999999996</v>
      </c>
      <c r="T139" s="5">
        <v>3742.93</v>
      </c>
      <c r="U139" s="5">
        <v>3781.326</v>
      </c>
    </row>
    <row r="140" spans="1:21" x14ac:dyDescent="0.25">
      <c r="A140" s="5" t="s">
        <v>8</v>
      </c>
      <c r="B140" s="5">
        <v>155.273</v>
      </c>
      <c r="C140" s="5">
        <v>328.14299999999997</v>
      </c>
      <c r="D140" s="5">
        <v>520.66</v>
      </c>
      <c r="E140" s="5">
        <v>733.07399999999996</v>
      </c>
      <c r="F140" s="5">
        <v>968.93299999999999</v>
      </c>
      <c r="G140" s="5">
        <v>1226.01</v>
      </c>
      <c r="H140" s="5">
        <v>1502.529</v>
      </c>
      <c r="I140" s="5">
        <v>1790.444</v>
      </c>
      <c r="J140" s="5">
        <v>2091.797</v>
      </c>
      <c r="K140" s="5">
        <v>2401.0160000000001</v>
      </c>
      <c r="L140" s="5">
        <v>2713.9369999999999</v>
      </c>
      <c r="M140" s="5">
        <v>3030.6590000000001</v>
      </c>
      <c r="N140" s="5">
        <v>3339.37</v>
      </c>
      <c r="O140" s="5">
        <v>3541.241</v>
      </c>
      <c r="P140" s="5">
        <v>3643.5740000000001</v>
      </c>
      <c r="Q140" s="5">
        <v>3690.3580000000002</v>
      </c>
      <c r="R140" s="5">
        <v>3732.761</v>
      </c>
      <c r="S140" s="5">
        <v>3773.413</v>
      </c>
      <c r="T140" s="5">
        <v>3815.2339999999995</v>
      </c>
      <c r="U140" s="5">
        <v>3859.7890000000002</v>
      </c>
    </row>
    <row r="141" spans="1:21" x14ac:dyDescent="0.25">
      <c r="A141" s="5" t="s">
        <v>9</v>
      </c>
      <c r="B141" s="5">
        <v>156.114</v>
      </c>
      <c r="C141" s="5">
        <v>331.20400000000001</v>
      </c>
      <c r="D141" s="5">
        <v>528.75199999999995</v>
      </c>
      <c r="E141" s="5">
        <v>747.14200000000005</v>
      </c>
      <c r="F141" s="5">
        <v>988.92200000000003</v>
      </c>
      <c r="G141" s="5">
        <v>1250.6420000000001</v>
      </c>
      <c r="H141" s="5">
        <v>1530.37</v>
      </c>
      <c r="I141" s="5">
        <v>1827.1399999999999</v>
      </c>
      <c r="J141" s="5">
        <v>2134.4</v>
      </c>
      <c r="K141" s="5">
        <v>2454.1419999999998</v>
      </c>
      <c r="L141" s="5">
        <v>2773.2139999999999</v>
      </c>
      <c r="M141" s="5">
        <v>3095.518</v>
      </c>
      <c r="N141" s="5">
        <v>3415.0319999999997</v>
      </c>
      <c r="O141" s="5">
        <v>3620.0419999999999</v>
      </c>
      <c r="P141" s="5">
        <v>3731.5039999999999</v>
      </c>
      <c r="Q141" s="5">
        <v>3785.9959999999996</v>
      </c>
      <c r="R141" s="5">
        <v>3832.8820000000001</v>
      </c>
      <c r="S141" s="5">
        <v>3879.4380000000001</v>
      </c>
      <c r="T141" s="5">
        <v>3924.7400000000002</v>
      </c>
      <c r="U141" s="5">
        <v>3969.25</v>
      </c>
    </row>
    <row r="142" spans="1:21" x14ac:dyDescent="0.25">
      <c r="A142" s="5" t="s">
        <v>10</v>
      </c>
      <c r="B142" s="5">
        <v>157.345</v>
      </c>
      <c r="C142" s="5">
        <v>333.45799999999997</v>
      </c>
      <c r="D142" s="5">
        <v>534.40099999999995</v>
      </c>
      <c r="E142" s="5">
        <v>759.93799999999999</v>
      </c>
      <c r="F142" s="5">
        <v>1011.872</v>
      </c>
      <c r="G142" s="5">
        <v>1285.819</v>
      </c>
      <c r="H142" s="5">
        <v>1577.79</v>
      </c>
      <c r="I142" s="5">
        <v>1886.44</v>
      </c>
      <c r="J142" s="5">
        <v>2209.3939999999998</v>
      </c>
      <c r="K142" s="5">
        <v>2536.913</v>
      </c>
      <c r="L142" s="5">
        <v>2866.0630000000001</v>
      </c>
      <c r="M142" s="5">
        <v>3196.9160000000002</v>
      </c>
      <c r="N142" s="5">
        <v>3523.7060000000001</v>
      </c>
      <c r="O142" s="5">
        <v>3737.4749999999999</v>
      </c>
      <c r="P142" s="5">
        <v>3849.47</v>
      </c>
      <c r="Q142" s="5">
        <v>3910.3389999999999</v>
      </c>
      <c r="R142" s="5">
        <v>3959.6149999999998</v>
      </c>
      <c r="S142" s="5">
        <v>4003.6410000000001</v>
      </c>
      <c r="T142" s="5">
        <v>4047.2110000000002</v>
      </c>
      <c r="U142" s="5">
        <v>4090.3590000000004</v>
      </c>
    </row>
    <row r="143" spans="1:21" x14ac:dyDescent="0.25">
      <c r="A143" s="5" t="s">
        <v>11</v>
      </c>
      <c r="B143" s="5">
        <v>180.97</v>
      </c>
      <c r="C143" s="5">
        <v>380.38</v>
      </c>
      <c r="D143" s="5">
        <v>604.66</v>
      </c>
      <c r="E143" s="5">
        <v>849.84</v>
      </c>
      <c r="F143" s="5">
        <v>1115.8</v>
      </c>
      <c r="G143" s="5">
        <v>1407.02</v>
      </c>
      <c r="H143" s="5">
        <v>1720.07</v>
      </c>
      <c r="I143" s="5">
        <v>2048.56</v>
      </c>
      <c r="J143" s="5">
        <v>2391.88</v>
      </c>
      <c r="K143" s="5">
        <v>2746.56</v>
      </c>
      <c r="L143" s="5">
        <v>3100.73</v>
      </c>
      <c r="M143" s="5">
        <v>3451.54</v>
      </c>
      <c r="N143" s="5">
        <v>3809.96</v>
      </c>
      <c r="O143" s="5">
        <v>4075.25</v>
      </c>
      <c r="P143" s="5">
        <v>4210.51</v>
      </c>
      <c r="Q143" s="5">
        <v>4277.17</v>
      </c>
      <c r="R143" s="5">
        <v>4332.4799999999996</v>
      </c>
      <c r="S143" s="5">
        <v>4383.8</v>
      </c>
      <c r="T143" s="5">
        <v>4436.57</v>
      </c>
      <c r="U143" s="5">
        <v>4491.7</v>
      </c>
    </row>
    <row r="145" spans="1:21" ht="13.8" thickBot="1" x14ac:dyDescent="0.3">
      <c r="A145" s="3" t="s">
        <v>284</v>
      </c>
    </row>
    <row r="146" spans="1:21" x14ac:dyDescent="0.25">
      <c r="A146" s="1" t="s">
        <v>0</v>
      </c>
      <c r="B146" s="2">
        <v>2016</v>
      </c>
      <c r="C146" s="3">
        <v>2017</v>
      </c>
      <c r="D146" s="2">
        <v>2018</v>
      </c>
      <c r="E146" s="3">
        <v>2019</v>
      </c>
      <c r="F146" s="2">
        <v>2020</v>
      </c>
      <c r="G146" s="4">
        <v>2021</v>
      </c>
      <c r="H146" s="2">
        <v>2022</v>
      </c>
      <c r="I146" s="3">
        <v>2023</v>
      </c>
      <c r="J146" s="2">
        <v>2024</v>
      </c>
      <c r="K146" s="3">
        <v>2025</v>
      </c>
      <c r="L146" s="4">
        <v>2026</v>
      </c>
      <c r="M146" s="3">
        <v>2027</v>
      </c>
      <c r="N146" s="2">
        <v>2028</v>
      </c>
      <c r="O146" s="3">
        <v>2029</v>
      </c>
      <c r="P146" s="2">
        <v>2030</v>
      </c>
      <c r="Q146" s="3">
        <v>2031</v>
      </c>
      <c r="R146" s="2">
        <v>2032</v>
      </c>
      <c r="S146" s="3">
        <v>2033</v>
      </c>
      <c r="T146" s="2">
        <v>2034</v>
      </c>
      <c r="U146" s="4">
        <v>2035</v>
      </c>
    </row>
    <row r="147" spans="1:21" x14ac:dyDescent="0.25">
      <c r="A147" s="5" t="s">
        <v>2</v>
      </c>
      <c r="B147" s="5">
        <v>169.8</v>
      </c>
      <c r="C147" s="5">
        <v>360.3</v>
      </c>
      <c r="D147" s="5">
        <v>576.09</v>
      </c>
      <c r="E147" s="5">
        <v>819.39</v>
      </c>
      <c r="F147" s="5">
        <v>1093</v>
      </c>
      <c r="G147" s="5">
        <v>1390</v>
      </c>
      <c r="H147" s="5">
        <v>1703</v>
      </c>
      <c r="I147" s="5">
        <v>2026.9</v>
      </c>
      <c r="J147" s="5">
        <v>2361.9</v>
      </c>
      <c r="K147" s="5">
        <v>2701</v>
      </c>
      <c r="L147" s="5">
        <v>3033</v>
      </c>
      <c r="M147" s="5">
        <v>3357.9</v>
      </c>
      <c r="N147" s="5">
        <v>3672.9</v>
      </c>
      <c r="O147" s="5">
        <v>3893</v>
      </c>
      <c r="P147" s="5">
        <v>4006</v>
      </c>
      <c r="Q147" s="5">
        <v>4081.8</v>
      </c>
      <c r="R147" s="5">
        <v>4148</v>
      </c>
      <c r="S147" s="5">
        <v>4204</v>
      </c>
      <c r="T147" s="5">
        <v>4254</v>
      </c>
      <c r="U147" s="5">
        <v>4303</v>
      </c>
    </row>
    <row r="148" spans="1:21" x14ac:dyDescent="0.25">
      <c r="A148" s="5" t="s">
        <v>3</v>
      </c>
      <c r="B148" s="5">
        <v>170.9</v>
      </c>
      <c r="C148" s="5">
        <v>362.7</v>
      </c>
      <c r="D148" s="5">
        <v>580</v>
      </c>
      <c r="E148" s="5">
        <v>824.68000000000006</v>
      </c>
      <c r="F148" s="5">
        <v>1099</v>
      </c>
      <c r="G148" s="5">
        <v>1398</v>
      </c>
      <c r="H148" s="5">
        <v>1714</v>
      </c>
      <c r="I148" s="5">
        <v>2041.8</v>
      </c>
      <c r="J148" s="5">
        <v>2379</v>
      </c>
      <c r="K148" s="5">
        <v>2721</v>
      </c>
      <c r="L148" s="5">
        <v>3059</v>
      </c>
      <c r="M148" s="5">
        <v>3390</v>
      </c>
      <c r="N148" s="5">
        <v>3710.8</v>
      </c>
      <c r="O148" s="5">
        <v>3937.8</v>
      </c>
      <c r="P148" s="5">
        <v>4052</v>
      </c>
      <c r="Q148" s="5">
        <v>4131</v>
      </c>
      <c r="R148" s="5">
        <v>4197.8</v>
      </c>
      <c r="S148" s="5">
        <v>4257.6000000000004</v>
      </c>
      <c r="T148" s="5">
        <v>4308.8</v>
      </c>
      <c r="U148" s="5">
        <v>4360</v>
      </c>
    </row>
    <row r="149" spans="1:21" x14ac:dyDescent="0.25">
      <c r="A149" s="5" t="s">
        <v>4</v>
      </c>
      <c r="B149" s="5">
        <v>171.7</v>
      </c>
      <c r="C149" s="5">
        <v>363.87</v>
      </c>
      <c r="D149" s="5">
        <v>582.37</v>
      </c>
      <c r="E149" s="5">
        <v>828.1</v>
      </c>
      <c r="F149" s="5">
        <v>1104</v>
      </c>
      <c r="G149" s="5">
        <v>1405</v>
      </c>
      <c r="H149" s="5">
        <v>1722</v>
      </c>
      <c r="I149" s="5">
        <v>2052</v>
      </c>
      <c r="J149" s="5">
        <v>2391</v>
      </c>
      <c r="K149" s="5">
        <v>2735</v>
      </c>
      <c r="L149" s="5">
        <v>3076</v>
      </c>
      <c r="M149" s="5">
        <v>3411</v>
      </c>
      <c r="N149" s="5">
        <v>3735.7</v>
      </c>
      <c r="O149" s="5">
        <v>3965</v>
      </c>
      <c r="P149" s="5">
        <v>4083.7</v>
      </c>
      <c r="Q149" s="5">
        <v>4166.7</v>
      </c>
      <c r="R149" s="5">
        <v>4234.7</v>
      </c>
      <c r="S149" s="5">
        <v>4294</v>
      </c>
      <c r="T149" s="5">
        <v>4349.7</v>
      </c>
      <c r="U149" s="5">
        <v>4402.7</v>
      </c>
    </row>
    <row r="150" spans="1:21" x14ac:dyDescent="0.25">
      <c r="A150" s="5" t="s">
        <v>5</v>
      </c>
      <c r="B150" s="5">
        <v>172.3</v>
      </c>
      <c r="C150" s="5">
        <v>365.16</v>
      </c>
      <c r="D150" s="5">
        <v>584.29999999999995</v>
      </c>
      <c r="E150" s="5">
        <v>830.9</v>
      </c>
      <c r="F150" s="5">
        <v>1108</v>
      </c>
      <c r="G150" s="5">
        <v>1411</v>
      </c>
      <c r="H150" s="5">
        <v>1729</v>
      </c>
      <c r="I150" s="5">
        <v>2060</v>
      </c>
      <c r="J150" s="5">
        <v>2403</v>
      </c>
      <c r="K150" s="5">
        <v>2748.6</v>
      </c>
      <c r="L150" s="5">
        <v>3093</v>
      </c>
      <c r="M150" s="5">
        <v>3432</v>
      </c>
      <c r="N150" s="5">
        <v>3758.6</v>
      </c>
      <c r="O150" s="5">
        <v>3992</v>
      </c>
      <c r="P150" s="5">
        <v>4114</v>
      </c>
      <c r="Q150" s="5">
        <v>4198</v>
      </c>
      <c r="R150" s="5">
        <v>4268.6000000000004</v>
      </c>
      <c r="S150" s="5">
        <v>4331.6000000000004</v>
      </c>
      <c r="T150" s="5">
        <v>4388</v>
      </c>
      <c r="U150" s="5">
        <v>4443</v>
      </c>
    </row>
    <row r="151" spans="1:21" x14ac:dyDescent="0.25">
      <c r="A151" s="5" t="s">
        <v>6</v>
      </c>
      <c r="B151" s="5">
        <v>173</v>
      </c>
      <c r="C151" s="5">
        <v>366.45</v>
      </c>
      <c r="D151" s="5">
        <v>586.15000000000009</v>
      </c>
      <c r="E151" s="5">
        <v>833.6</v>
      </c>
      <c r="F151" s="5">
        <v>1112</v>
      </c>
      <c r="G151" s="5">
        <v>1415</v>
      </c>
      <c r="H151" s="5">
        <v>1735</v>
      </c>
      <c r="I151" s="5">
        <v>2069</v>
      </c>
      <c r="J151" s="5">
        <v>2414.5</v>
      </c>
      <c r="K151" s="5">
        <v>2763.5</v>
      </c>
      <c r="L151" s="5">
        <v>3109.5</v>
      </c>
      <c r="M151" s="5">
        <v>3450</v>
      </c>
      <c r="N151" s="5">
        <v>3781</v>
      </c>
      <c r="O151" s="5">
        <v>4017</v>
      </c>
      <c r="P151" s="5">
        <v>4141</v>
      </c>
      <c r="Q151" s="5">
        <v>4228</v>
      </c>
      <c r="R151" s="5">
        <v>4299.5</v>
      </c>
      <c r="S151" s="5">
        <v>4363</v>
      </c>
      <c r="T151" s="5">
        <v>4421</v>
      </c>
      <c r="U151" s="5">
        <v>4477</v>
      </c>
    </row>
    <row r="152" spans="1:21" x14ac:dyDescent="0.25">
      <c r="A152" s="5" t="s">
        <v>7</v>
      </c>
      <c r="B152" s="5">
        <v>174</v>
      </c>
      <c r="C152" s="5">
        <v>368</v>
      </c>
      <c r="D152" s="5">
        <v>588.29999999999995</v>
      </c>
      <c r="E152" s="5">
        <v>836.74</v>
      </c>
      <c r="F152" s="5">
        <v>1116</v>
      </c>
      <c r="G152" s="5">
        <v>1421</v>
      </c>
      <c r="H152" s="5">
        <v>1743</v>
      </c>
      <c r="I152" s="5">
        <v>2077.4</v>
      </c>
      <c r="J152" s="5">
        <v>2424</v>
      </c>
      <c r="K152" s="5">
        <v>2775</v>
      </c>
      <c r="L152" s="5">
        <v>3126</v>
      </c>
      <c r="M152" s="5">
        <v>3469</v>
      </c>
      <c r="N152" s="5">
        <v>3803.4</v>
      </c>
      <c r="O152" s="5">
        <v>4047</v>
      </c>
      <c r="P152" s="5">
        <v>4174</v>
      </c>
      <c r="Q152" s="5">
        <v>4263</v>
      </c>
      <c r="R152" s="5">
        <v>4334.3999999999996</v>
      </c>
      <c r="S152" s="5">
        <v>4401.8</v>
      </c>
      <c r="T152" s="5">
        <v>4463</v>
      </c>
      <c r="U152" s="5">
        <v>4521</v>
      </c>
    </row>
    <row r="153" spans="1:21" x14ac:dyDescent="0.25">
      <c r="A153" s="5" t="s">
        <v>8</v>
      </c>
      <c r="B153" s="5">
        <v>175.6</v>
      </c>
      <c r="C153" s="5">
        <v>370.53000000000003</v>
      </c>
      <c r="D153" s="5">
        <v>591.70000000000005</v>
      </c>
      <c r="E153" s="5">
        <v>840.32999999999993</v>
      </c>
      <c r="F153" s="5">
        <v>1121</v>
      </c>
      <c r="G153" s="5">
        <v>1427</v>
      </c>
      <c r="H153" s="5">
        <v>1750.3</v>
      </c>
      <c r="I153" s="5">
        <v>2087.3000000000002</v>
      </c>
      <c r="J153" s="5">
        <v>2437</v>
      </c>
      <c r="K153" s="5">
        <v>2790</v>
      </c>
      <c r="L153" s="5">
        <v>3142.3</v>
      </c>
      <c r="M153" s="5">
        <v>3490</v>
      </c>
      <c r="N153" s="5">
        <v>3828</v>
      </c>
      <c r="O153" s="5">
        <v>4074</v>
      </c>
      <c r="P153" s="5">
        <v>4203.3</v>
      </c>
      <c r="Q153" s="5">
        <v>4294</v>
      </c>
      <c r="R153" s="5">
        <v>4369</v>
      </c>
      <c r="S153" s="5">
        <v>4438</v>
      </c>
      <c r="T153" s="5">
        <v>4500</v>
      </c>
      <c r="U153" s="5">
        <v>4559</v>
      </c>
    </row>
    <row r="154" spans="1:21" x14ac:dyDescent="0.25">
      <c r="A154" s="5" t="s">
        <v>9</v>
      </c>
      <c r="B154" s="5">
        <v>177.2</v>
      </c>
      <c r="C154" s="5">
        <v>373.52</v>
      </c>
      <c r="D154" s="5">
        <v>595.41999999999996</v>
      </c>
      <c r="E154" s="5">
        <v>845.6</v>
      </c>
      <c r="F154" s="5">
        <v>1127</v>
      </c>
      <c r="G154" s="5">
        <v>1436</v>
      </c>
      <c r="H154" s="5">
        <v>1761</v>
      </c>
      <c r="I154" s="5">
        <v>2101</v>
      </c>
      <c r="J154" s="5">
        <v>2453.1999999999998</v>
      </c>
      <c r="K154" s="5">
        <v>2810.2</v>
      </c>
      <c r="L154" s="5">
        <v>3164</v>
      </c>
      <c r="M154" s="5">
        <v>3512.2</v>
      </c>
      <c r="N154" s="5">
        <v>3854</v>
      </c>
      <c r="O154" s="5">
        <v>4103.2</v>
      </c>
      <c r="P154" s="5">
        <v>4238.3999999999996</v>
      </c>
      <c r="Q154" s="5">
        <v>4331.2</v>
      </c>
      <c r="R154" s="5">
        <v>4408</v>
      </c>
      <c r="S154" s="5">
        <v>4478.2</v>
      </c>
      <c r="T154" s="5">
        <v>4541.2</v>
      </c>
      <c r="U154" s="5">
        <v>4602</v>
      </c>
    </row>
    <row r="155" spans="1:21" x14ac:dyDescent="0.25">
      <c r="A155" s="5" t="s">
        <v>10</v>
      </c>
      <c r="B155" s="5">
        <v>178.5</v>
      </c>
      <c r="C155" s="5">
        <v>376.21999999999997</v>
      </c>
      <c r="D155" s="5">
        <v>600.20000000000005</v>
      </c>
      <c r="E155" s="5">
        <v>852.01</v>
      </c>
      <c r="F155" s="5">
        <v>1136</v>
      </c>
      <c r="G155" s="5">
        <v>1446.1</v>
      </c>
      <c r="H155" s="5">
        <v>1775</v>
      </c>
      <c r="I155" s="5">
        <v>2117.1</v>
      </c>
      <c r="J155" s="5">
        <v>2475</v>
      </c>
      <c r="K155" s="5">
        <v>2839</v>
      </c>
      <c r="L155" s="5">
        <v>3199.1</v>
      </c>
      <c r="M155" s="5">
        <v>3555</v>
      </c>
      <c r="N155" s="5">
        <v>3902</v>
      </c>
      <c r="O155" s="5">
        <v>4161.1000000000004</v>
      </c>
      <c r="P155" s="5">
        <v>4298</v>
      </c>
      <c r="Q155" s="5">
        <v>4391</v>
      </c>
      <c r="R155" s="5">
        <v>4472</v>
      </c>
      <c r="S155" s="5">
        <v>4545.1000000000004</v>
      </c>
      <c r="T155" s="5">
        <v>4612</v>
      </c>
      <c r="U155" s="5">
        <v>4672</v>
      </c>
    </row>
    <row r="156" spans="1:21" x14ac:dyDescent="0.25">
      <c r="A156" s="5" t="s">
        <v>11</v>
      </c>
      <c r="B156" s="5">
        <v>184.9</v>
      </c>
      <c r="C156" s="5">
        <v>389.7</v>
      </c>
      <c r="D156" s="5">
        <v>623</v>
      </c>
      <c r="E156" s="5">
        <v>883.2</v>
      </c>
      <c r="F156" s="5">
        <v>1177</v>
      </c>
      <c r="G156" s="5">
        <v>1500</v>
      </c>
      <c r="H156" s="5">
        <v>1840</v>
      </c>
      <c r="I156" s="5">
        <v>2195</v>
      </c>
      <c r="J156" s="5">
        <v>2567</v>
      </c>
      <c r="K156" s="5">
        <v>2947</v>
      </c>
      <c r="L156" s="5">
        <v>3320</v>
      </c>
      <c r="M156" s="5">
        <v>3697</v>
      </c>
      <c r="N156" s="5">
        <v>4065</v>
      </c>
      <c r="O156" s="5">
        <v>4352</v>
      </c>
      <c r="P156" s="5">
        <v>4509</v>
      </c>
      <c r="Q156" s="5">
        <v>4618</v>
      </c>
      <c r="R156" s="5">
        <v>4712</v>
      </c>
      <c r="S156" s="5">
        <v>4801</v>
      </c>
      <c r="T156" s="5">
        <v>4884</v>
      </c>
      <c r="U156" s="5">
        <v>4959</v>
      </c>
    </row>
    <row r="158" spans="1:21" ht="13.8" thickBot="1" x14ac:dyDescent="0.3">
      <c r="A158" s="3" t="s">
        <v>285</v>
      </c>
    </row>
    <row r="159" spans="1:21" x14ac:dyDescent="0.25">
      <c r="A159" s="1" t="s">
        <v>0</v>
      </c>
      <c r="B159" s="2">
        <v>2016</v>
      </c>
      <c r="C159" s="3">
        <v>2017</v>
      </c>
      <c r="D159" s="2">
        <v>2018</v>
      </c>
      <c r="E159" s="3">
        <v>2019</v>
      </c>
      <c r="F159" s="2">
        <v>2020</v>
      </c>
      <c r="G159" s="4">
        <v>2021</v>
      </c>
      <c r="H159" s="2">
        <v>2022</v>
      </c>
      <c r="I159" s="3">
        <v>2023</v>
      </c>
      <c r="J159" s="2">
        <v>2024</v>
      </c>
      <c r="K159" s="3">
        <v>2025</v>
      </c>
      <c r="L159" s="4">
        <v>2026</v>
      </c>
      <c r="M159" s="3">
        <v>2027</v>
      </c>
      <c r="N159" s="2">
        <v>2028</v>
      </c>
      <c r="O159" s="3">
        <v>2029</v>
      </c>
      <c r="P159" s="2">
        <v>2030</v>
      </c>
      <c r="Q159" s="3">
        <v>2031</v>
      </c>
      <c r="R159" s="2">
        <v>2032</v>
      </c>
      <c r="S159" s="3">
        <v>2033</v>
      </c>
      <c r="T159" s="2">
        <v>2034</v>
      </c>
      <c r="U159" s="4">
        <v>2035</v>
      </c>
    </row>
    <row r="160" spans="1:21" x14ac:dyDescent="0.25">
      <c r="A160" s="5" t="s">
        <v>2</v>
      </c>
      <c r="B160" s="5">
        <v>171.08100000000002</v>
      </c>
      <c r="C160" s="5">
        <v>362.78500000000003</v>
      </c>
      <c r="D160" s="5">
        <v>579.58500000000004</v>
      </c>
      <c r="E160" s="5">
        <v>823.53800000000001</v>
      </c>
      <c r="F160" s="5">
        <v>1095.2819999999999</v>
      </c>
      <c r="G160" s="5">
        <v>1389.337</v>
      </c>
      <c r="H160" s="5">
        <v>1698.578</v>
      </c>
      <c r="I160" s="5">
        <v>2018.9110000000001</v>
      </c>
      <c r="J160" s="5">
        <v>2349.498</v>
      </c>
      <c r="K160" s="5">
        <v>2682.424</v>
      </c>
      <c r="L160" s="5">
        <v>3010.2060000000001</v>
      </c>
      <c r="M160" s="5">
        <v>3329.288</v>
      </c>
      <c r="N160" s="5">
        <v>3639.1669999999999</v>
      </c>
      <c r="O160" s="5">
        <v>3826.6190000000001</v>
      </c>
      <c r="P160" s="5">
        <v>3928.6210000000001</v>
      </c>
      <c r="Q160" s="5">
        <v>3985.1849999999999</v>
      </c>
      <c r="R160" s="5">
        <v>4029.5660000000003</v>
      </c>
      <c r="S160" s="5">
        <v>4071.1779999999999</v>
      </c>
      <c r="T160" s="5">
        <v>4108.1369999999997</v>
      </c>
      <c r="U160" s="5">
        <v>4143.9900000000007</v>
      </c>
    </row>
    <row r="161" spans="1:21" x14ac:dyDescent="0.25">
      <c r="A161" s="5" t="s">
        <v>3</v>
      </c>
      <c r="B161" s="5">
        <v>172.63799999999998</v>
      </c>
      <c r="C161" s="5">
        <v>365.80200000000002</v>
      </c>
      <c r="D161" s="5">
        <v>583.96800000000007</v>
      </c>
      <c r="E161" s="5">
        <v>828.86599999999999</v>
      </c>
      <c r="F161" s="5">
        <v>1102.31</v>
      </c>
      <c r="G161" s="5">
        <v>1399.144</v>
      </c>
      <c r="H161" s="5">
        <v>1710.326</v>
      </c>
      <c r="I161" s="5">
        <v>2032.3680000000002</v>
      </c>
      <c r="J161" s="5">
        <v>2365.4339999999997</v>
      </c>
      <c r="K161" s="5">
        <v>2701.672</v>
      </c>
      <c r="L161" s="5">
        <v>3033.6219999999998</v>
      </c>
      <c r="M161" s="5">
        <v>3359.73</v>
      </c>
      <c r="N161" s="5">
        <v>3678.6840000000002</v>
      </c>
      <c r="O161" s="5">
        <v>3869.6759999999999</v>
      </c>
      <c r="P161" s="5">
        <v>3976.9680000000003</v>
      </c>
      <c r="Q161" s="5">
        <v>4034.58</v>
      </c>
      <c r="R161" s="5">
        <v>4080.866</v>
      </c>
      <c r="S161" s="5">
        <v>4123.7640000000001</v>
      </c>
      <c r="T161" s="5">
        <v>4163.5160000000005</v>
      </c>
      <c r="U161" s="5">
        <v>4204.174</v>
      </c>
    </row>
    <row r="162" spans="1:21" x14ac:dyDescent="0.25">
      <c r="A162" s="5" t="s">
        <v>4</v>
      </c>
      <c r="B162" s="5">
        <v>173.804</v>
      </c>
      <c r="C162" s="5">
        <v>367.274</v>
      </c>
      <c r="D162" s="5">
        <v>586.41600000000005</v>
      </c>
      <c r="E162" s="5">
        <v>832.03099999999995</v>
      </c>
      <c r="F162" s="5">
        <v>1106.548</v>
      </c>
      <c r="G162" s="5">
        <v>1404.66</v>
      </c>
      <c r="H162" s="5">
        <v>1717.568</v>
      </c>
      <c r="I162" s="5">
        <v>2041.191</v>
      </c>
      <c r="J162" s="5">
        <v>2376.431</v>
      </c>
      <c r="K162" s="5">
        <v>2715.1120000000001</v>
      </c>
      <c r="L162" s="5">
        <v>3051.654</v>
      </c>
      <c r="M162" s="5">
        <v>3382.4970000000003</v>
      </c>
      <c r="N162" s="5">
        <v>3702.4659999999999</v>
      </c>
      <c r="O162" s="5">
        <v>3900.116</v>
      </c>
      <c r="P162" s="5">
        <v>4009.5459999999998</v>
      </c>
      <c r="Q162" s="5">
        <v>4069.8409999999999</v>
      </c>
      <c r="R162" s="5">
        <v>4118.0169999999998</v>
      </c>
      <c r="S162" s="5">
        <v>4161.3689999999997</v>
      </c>
      <c r="T162" s="5">
        <v>4203.7910000000002</v>
      </c>
      <c r="U162" s="5">
        <v>4244.7290000000003</v>
      </c>
    </row>
    <row r="163" spans="1:21" x14ac:dyDescent="0.25">
      <c r="A163" s="5" t="s">
        <v>5</v>
      </c>
      <c r="B163" s="5">
        <v>174.47800000000001</v>
      </c>
      <c r="C163" s="5">
        <v>368.72199999999998</v>
      </c>
      <c r="D163" s="5">
        <v>588.54199999999992</v>
      </c>
      <c r="E163" s="5">
        <v>834.86199999999997</v>
      </c>
      <c r="F163" s="5">
        <v>1110.8820000000001</v>
      </c>
      <c r="G163" s="5">
        <v>1410.15</v>
      </c>
      <c r="H163" s="5">
        <v>1724.914</v>
      </c>
      <c r="I163" s="5">
        <v>2051.0279999999998</v>
      </c>
      <c r="J163" s="5">
        <v>2387.64</v>
      </c>
      <c r="K163" s="5">
        <v>2728.154</v>
      </c>
      <c r="L163" s="5">
        <v>3066.424</v>
      </c>
      <c r="M163" s="5">
        <v>3399.59</v>
      </c>
      <c r="N163" s="5">
        <v>3723.5880000000002</v>
      </c>
      <c r="O163" s="5">
        <v>3926.576</v>
      </c>
      <c r="P163" s="5">
        <v>4037.9160000000002</v>
      </c>
      <c r="Q163" s="5">
        <v>4097.8280000000004</v>
      </c>
      <c r="R163" s="5">
        <v>4147.1980000000003</v>
      </c>
      <c r="S163" s="5">
        <v>4191.4660000000003</v>
      </c>
      <c r="T163" s="5">
        <v>4234.5239999999994</v>
      </c>
      <c r="U163" s="5">
        <v>4276.8360000000002</v>
      </c>
    </row>
    <row r="164" spans="1:21" x14ac:dyDescent="0.25">
      <c r="A164" s="5" t="s">
        <v>6</v>
      </c>
      <c r="B164" s="5">
        <v>175.06</v>
      </c>
      <c r="C164" s="5">
        <v>369.87</v>
      </c>
      <c r="D164" s="5">
        <v>590.41999999999996</v>
      </c>
      <c r="E164" s="5">
        <v>837.65</v>
      </c>
      <c r="F164" s="5">
        <v>1114.55</v>
      </c>
      <c r="G164" s="5">
        <v>1415.8049999999998</v>
      </c>
      <c r="H164" s="5">
        <v>1732.3899999999999</v>
      </c>
      <c r="I164" s="5">
        <v>2060.62</v>
      </c>
      <c r="J164" s="5">
        <v>2399.29</v>
      </c>
      <c r="K164" s="5">
        <v>2742.7750000000001</v>
      </c>
      <c r="L164" s="5">
        <v>3082.8450000000003</v>
      </c>
      <c r="M164" s="5">
        <v>3417.5250000000001</v>
      </c>
      <c r="N164" s="5">
        <v>3742.5950000000003</v>
      </c>
      <c r="O164" s="5">
        <v>3952.96</v>
      </c>
      <c r="P164" s="5">
        <v>4067.3199999999997</v>
      </c>
      <c r="Q164" s="5">
        <v>4128.4699999999993</v>
      </c>
      <c r="R164" s="5">
        <v>4179.0450000000001</v>
      </c>
      <c r="S164" s="5">
        <v>4224.2550000000001</v>
      </c>
      <c r="T164" s="5">
        <v>4267.87</v>
      </c>
      <c r="U164" s="5">
        <v>4311.21</v>
      </c>
    </row>
    <row r="165" spans="1:21" x14ac:dyDescent="0.25">
      <c r="A165" s="5" t="s">
        <v>7</v>
      </c>
      <c r="B165" s="5">
        <v>175.75</v>
      </c>
      <c r="C165" s="5">
        <v>371.12400000000002</v>
      </c>
      <c r="D165" s="5">
        <v>591.84199999999998</v>
      </c>
      <c r="E165" s="5">
        <v>840.44600000000003</v>
      </c>
      <c r="F165" s="5">
        <v>1118.69</v>
      </c>
      <c r="G165" s="5">
        <v>1420.7560000000001</v>
      </c>
      <c r="H165" s="5">
        <v>1738.848</v>
      </c>
      <c r="I165" s="5">
        <v>2068.38</v>
      </c>
      <c r="J165" s="5">
        <v>2410.3340000000003</v>
      </c>
      <c r="K165" s="5">
        <v>2755.7440000000001</v>
      </c>
      <c r="L165" s="5">
        <v>3098.69</v>
      </c>
      <c r="M165" s="5">
        <v>3436.7459999999996</v>
      </c>
      <c r="N165" s="5">
        <v>3766.6079999999997</v>
      </c>
      <c r="O165" s="5">
        <v>3977.1680000000001</v>
      </c>
      <c r="P165" s="5">
        <v>4093.9</v>
      </c>
      <c r="Q165" s="5">
        <v>4156.5680000000002</v>
      </c>
      <c r="R165" s="5">
        <v>4208.4440000000004</v>
      </c>
      <c r="S165" s="5">
        <v>4256.4259999999995</v>
      </c>
      <c r="T165" s="5">
        <v>4300.6260000000002</v>
      </c>
      <c r="U165" s="5">
        <v>4344.05</v>
      </c>
    </row>
    <row r="166" spans="1:21" x14ac:dyDescent="0.25">
      <c r="A166" s="5" t="s">
        <v>8</v>
      </c>
      <c r="B166" s="5">
        <v>176.393</v>
      </c>
      <c r="C166" s="5">
        <v>372.31</v>
      </c>
      <c r="D166" s="5">
        <v>594.053</v>
      </c>
      <c r="E166" s="5">
        <v>843.053</v>
      </c>
      <c r="F166" s="5">
        <v>1122.49</v>
      </c>
      <c r="G166" s="5">
        <v>1426.28</v>
      </c>
      <c r="H166" s="5">
        <v>1746.1480000000001</v>
      </c>
      <c r="I166" s="5">
        <v>2077.942</v>
      </c>
      <c r="J166" s="5">
        <v>2421.6929999999998</v>
      </c>
      <c r="K166" s="5">
        <v>2768.308</v>
      </c>
      <c r="L166" s="5">
        <v>3113.8579999999997</v>
      </c>
      <c r="M166" s="5">
        <v>3455.4839999999999</v>
      </c>
      <c r="N166" s="5">
        <v>3788.1949999999997</v>
      </c>
      <c r="O166" s="5">
        <v>4006.6499999999996</v>
      </c>
      <c r="P166" s="5">
        <v>4125.0309999999999</v>
      </c>
      <c r="Q166" s="5">
        <v>4187.1620000000003</v>
      </c>
      <c r="R166" s="5">
        <v>4240.116</v>
      </c>
      <c r="S166" s="5">
        <v>4287.0320000000002</v>
      </c>
      <c r="T166" s="5">
        <v>4331.4229999999998</v>
      </c>
      <c r="U166" s="5">
        <v>4375.7209999999995</v>
      </c>
    </row>
    <row r="167" spans="1:21" x14ac:dyDescent="0.25">
      <c r="A167" s="5" t="s">
        <v>9</v>
      </c>
      <c r="B167" s="5">
        <v>176.99</v>
      </c>
      <c r="C167" s="5">
        <v>373.9</v>
      </c>
      <c r="D167" s="5">
        <v>596.88599999999997</v>
      </c>
      <c r="E167" s="5">
        <v>846.72400000000005</v>
      </c>
      <c r="F167" s="5">
        <v>1126.94</v>
      </c>
      <c r="G167" s="5">
        <v>1432.2760000000001</v>
      </c>
      <c r="H167" s="5">
        <v>1753.758</v>
      </c>
      <c r="I167" s="5">
        <v>2088.6179999999999</v>
      </c>
      <c r="J167" s="5">
        <v>2436.0039999999999</v>
      </c>
      <c r="K167" s="5">
        <v>2786.2999999999997</v>
      </c>
      <c r="L167" s="5">
        <v>3135.0679999999998</v>
      </c>
      <c r="M167" s="5">
        <v>3479.2839999999997</v>
      </c>
      <c r="N167" s="5">
        <v>3814.7060000000001</v>
      </c>
      <c r="O167" s="5">
        <v>4039.038</v>
      </c>
      <c r="P167" s="5">
        <v>4159.2640000000001</v>
      </c>
      <c r="Q167" s="5">
        <v>4222.6880000000001</v>
      </c>
      <c r="R167" s="5">
        <v>4275.5039999999999</v>
      </c>
      <c r="S167" s="5">
        <v>4324.2840000000006</v>
      </c>
      <c r="T167" s="5">
        <v>4369.83</v>
      </c>
      <c r="U167" s="5">
        <v>4415.71</v>
      </c>
    </row>
    <row r="168" spans="1:21" x14ac:dyDescent="0.25">
      <c r="A168" s="5" t="s">
        <v>10</v>
      </c>
      <c r="B168" s="5">
        <v>178.1</v>
      </c>
      <c r="C168" s="5">
        <v>376.18</v>
      </c>
      <c r="D168" s="5">
        <v>599.70100000000002</v>
      </c>
      <c r="E168" s="5">
        <v>851.702</v>
      </c>
      <c r="F168" s="5">
        <v>1133.9680000000001</v>
      </c>
      <c r="G168" s="5">
        <v>1442.7350000000001</v>
      </c>
      <c r="H168" s="5">
        <v>1766.838</v>
      </c>
      <c r="I168" s="5">
        <v>2102.761</v>
      </c>
      <c r="J168" s="5">
        <v>2454.172</v>
      </c>
      <c r="K168" s="5">
        <v>2809.2139999999999</v>
      </c>
      <c r="L168" s="5">
        <v>3162.1959999999999</v>
      </c>
      <c r="M168" s="5">
        <v>3510.9580000000001</v>
      </c>
      <c r="N168" s="5">
        <v>3848.9229999999998</v>
      </c>
      <c r="O168" s="5">
        <v>4081.4719999999998</v>
      </c>
      <c r="P168" s="5">
        <v>4207.9850000000006</v>
      </c>
      <c r="Q168" s="5">
        <v>4272.8550000000005</v>
      </c>
      <c r="R168" s="5">
        <v>4328.9459999999999</v>
      </c>
      <c r="S168" s="5">
        <v>4380.62</v>
      </c>
      <c r="T168" s="5">
        <v>4428.4939999999997</v>
      </c>
      <c r="U168" s="5">
        <v>4476.223</v>
      </c>
    </row>
    <row r="169" spans="1:21" x14ac:dyDescent="0.25">
      <c r="A169" s="5" t="s">
        <v>11</v>
      </c>
      <c r="B169" s="5">
        <v>186.62</v>
      </c>
      <c r="C169" s="5">
        <v>392.83</v>
      </c>
      <c r="D169" s="5">
        <v>624.64</v>
      </c>
      <c r="E169" s="5">
        <v>882.92</v>
      </c>
      <c r="F169" s="5">
        <v>1173.53</v>
      </c>
      <c r="G169" s="5">
        <v>1490.12</v>
      </c>
      <c r="H169" s="5">
        <v>1823.01</v>
      </c>
      <c r="I169" s="5">
        <v>2168.16</v>
      </c>
      <c r="J169" s="5">
        <v>2525.8000000000002</v>
      </c>
      <c r="K169" s="5">
        <v>2893.54</v>
      </c>
      <c r="L169" s="5">
        <v>3261.3</v>
      </c>
      <c r="M169" s="5">
        <v>3627.94</v>
      </c>
      <c r="N169" s="5">
        <v>3985.96</v>
      </c>
      <c r="O169" s="5">
        <v>4255.9799999999996</v>
      </c>
      <c r="P169" s="5">
        <v>4395.62</v>
      </c>
      <c r="Q169" s="5">
        <v>4466.7299999999996</v>
      </c>
      <c r="R169" s="5">
        <v>4531.07</v>
      </c>
      <c r="S169" s="5">
        <v>4591.8100000000004</v>
      </c>
      <c r="T169" s="5">
        <v>4651.42</v>
      </c>
      <c r="U169" s="5">
        <v>4709.1499999999996</v>
      </c>
    </row>
    <row r="171" spans="1:21" ht="13.8" thickBot="1" x14ac:dyDescent="0.3">
      <c r="A171" s="3" t="s">
        <v>323</v>
      </c>
    </row>
    <row r="172" spans="1:21" x14ac:dyDescent="0.25">
      <c r="A172" s="1" t="s">
        <v>0</v>
      </c>
      <c r="B172" s="2">
        <v>2016</v>
      </c>
      <c r="C172" s="3">
        <v>2017</v>
      </c>
      <c r="D172" s="2">
        <v>2018</v>
      </c>
      <c r="E172" s="3">
        <v>2019</v>
      </c>
      <c r="F172" s="2">
        <v>2020</v>
      </c>
      <c r="G172" s="4">
        <v>2021</v>
      </c>
      <c r="H172" s="2">
        <v>2022</v>
      </c>
      <c r="I172" s="3">
        <v>2023</v>
      </c>
      <c r="J172" s="2">
        <v>2024</v>
      </c>
      <c r="K172" s="3">
        <v>2025</v>
      </c>
      <c r="L172" s="4">
        <v>2026</v>
      </c>
      <c r="M172" s="3">
        <v>2027</v>
      </c>
      <c r="N172" s="2">
        <v>2028</v>
      </c>
      <c r="O172" s="3">
        <v>2029</v>
      </c>
      <c r="P172" s="2">
        <v>2030</v>
      </c>
      <c r="Q172" s="3">
        <v>2031</v>
      </c>
      <c r="R172" s="2">
        <v>2032</v>
      </c>
      <c r="S172" s="3">
        <v>2033</v>
      </c>
      <c r="T172" s="2">
        <v>2034</v>
      </c>
      <c r="U172" s="4">
        <v>2035</v>
      </c>
    </row>
    <row r="173" spans="1:21" x14ac:dyDescent="0.25">
      <c r="A173" s="5" t="s">
        <v>2</v>
      </c>
      <c r="B173" s="5">
        <v>137.6</v>
      </c>
      <c r="C173" s="5">
        <v>296.8</v>
      </c>
      <c r="D173" s="5">
        <v>480.5</v>
      </c>
      <c r="E173" s="5">
        <v>688.89</v>
      </c>
      <c r="F173" s="5">
        <v>924.88</v>
      </c>
      <c r="G173" s="5">
        <v>1183</v>
      </c>
      <c r="H173" s="5">
        <v>1459</v>
      </c>
      <c r="I173" s="5">
        <v>1745</v>
      </c>
      <c r="J173" s="5">
        <v>2043</v>
      </c>
      <c r="K173" s="5">
        <v>2344</v>
      </c>
      <c r="L173" s="5">
        <v>2643.9</v>
      </c>
      <c r="M173" s="5">
        <v>2931.8</v>
      </c>
      <c r="N173" s="5">
        <v>3210.9</v>
      </c>
      <c r="O173" s="5">
        <v>3396</v>
      </c>
      <c r="P173" s="5">
        <v>3470.9</v>
      </c>
      <c r="Q173" s="5">
        <v>3510</v>
      </c>
      <c r="R173" s="5">
        <v>3541.8</v>
      </c>
      <c r="S173" s="5">
        <v>3564.9</v>
      </c>
      <c r="T173" s="5">
        <v>3595.9</v>
      </c>
      <c r="U173" s="5">
        <v>3623.8</v>
      </c>
    </row>
    <row r="174" spans="1:21" x14ac:dyDescent="0.25">
      <c r="A174" s="5" t="s">
        <v>3</v>
      </c>
      <c r="B174" s="5">
        <v>139.69999999999999</v>
      </c>
      <c r="C174" s="5">
        <v>300.2</v>
      </c>
      <c r="D174" s="5">
        <v>485.88</v>
      </c>
      <c r="E174" s="5">
        <v>696.4</v>
      </c>
      <c r="F174" s="5">
        <v>933.68000000000006</v>
      </c>
      <c r="G174" s="5">
        <v>1195</v>
      </c>
      <c r="H174" s="5">
        <v>1475</v>
      </c>
      <c r="I174" s="5">
        <v>1767</v>
      </c>
      <c r="J174" s="5">
        <v>2071.8000000000002</v>
      </c>
      <c r="K174" s="5">
        <v>2378</v>
      </c>
      <c r="L174" s="5">
        <v>2682</v>
      </c>
      <c r="M174" s="5">
        <v>2976.8</v>
      </c>
      <c r="N174" s="5">
        <v>3262.8</v>
      </c>
      <c r="O174" s="5">
        <v>3455</v>
      </c>
      <c r="P174" s="5">
        <v>3536.8</v>
      </c>
      <c r="Q174" s="5">
        <v>3586.8</v>
      </c>
      <c r="R174" s="5">
        <v>3628.8</v>
      </c>
      <c r="S174" s="5">
        <v>3666</v>
      </c>
      <c r="T174" s="5">
        <v>3703.6</v>
      </c>
      <c r="U174" s="5">
        <v>3738.8</v>
      </c>
    </row>
    <row r="175" spans="1:21" x14ac:dyDescent="0.25">
      <c r="A175" s="5" t="s">
        <v>4</v>
      </c>
      <c r="B175" s="5">
        <v>141</v>
      </c>
      <c r="C175" s="5">
        <v>302.57</v>
      </c>
      <c r="D175" s="5">
        <v>489.67</v>
      </c>
      <c r="E175" s="5">
        <v>701.77</v>
      </c>
      <c r="F175" s="5">
        <v>942.8</v>
      </c>
      <c r="G175" s="5">
        <v>1208</v>
      </c>
      <c r="H175" s="5">
        <v>1490.7</v>
      </c>
      <c r="I175" s="5">
        <v>1785.7</v>
      </c>
      <c r="J175" s="5">
        <v>2093</v>
      </c>
      <c r="K175" s="5">
        <v>2404</v>
      </c>
      <c r="L175" s="5">
        <v>2711</v>
      </c>
      <c r="M175" s="5">
        <v>3012.7</v>
      </c>
      <c r="N175" s="5">
        <v>3307</v>
      </c>
      <c r="O175" s="5">
        <v>3508</v>
      </c>
      <c r="P175" s="5">
        <v>3602</v>
      </c>
      <c r="Q175" s="5">
        <v>3658</v>
      </c>
      <c r="R175" s="5">
        <v>3700.1</v>
      </c>
      <c r="S175" s="5">
        <v>3738.7</v>
      </c>
      <c r="T175" s="5">
        <v>3778.1</v>
      </c>
      <c r="U175" s="5">
        <v>3817.4</v>
      </c>
    </row>
    <row r="176" spans="1:21" x14ac:dyDescent="0.25">
      <c r="A176" s="5" t="s">
        <v>5</v>
      </c>
      <c r="B176" s="5">
        <v>142.4</v>
      </c>
      <c r="C176" s="5">
        <v>305.26</v>
      </c>
      <c r="D176" s="5">
        <v>494</v>
      </c>
      <c r="E176" s="5">
        <v>710</v>
      </c>
      <c r="F176" s="5">
        <v>953.38</v>
      </c>
      <c r="G176" s="5">
        <v>1222</v>
      </c>
      <c r="H176" s="5">
        <v>1505.6</v>
      </c>
      <c r="I176" s="5">
        <v>1805</v>
      </c>
      <c r="J176" s="5">
        <v>2114</v>
      </c>
      <c r="K176" s="5">
        <v>2427.6</v>
      </c>
      <c r="L176" s="5">
        <v>2740</v>
      </c>
      <c r="M176" s="5">
        <v>3048.6</v>
      </c>
      <c r="N176" s="5">
        <v>3345.6</v>
      </c>
      <c r="O176" s="5">
        <v>3558</v>
      </c>
      <c r="P176" s="5">
        <v>3657.6</v>
      </c>
      <c r="Q176" s="5">
        <v>3715.6</v>
      </c>
      <c r="R176" s="5">
        <v>3768</v>
      </c>
      <c r="S176" s="5">
        <v>3813.2</v>
      </c>
      <c r="T176" s="5">
        <v>3861</v>
      </c>
      <c r="U176" s="5">
        <v>3912.2</v>
      </c>
    </row>
    <row r="177" spans="1:21" x14ac:dyDescent="0.25">
      <c r="A177" s="5" t="s">
        <v>6</v>
      </c>
      <c r="B177" s="5">
        <v>151.6</v>
      </c>
      <c r="C177" s="5">
        <v>317.14999999999998</v>
      </c>
      <c r="D177" s="5">
        <v>507.2</v>
      </c>
      <c r="E177" s="5">
        <v>723.7</v>
      </c>
      <c r="F177" s="5">
        <v>967.34999999999991</v>
      </c>
      <c r="G177" s="5">
        <v>1236</v>
      </c>
      <c r="H177" s="5">
        <v>1523</v>
      </c>
      <c r="I177" s="5">
        <v>1825</v>
      </c>
      <c r="J177" s="5">
        <v>2137</v>
      </c>
      <c r="K177" s="5">
        <v>2458</v>
      </c>
      <c r="L177" s="5">
        <v>2773</v>
      </c>
      <c r="M177" s="5">
        <v>3082.5</v>
      </c>
      <c r="N177" s="5">
        <v>3386.5</v>
      </c>
      <c r="O177" s="5">
        <v>3602.5</v>
      </c>
      <c r="P177" s="5">
        <v>3700.5</v>
      </c>
      <c r="Q177" s="5">
        <v>3767</v>
      </c>
      <c r="R177" s="5">
        <v>3821.5</v>
      </c>
      <c r="S177" s="5">
        <v>3880</v>
      </c>
      <c r="T177" s="5">
        <v>3930.5</v>
      </c>
      <c r="U177" s="5">
        <v>3980.5</v>
      </c>
    </row>
    <row r="178" spans="1:21" x14ac:dyDescent="0.25">
      <c r="A178" s="5" t="s">
        <v>7</v>
      </c>
      <c r="B178" s="5">
        <v>154.63999999999999</v>
      </c>
      <c r="C178" s="5">
        <v>327.9</v>
      </c>
      <c r="D178" s="5">
        <v>521.66</v>
      </c>
      <c r="E178" s="5">
        <v>738.1</v>
      </c>
      <c r="F178" s="5">
        <v>982.88</v>
      </c>
      <c r="G178" s="5">
        <v>1254</v>
      </c>
      <c r="H178" s="5">
        <v>1542</v>
      </c>
      <c r="I178" s="5">
        <v>1845.4</v>
      </c>
      <c r="J178" s="5">
        <v>2164</v>
      </c>
      <c r="K178" s="5">
        <v>2485</v>
      </c>
      <c r="L178" s="5">
        <v>2804.4</v>
      </c>
      <c r="M178" s="5">
        <v>3123</v>
      </c>
      <c r="N178" s="5">
        <v>3432</v>
      </c>
      <c r="O178" s="5">
        <v>3656</v>
      </c>
      <c r="P178" s="5">
        <v>3762.8</v>
      </c>
      <c r="Q178" s="5">
        <v>3834</v>
      </c>
      <c r="R178" s="5">
        <v>3889.8</v>
      </c>
      <c r="S178" s="5">
        <v>3945.2</v>
      </c>
      <c r="T178" s="5">
        <v>4000.8</v>
      </c>
      <c r="U178" s="5">
        <v>4055</v>
      </c>
    </row>
    <row r="179" spans="1:21" x14ac:dyDescent="0.25">
      <c r="A179" s="5" t="s">
        <v>8</v>
      </c>
      <c r="B179" s="5">
        <v>155.6</v>
      </c>
      <c r="C179" s="5">
        <v>330.63</v>
      </c>
      <c r="D179" s="5">
        <v>530.1</v>
      </c>
      <c r="E179" s="5">
        <v>754.06000000000006</v>
      </c>
      <c r="F179" s="5">
        <v>1003</v>
      </c>
      <c r="G179" s="5">
        <v>1278</v>
      </c>
      <c r="H179" s="5">
        <v>1569.3</v>
      </c>
      <c r="I179" s="5">
        <v>1877</v>
      </c>
      <c r="J179" s="5">
        <v>2196</v>
      </c>
      <c r="K179" s="5">
        <v>2520</v>
      </c>
      <c r="L179" s="5">
        <v>2845</v>
      </c>
      <c r="M179" s="5">
        <v>3165</v>
      </c>
      <c r="N179" s="5">
        <v>3473.3</v>
      </c>
      <c r="O179" s="5">
        <v>3704</v>
      </c>
      <c r="P179" s="5">
        <v>3814</v>
      </c>
      <c r="Q179" s="5">
        <v>3893.3</v>
      </c>
      <c r="R179" s="5">
        <v>3958.3</v>
      </c>
      <c r="S179" s="5">
        <v>4018.3</v>
      </c>
      <c r="T179" s="5">
        <v>4079</v>
      </c>
      <c r="U179" s="5">
        <v>4132</v>
      </c>
    </row>
    <row r="180" spans="1:21" x14ac:dyDescent="0.25">
      <c r="A180" s="5" t="s">
        <v>9</v>
      </c>
      <c r="B180" s="5">
        <v>156.4</v>
      </c>
      <c r="C180" s="5">
        <v>332.52</v>
      </c>
      <c r="D180" s="5">
        <v>534.20000000000005</v>
      </c>
      <c r="E180" s="5">
        <v>762.2</v>
      </c>
      <c r="F180" s="5">
        <v>1019</v>
      </c>
      <c r="G180" s="5">
        <v>1300</v>
      </c>
      <c r="H180" s="5">
        <v>1598</v>
      </c>
      <c r="I180" s="5">
        <v>1909</v>
      </c>
      <c r="J180" s="5">
        <v>2233</v>
      </c>
      <c r="K180" s="5">
        <v>2561</v>
      </c>
      <c r="L180" s="5">
        <v>2888</v>
      </c>
      <c r="M180" s="5">
        <v>3211.4</v>
      </c>
      <c r="N180" s="5">
        <v>3530</v>
      </c>
      <c r="O180" s="5">
        <v>3766.2</v>
      </c>
      <c r="P180" s="5">
        <v>3881</v>
      </c>
      <c r="Q180" s="5">
        <v>3959</v>
      </c>
      <c r="R180" s="5">
        <v>4024.2</v>
      </c>
      <c r="S180" s="5">
        <v>4085</v>
      </c>
      <c r="T180" s="5">
        <v>4143</v>
      </c>
      <c r="U180" s="5">
        <v>4202.2</v>
      </c>
    </row>
    <row r="181" spans="1:21" x14ac:dyDescent="0.25">
      <c r="A181" s="5" t="s">
        <v>10</v>
      </c>
      <c r="B181" s="5">
        <v>157.80000000000001</v>
      </c>
      <c r="C181" s="5">
        <v>335.8</v>
      </c>
      <c r="D181" s="5">
        <v>539.61</v>
      </c>
      <c r="E181" s="5">
        <v>769.9</v>
      </c>
      <c r="F181" s="5">
        <v>1032</v>
      </c>
      <c r="G181" s="5">
        <v>1319.1</v>
      </c>
      <c r="H181" s="5">
        <v>1623.1</v>
      </c>
      <c r="I181" s="5">
        <v>1943.1</v>
      </c>
      <c r="J181" s="5">
        <v>2274</v>
      </c>
      <c r="K181" s="5">
        <v>2608.3000000000002</v>
      </c>
      <c r="L181" s="5">
        <v>2939.2</v>
      </c>
      <c r="M181" s="5">
        <v>3274</v>
      </c>
      <c r="N181" s="5">
        <v>3601</v>
      </c>
      <c r="O181" s="5">
        <v>3841.1</v>
      </c>
      <c r="P181" s="5">
        <v>3968.5</v>
      </c>
      <c r="Q181" s="5">
        <v>4053.1</v>
      </c>
      <c r="R181" s="5">
        <v>4120.6000000000004</v>
      </c>
      <c r="S181" s="5">
        <v>4181.5</v>
      </c>
      <c r="T181" s="5">
        <v>4241.2</v>
      </c>
      <c r="U181" s="5">
        <v>4301</v>
      </c>
    </row>
    <row r="182" spans="1:21" x14ac:dyDescent="0.25">
      <c r="A182" s="5" t="s">
        <v>11</v>
      </c>
      <c r="B182" s="5">
        <v>183.6</v>
      </c>
      <c r="C182" s="5">
        <v>386.7</v>
      </c>
      <c r="D182" s="5">
        <v>614.9</v>
      </c>
      <c r="E182" s="5">
        <v>867.7</v>
      </c>
      <c r="F182" s="5">
        <v>1148</v>
      </c>
      <c r="G182" s="5">
        <v>1456</v>
      </c>
      <c r="H182" s="5">
        <v>1777</v>
      </c>
      <c r="I182" s="5">
        <v>2102</v>
      </c>
      <c r="J182" s="5">
        <v>2434</v>
      </c>
      <c r="K182" s="5">
        <v>2777</v>
      </c>
      <c r="L182" s="5">
        <v>3131</v>
      </c>
      <c r="M182" s="5">
        <v>3502</v>
      </c>
      <c r="N182" s="5">
        <v>3854</v>
      </c>
      <c r="O182" s="5">
        <v>4121</v>
      </c>
      <c r="P182" s="5">
        <v>4256</v>
      </c>
      <c r="Q182" s="5">
        <v>4344</v>
      </c>
      <c r="R182" s="5">
        <v>4415</v>
      </c>
      <c r="S182" s="5">
        <v>4492</v>
      </c>
      <c r="T182" s="5">
        <v>4565</v>
      </c>
      <c r="U182" s="5">
        <v>4631</v>
      </c>
    </row>
    <row r="184" spans="1:21" ht="13.8" thickBot="1" x14ac:dyDescent="0.3">
      <c r="A184" s="3" t="s">
        <v>324</v>
      </c>
    </row>
    <row r="185" spans="1:21" x14ac:dyDescent="0.25">
      <c r="A185" s="1" t="s">
        <v>0</v>
      </c>
      <c r="B185" s="2">
        <v>2016</v>
      </c>
      <c r="C185" s="3">
        <v>2017</v>
      </c>
      <c r="D185" s="2">
        <v>2018</v>
      </c>
      <c r="E185" s="3">
        <v>2019</v>
      </c>
      <c r="F185" s="2">
        <v>2020</v>
      </c>
      <c r="G185" s="4">
        <v>2021</v>
      </c>
      <c r="H185" s="2">
        <v>2022</v>
      </c>
      <c r="I185" s="3">
        <v>2023</v>
      </c>
      <c r="J185" s="2">
        <v>2024</v>
      </c>
      <c r="K185" s="3">
        <v>2025</v>
      </c>
      <c r="L185" s="4">
        <v>2026</v>
      </c>
      <c r="M185" s="3">
        <v>2027</v>
      </c>
      <c r="N185" s="2">
        <v>2028</v>
      </c>
      <c r="O185" s="3">
        <v>2029</v>
      </c>
      <c r="P185" s="2">
        <v>2030</v>
      </c>
      <c r="Q185" s="3">
        <v>2031</v>
      </c>
      <c r="R185" s="2">
        <v>2032</v>
      </c>
      <c r="S185" s="3">
        <v>2033</v>
      </c>
      <c r="T185" s="2">
        <v>2034</v>
      </c>
      <c r="U185" s="4">
        <v>2035</v>
      </c>
    </row>
    <row r="186" spans="1:21" x14ac:dyDescent="0.25">
      <c r="A186" s="5" t="s">
        <v>2</v>
      </c>
      <c r="B186" s="5">
        <v>150.29</v>
      </c>
      <c r="C186" s="5">
        <v>321.59800000000001</v>
      </c>
      <c r="D186" s="5">
        <v>517.50800000000004</v>
      </c>
      <c r="E186" s="5">
        <v>737.45900000000006</v>
      </c>
      <c r="F186" s="5">
        <v>984.49800000000005</v>
      </c>
      <c r="G186" s="5">
        <v>1253.307</v>
      </c>
      <c r="H186" s="5">
        <v>1536.162</v>
      </c>
      <c r="I186" s="5">
        <v>1829.797</v>
      </c>
      <c r="J186" s="5">
        <v>2131.9549999999999</v>
      </c>
      <c r="K186" s="5">
        <v>2435.9720000000002</v>
      </c>
      <c r="L186" s="5">
        <v>2734.6349999999998</v>
      </c>
      <c r="M186" s="5">
        <v>3027.4650000000001</v>
      </c>
      <c r="N186" s="5">
        <v>3309.6179999999999</v>
      </c>
      <c r="O186" s="5">
        <v>3458.8920000000003</v>
      </c>
      <c r="P186" s="5">
        <v>3523.3270000000002</v>
      </c>
      <c r="Q186" s="5">
        <v>3540.77</v>
      </c>
      <c r="R186" s="5">
        <v>3549.9679999999998</v>
      </c>
      <c r="S186" s="5">
        <v>3555.9839999999999</v>
      </c>
      <c r="T186" s="5">
        <v>3560.761</v>
      </c>
      <c r="U186" s="5">
        <v>3565.0570000000002</v>
      </c>
    </row>
    <row r="187" spans="1:21" x14ac:dyDescent="0.25">
      <c r="A187" s="5" t="s">
        <v>3</v>
      </c>
      <c r="B187" s="5">
        <v>151.066</v>
      </c>
      <c r="C187" s="5">
        <v>323.30599999999998</v>
      </c>
      <c r="D187" s="5">
        <v>520.16999999999996</v>
      </c>
      <c r="E187" s="5">
        <v>741.43799999999999</v>
      </c>
      <c r="F187" s="5">
        <v>989.74800000000005</v>
      </c>
      <c r="G187" s="5">
        <v>1260.4280000000001</v>
      </c>
      <c r="H187" s="5">
        <v>1545.3700000000001</v>
      </c>
      <c r="I187" s="5">
        <v>1841.472</v>
      </c>
      <c r="J187" s="5">
        <v>2147.5879999999997</v>
      </c>
      <c r="K187" s="5">
        <v>2454.4720000000002</v>
      </c>
      <c r="L187" s="5">
        <v>2757.328</v>
      </c>
      <c r="M187" s="5">
        <v>3050.8399999999997</v>
      </c>
      <c r="N187" s="5">
        <v>3333.808</v>
      </c>
      <c r="O187" s="5">
        <v>3491.3959999999997</v>
      </c>
      <c r="P187" s="5">
        <v>3559.1579999999999</v>
      </c>
      <c r="Q187" s="5">
        <v>3578.1779999999999</v>
      </c>
      <c r="R187" s="5">
        <v>3588.7620000000002</v>
      </c>
      <c r="S187" s="5">
        <v>3596.4320000000002</v>
      </c>
      <c r="T187" s="5">
        <v>3602.53</v>
      </c>
      <c r="U187" s="5">
        <v>3608.1840000000002</v>
      </c>
    </row>
    <row r="188" spans="1:21" x14ac:dyDescent="0.25">
      <c r="A188" s="5" t="s">
        <v>4</v>
      </c>
      <c r="B188" s="5">
        <v>151.84</v>
      </c>
      <c r="C188" s="5">
        <v>324.517</v>
      </c>
      <c r="D188" s="5">
        <v>521.98099999999999</v>
      </c>
      <c r="E188" s="5">
        <v>744.35</v>
      </c>
      <c r="F188" s="5">
        <v>993.279</v>
      </c>
      <c r="G188" s="5">
        <v>1265.71</v>
      </c>
      <c r="H188" s="5">
        <v>1552.674</v>
      </c>
      <c r="I188" s="5">
        <v>1850.307</v>
      </c>
      <c r="J188" s="5">
        <v>2158.018</v>
      </c>
      <c r="K188" s="5">
        <v>2468.761</v>
      </c>
      <c r="L188" s="5">
        <v>2773.85</v>
      </c>
      <c r="M188" s="5">
        <v>3071.3890000000001</v>
      </c>
      <c r="N188" s="5">
        <v>3359.9939999999997</v>
      </c>
      <c r="O188" s="5">
        <v>3520.194</v>
      </c>
      <c r="P188" s="5">
        <v>3590.3389999999999</v>
      </c>
      <c r="Q188" s="5">
        <v>3609.4880000000003</v>
      </c>
      <c r="R188" s="5">
        <v>3619.433</v>
      </c>
      <c r="S188" s="5">
        <v>3625.91</v>
      </c>
      <c r="T188" s="5">
        <v>3631.777</v>
      </c>
      <c r="U188" s="5">
        <v>3637.1589999999997</v>
      </c>
    </row>
    <row r="189" spans="1:21" x14ac:dyDescent="0.25">
      <c r="A189" s="5" t="s">
        <v>5</v>
      </c>
      <c r="B189" s="5">
        <v>152.44</v>
      </c>
      <c r="C189" s="5">
        <v>325.76599999999996</v>
      </c>
      <c r="D189" s="5">
        <v>523.83000000000004</v>
      </c>
      <c r="E189" s="5">
        <v>746.79599999999994</v>
      </c>
      <c r="F189" s="5">
        <v>997.07</v>
      </c>
      <c r="G189" s="5">
        <v>1270.5639999999999</v>
      </c>
      <c r="H189" s="5">
        <v>1559.374</v>
      </c>
      <c r="I189" s="5">
        <v>1859.222</v>
      </c>
      <c r="J189" s="5">
        <v>2169.3960000000002</v>
      </c>
      <c r="K189" s="5">
        <v>2481.348</v>
      </c>
      <c r="L189" s="5">
        <v>2790.61</v>
      </c>
      <c r="M189" s="5">
        <v>3091.7579999999998</v>
      </c>
      <c r="N189" s="5">
        <v>3382.886</v>
      </c>
      <c r="O189" s="5">
        <v>3550.5459999999998</v>
      </c>
      <c r="P189" s="5">
        <v>3624.0219999999999</v>
      </c>
      <c r="Q189" s="5">
        <v>3643.6579999999999</v>
      </c>
      <c r="R189" s="5">
        <v>3653.884</v>
      </c>
      <c r="S189" s="5">
        <v>3661.2040000000002</v>
      </c>
      <c r="T189" s="5">
        <v>3668.2139999999999</v>
      </c>
      <c r="U189" s="5">
        <v>3674.41</v>
      </c>
    </row>
    <row r="190" spans="1:21" x14ac:dyDescent="0.25">
      <c r="A190" s="5" t="s">
        <v>6</v>
      </c>
      <c r="B190" s="5">
        <v>153.36000000000001</v>
      </c>
      <c r="C190" s="5">
        <v>327.23</v>
      </c>
      <c r="D190" s="5">
        <v>525.70000000000005</v>
      </c>
      <c r="E190" s="5">
        <v>749.71500000000003</v>
      </c>
      <c r="F190" s="5">
        <v>1001.25</v>
      </c>
      <c r="G190" s="5">
        <v>1276.0349999999999</v>
      </c>
      <c r="H190" s="5">
        <v>1566.4349999999999</v>
      </c>
      <c r="I190" s="5">
        <v>1868.22</v>
      </c>
      <c r="J190" s="5">
        <v>2180.4300000000003</v>
      </c>
      <c r="K190" s="5">
        <v>2495.4650000000001</v>
      </c>
      <c r="L190" s="5">
        <v>2806.6800000000003</v>
      </c>
      <c r="M190" s="5">
        <v>3109.2049999999999</v>
      </c>
      <c r="N190" s="5">
        <v>3403.2650000000003</v>
      </c>
      <c r="O190" s="5">
        <v>3576.4049999999997</v>
      </c>
      <c r="P190" s="5">
        <v>3653.4250000000002</v>
      </c>
      <c r="Q190" s="5">
        <v>3674.17</v>
      </c>
      <c r="R190" s="5">
        <v>3685.54</v>
      </c>
      <c r="S190" s="5">
        <v>3694.93</v>
      </c>
      <c r="T190" s="5">
        <v>3702.2049999999999</v>
      </c>
      <c r="U190" s="5">
        <v>3710.0650000000001</v>
      </c>
    </row>
    <row r="191" spans="1:21" x14ac:dyDescent="0.25">
      <c r="A191" s="5" t="s">
        <v>7</v>
      </c>
      <c r="B191" s="5">
        <v>154.98400000000001</v>
      </c>
      <c r="C191" s="5">
        <v>329.65</v>
      </c>
      <c r="D191" s="5">
        <v>528.46400000000006</v>
      </c>
      <c r="E191" s="5">
        <v>753.10800000000006</v>
      </c>
      <c r="F191" s="5">
        <v>1006.0360000000001</v>
      </c>
      <c r="G191" s="5">
        <v>1282.0919999999999</v>
      </c>
      <c r="H191" s="5">
        <v>1573.722</v>
      </c>
      <c r="I191" s="5">
        <v>1878.2360000000001</v>
      </c>
      <c r="J191" s="5">
        <v>2191.6059999999998</v>
      </c>
      <c r="K191" s="5">
        <v>2509.2020000000002</v>
      </c>
      <c r="L191" s="5">
        <v>2822.8319999999999</v>
      </c>
      <c r="M191" s="5">
        <v>3128</v>
      </c>
      <c r="N191" s="5">
        <v>3424.1979999999999</v>
      </c>
      <c r="O191" s="5">
        <v>3604.7759999999998</v>
      </c>
      <c r="P191" s="5">
        <v>3681.8719999999998</v>
      </c>
      <c r="Q191" s="5">
        <v>3706.14</v>
      </c>
      <c r="R191" s="5">
        <v>3719.596</v>
      </c>
      <c r="S191" s="5">
        <v>3731.3880000000004</v>
      </c>
      <c r="T191" s="5">
        <v>3740.0259999999998</v>
      </c>
      <c r="U191" s="5">
        <v>3748.4539999999997</v>
      </c>
    </row>
    <row r="192" spans="1:21" x14ac:dyDescent="0.25">
      <c r="A192" s="5" t="s">
        <v>8</v>
      </c>
      <c r="B192" s="5">
        <v>156.07300000000001</v>
      </c>
      <c r="C192" s="5">
        <v>331.649</v>
      </c>
      <c r="D192" s="5">
        <v>531.76300000000003</v>
      </c>
      <c r="E192" s="5">
        <v>757.50599999999997</v>
      </c>
      <c r="F192" s="5">
        <v>1011.486</v>
      </c>
      <c r="G192" s="5">
        <v>1289.796</v>
      </c>
      <c r="H192" s="5">
        <v>1582.9380000000001</v>
      </c>
      <c r="I192" s="5">
        <v>1891.684</v>
      </c>
      <c r="J192" s="5">
        <v>2209.4070000000002</v>
      </c>
      <c r="K192" s="5">
        <v>2529.0239999999999</v>
      </c>
      <c r="L192" s="5">
        <v>2847.2149999999997</v>
      </c>
      <c r="M192" s="5">
        <v>3157.453</v>
      </c>
      <c r="N192" s="5">
        <v>3457.0079999999998</v>
      </c>
      <c r="O192" s="5">
        <v>3640.0119999999997</v>
      </c>
      <c r="P192" s="5">
        <v>3720.223</v>
      </c>
      <c r="Q192" s="5">
        <v>3744.4120000000003</v>
      </c>
      <c r="R192" s="5">
        <v>3758.9869999999996</v>
      </c>
      <c r="S192" s="5">
        <v>3771.8629999999998</v>
      </c>
      <c r="T192" s="5">
        <v>3784.9789999999998</v>
      </c>
      <c r="U192" s="5">
        <v>3800.2020000000002</v>
      </c>
    </row>
    <row r="193" spans="1:21" x14ac:dyDescent="0.25">
      <c r="A193" s="5" t="s">
        <v>9</v>
      </c>
      <c r="B193" s="5">
        <v>157.75399999999999</v>
      </c>
      <c r="C193" s="5">
        <v>335.41200000000003</v>
      </c>
      <c r="D193" s="5">
        <v>537.64800000000002</v>
      </c>
      <c r="E193" s="5">
        <v>765.59</v>
      </c>
      <c r="F193" s="5">
        <v>1023.5840000000001</v>
      </c>
      <c r="G193" s="5">
        <v>1305.356</v>
      </c>
      <c r="H193" s="5">
        <v>1605.09</v>
      </c>
      <c r="I193" s="5">
        <v>1913.0040000000001</v>
      </c>
      <c r="J193" s="5">
        <v>2233.3120000000004</v>
      </c>
      <c r="K193" s="5">
        <v>2555.7980000000002</v>
      </c>
      <c r="L193" s="5">
        <v>2876.9380000000001</v>
      </c>
      <c r="M193" s="5">
        <v>3190.8440000000001</v>
      </c>
      <c r="N193" s="5">
        <v>3493.518</v>
      </c>
      <c r="O193" s="5">
        <v>3683.7440000000001</v>
      </c>
      <c r="P193" s="5">
        <v>3767.5360000000001</v>
      </c>
      <c r="Q193" s="5">
        <v>3792.31</v>
      </c>
      <c r="R193" s="5">
        <v>3807.65</v>
      </c>
      <c r="S193" s="5">
        <v>3824.61</v>
      </c>
      <c r="T193" s="5">
        <v>3845.6880000000001</v>
      </c>
      <c r="U193" s="5">
        <v>3865.2219999999998</v>
      </c>
    </row>
    <row r="194" spans="1:21" x14ac:dyDescent="0.25">
      <c r="A194" s="5" t="s">
        <v>10</v>
      </c>
      <c r="B194" s="5">
        <v>173.48099999999999</v>
      </c>
      <c r="C194" s="5">
        <v>362.69900000000001</v>
      </c>
      <c r="D194" s="5">
        <v>572.08100000000002</v>
      </c>
      <c r="E194" s="5">
        <v>803.63400000000001</v>
      </c>
      <c r="F194" s="5">
        <v>1061.3409999999999</v>
      </c>
      <c r="G194" s="5">
        <v>1340.0929999999998</v>
      </c>
      <c r="H194" s="5">
        <v>1636.5050000000001</v>
      </c>
      <c r="I194" s="5">
        <v>1948.9050000000002</v>
      </c>
      <c r="J194" s="5">
        <v>2269.7150000000001</v>
      </c>
      <c r="K194" s="5">
        <v>2603.6759999999999</v>
      </c>
      <c r="L194" s="5">
        <v>2931.0139999999997</v>
      </c>
      <c r="M194" s="5">
        <v>3246.9580000000001</v>
      </c>
      <c r="N194" s="5">
        <v>3561.864</v>
      </c>
      <c r="O194" s="5">
        <v>3762.1779999999999</v>
      </c>
      <c r="P194" s="5">
        <v>3862.6489999999999</v>
      </c>
      <c r="Q194" s="5">
        <v>3902.732</v>
      </c>
      <c r="R194" s="5">
        <v>3928.4169999999999</v>
      </c>
      <c r="S194" s="5">
        <v>3960.7959999999998</v>
      </c>
      <c r="T194" s="5">
        <v>3984.9369999999999</v>
      </c>
      <c r="U194" s="5">
        <v>4023.9090000000001</v>
      </c>
    </row>
    <row r="195" spans="1:21" x14ac:dyDescent="0.25">
      <c r="A195" s="5" t="s">
        <v>11</v>
      </c>
      <c r="B195" s="5">
        <v>184.84</v>
      </c>
      <c r="C195" s="5">
        <v>388.99</v>
      </c>
      <c r="D195" s="5">
        <v>616.84</v>
      </c>
      <c r="E195" s="5">
        <v>870.86</v>
      </c>
      <c r="F195" s="5">
        <v>1149.98</v>
      </c>
      <c r="G195" s="5">
        <v>1454.3</v>
      </c>
      <c r="H195" s="5">
        <v>1772.84</v>
      </c>
      <c r="I195" s="5">
        <v>2106.06</v>
      </c>
      <c r="J195" s="5">
        <v>2460.44</v>
      </c>
      <c r="K195" s="5">
        <v>2821.36</v>
      </c>
      <c r="L195" s="5">
        <v>3187.86</v>
      </c>
      <c r="M195" s="5">
        <v>3551.79</v>
      </c>
      <c r="N195" s="5">
        <v>3906.61</v>
      </c>
      <c r="O195" s="5">
        <v>4167.6099999999997</v>
      </c>
      <c r="P195" s="5">
        <v>4299.8500000000004</v>
      </c>
      <c r="Q195" s="5">
        <v>4364.5</v>
      </c>
      <c r="R195" s="5">
        <v>4418.33</v>
      </c>
      <c r="S195" s="5">
        <v>4468.71</v>
      </c>
      <c r="T195" s="5">
        <v>4518.79</v>
      </c>
      <c r="U195" s="5">
        <v>4569.2299999999996</v>
      </c>
    </row>
    <row r="197" spans="1:21" ht="13.8" thickBot="1" x14ac:dyDescent="0.3">
      <c r="A197" s="3" t="s">
        <v>325</v>
      </c>
    </row>
    <row r="198" spans="1:21" x14ac:dyDescent="0.25">
      <c r="A198" s="1" t="s">
        <v>0</v>
      </c>
      <c r="B198" s="2">
        <v>2016</v>
      </c>
      <c r="C198" s="3">
        <v>2017</v>
      </c>
      <c r="D198" s="2">
        <v>2018</v>
      </c>
      <c r="E198" s="3">
        <v>2019</v>
      </c>
      <c r="F198" s="2">
        <v>2020</v>
      </c>
      <c r="G198" s="4">
        <v>2021</v>
      </c>
      <c r="H198" s="2">
        <v>2022</v>
      </c>
      <c r="I198" s="3">
        <v>2023</v>
      </c>
      <c r="J198" s="2">
        <v>2024</v>
      </c>
      <c r="K198" s="3">
        <v>2025</v>
      </c>
      <c r="L198" s="4">
        <v>2026</v>
      </c>
      <c r="M198" s="3">
        <v>2027</v>
      </c>
      <c r="N198" s="2">
        <v>2028</v>
      </c>
      <c r="O198" s="3">
        <v>2029</v>
      </c>
      <c r="P198" s="2">
        <v>2030</v>
      </c>
      <c r="Q198" s="3">
        <v>2031</v>
      </c>
      <c r="R198" s="2">
        <v>2032</v>
      </c>
      <c r="S198" s="3">
        <v>2033</v>
      </c>
      <c r="T198" s="2">
        <v>2034</v>
      </c>
      <c r="U198" s="4">
        <v>2035</v>
      </c>
    </row>
    <row r="199" spans="1:21" x14ac:dyDescent="0.25">
      <c r="A199" s="5" t="s">
        <v>2</v>
      </c>
      <c r="B199" s="5">
        <v>64.41</v>
      </c>
      <c r="C199" s="5">
        <v>138.30000000000001</v>
      </c>
      <c r="D199" s="5">
        <v>223.3</v>
      </c>
      <c r="E199" s="5">
        <v>319</v>
      </c>
      <c r="F199" s="5">
        <v>425.49</v>
      </c>
      <c r="G199" s="5">
        <v>541.29999999999995</v>
      </c>
      <c r="H199" s="5">
        <v>663.89</v>
      </c>
      <c r="I199" s="5">
        <v>790.69</v>
      </c>
      <c r="J199" s="5">
        <v>924.98</v>
      </c>
      <c r="K199" s="5">
        <v>1064</v>
      </c>
      <c r="L199" s="5">
        <v>1204</v>
      </c>
      <c r="M199" s="5">
        <v>1345</v>
      </c>
      <c r="N199" s="5">
        <v>1486</v>
      </c>
      <c r="O199" s="5">
        <v>1626.9</v>
      </c>
      <c r="P199" s="5">
        <v>1687</v>
      </c>
      <c r="Q199" s="5">
        <v>1723.9</v>
      </c>
      <c r="R199" s="5">
        <v>1754.9</v>
      </c>
      <c r="S199" s="5">
        <v>1800</v>
      </c>
      <c r="T199" s="5">
        <v>1847.8</v>
      </c>
      <c r="U199" s="5">
        <v>1895.9</v>
      </c>
    </row>
    <row r="200" spans="1:21" x14ac:dyDescent="0.25">
      <c r="A200" s="5" t="s">
        <v>3</v>
      </c>
      <c r="B200" s="5">
        <v>64.75</v>
      </c>
      <c r="C200" s="5">
        <v>139</v>
      </c>
      <c r="D200" s="5">
        <v>224.6</v>
      </c>
      <c r="E200" s="5">
        <v>321.08000000000004</v>
      </c>
      <c r="F200" s="5">
        <v>428.7</v>
      </c>
      <c r="G200" s="5">
        <v>546</v>
      </c>
      <c r="H200" s="5">
        <v>670.3</v>
      </c>
      <c r="I200" s="5">
        <v>800.28</v>
      </c>
      <c r="J200" s="5">
        <v>938.48</v>
      </c>
      <c r="K200" s="5">
        <v>1084</v>
      </c>
      <c r="L200" s="5">
        <v>1240</v>
      </c>
      <c r="M200" s="5">
        <v>1406</v>
      </c>
      <c r="N200" s="5">
        <v>1575.6</v>
      </c>
      <c r="O200" s="5">
        <v>1754.6</v>
      </c>
      <c r="P200" s="5">
        <v>1869.8</v>
      </c>
      <c r="Q200" s="5">
        <v>1973.2</v>
      </c>
      <c r="R200" s="5">
        <v>2064</v>
      </c>
      <c r="S200" s="5">
        <v>2159</v>
      </c>
      <c r="T200" s="5">
        <v>2257.8000000000002</v>
      </c>
      <c r="U200" s="5">
        <v>2330.8000000000002</v>
      </c>
    </row>
    <row r="201" spans="1:21" x14ac:dyDescent="0.25">
      <c r="A201" s="5" t="s">
        <v>4</v>
      </c>
      <c r="B201" s="5">
        <v>65.09</v>
      </c>
      <c r="C201" s="5">
        <v>139.69999999999999</v>
      </c>
      <c r="D201" s="5">
        <v>225.87</v>
      </c>
      <c r="E201" s="5">
        <v>323.3</v>
      </c>
      <c r="F201" s="5">
        <v>432.46999999999997</v>
      </c>
      <c r="G201" s="5">
        <v>553.07000000000005</v>
      </c>
      <c r="H201" s="5">
        <v>685.85</v>
      </c>
      <c r="I201" s="5">
        <v>828.77</v>
      </c>
      <c r="J201" s="5">
        <v>993.36</v>
      </c>
      <c r="K201" s="5">
        <v>1170</v>
      </c>
      <c r="L201" s="5">
        <v>1359.4</v>
      </c>
      <c r="M201" s="5">
        <v>1556.6</v>
      </c>
      <c r="N201" s="5">
        <v>1768.4</v>
      </c>
      <c r="O201" s="5">
        <v>1992.1</v>
      </c>
      <c r="P201" s="5">
        <v>2144</v>
      </c>
      <c r="Q201" s="5">
        <v>2270.6999999999998</v>
      </c>
      <c r="R201" s="5">
        <v>2387</v>
      </c>
      <c r="S201" s="5">
        <v>2514.1</v>
      </c>
      <c r="T201" s="5">
        <v>2626.9</v>
      </c>
      <c r="U201" s="5">
        <v>2741.1</v>
      </c>
    </row>
    <row r="202" spans="1:21" x14ac:dyDescent="0.25">
      <c r="A202" s="5" t="s">
        <v>5</v>
      </c>
      <c r="B202" s="5">
        <v>65.5</v>
      </c>
      <c r="C202" s="5">
        <v>140.80000000000001</v>
      </c>
      <c r="D202" s="5">
        <v>229.24</v>
      </c>
      <c r="E202" s="5">
        <v>344.66</v>
      </c>
      <c r="F202" s="5">
        <v>471.66</v>
      </c>
      <c r="G202" s="5">
        <v>609.52</v>
      </c>
      <c r="H202" s="5">
        <v>770.34</v>
      </c>
      <c r="I202" s="5">
        <v>942.26</v>
      </c>
      <c r="J202" s="5">
        <v>1124.2</v>
      </c>
      <c r="K202" s="5">
        <v>1313</v>
      </c>
      <c r="L202" s="5">
        <v>1511.4000000000003</v>
      </c>
      <c r="M202" s="5">
        <v>1732.2</v>
      </c>
      <c r="N202" s="5">
        <v>1969.8000000000002</v>
      </c>
      <c r="O202" s="5">
        <v>2232.8000000000002</v>
      </c>
      <c r="P202" s="5">
        <v>2425.2000000000003</v>
      </c>
      <c r="Q202" s="5">
        <v>2565.4</v>
      </c>
      <c r="R202" s="5">
        <v>2702.6</v>
      </c>
      <c r="S202" s="5">
        <v>2811.2</v>
      </c>
      <c r="T202" s="5">
        <v>2937.2</v>
      </c>
      <c r="U202" s="5">
        <v>3061.8</v>
      </c>
    </row>
    <row r="203" spans="1:21" x14ac:dyDescent="0.25">
      <c r="A203" s="5" t="s">
        <v>6</v>
      </c>
      <c r="B203" s="5">
        <v>104.2</v>
      </c>
      <c r="C203" s="5">
        <v>195.7</v>
      </c>
      <c r="D203" s="5">
        <v>306.35000000000002</v>
      </c>
      <c r="E203" s="5">
        <v>432.70000000000005</v>
      </c>
      <c r="F203" s="5">
        <v>560.25</v>
      </c>
      <c r="G203" s="5">
        <v>709.8</v>
      </c>
      <c r="H203" s="5">
        <v>871.25</v>
      </c>
      <c r="I203" s="5">
        <v>1041.5</v>
      </c>
      <c r="J203" s="5">
        <v>1243</v>
      </c>
      <c r="K203" s="5">
        <v>1458</v>
      </c>
      <c r="L203" s="5">
        <v>1699.5</v>
      </c>
      <c r="M203" s="5">
        <v>1959.5</v>
      </c>
      <c r="N203" s="5">
        <v>2218</v>
      </c>
      <c r="O203" s="5">
        <v>2502</v>
      </c>
      <c r="P203" s="5">
        <v>2684.5</v>
      </c>
      <c r="Q203" s="5">
        <v>2842.5</v>
      </c>
      <c r="R203" s="5">
        <v>2970.5</v>
      </c>
      <c r="S203" s="5">
        <v>3102</v>
      </c>
      <c r="T203" s="5">
        <v>3219</v>
      </c>
      <c r="U203" s="5">
        <v>3318.5</v>
      </c>
    </row>
    <row r="204" spans="1:21" x14ac:dyDescent="0.25">
      <c r="A204" s="5" t="s">
        <v>7</v>
      </c>
      <c r="B204" s="5">
        <v>136.1</v>
      </c>
      <c r="C204" s="5">
        <v>274.27999999999997</v>
      </c>
      <c r="D204" s="5">
        <v>389.6</v>
      </c>
      <c r="E204" s="5">
        <v>517.72</v>
      </c>
      <c r="F204" s="5">
        <v>653.31999999999994</v>
      </c>
      <c r="G204" s="5">
        <v>825.5</v>
      </c>
      <c r="H204" s="5">
        <v>1003.8</v>
      </c>
      <c r="I204" s="5">
        <v>1195.4000000000001</v>
      </c>
      <c r="J204" s="5">
        <v>1411.8</v>
      </c>
      <c r="K204" s="5">
        <v>1651.1999999999998</v>
      </c>
      <c r="L204" s="5">
        <v>1902</v>
      </c>
      <c r="M204" s="5">
        <v>2178</v>
      </c>
      <c r="N204" s="5">
        <v>2446.4</v>
      </c>
      <c r="O204" s="5">
        <v>2711.2</v>
      </c>
      <c r="P204" s="5">
        <v>2920.2</v>
      </c>
      <c r="Q204" s="5">
        <v>3080.8</v>
      </c>
      <c r="R204" s="5">
        <v>3219</v>
      </c>
      <c r="S204" s="5">
        <v>3328.4</v>
      </c>
      <c r="T204" s="5">
        <v>3402</v>
      </c>
      <c r="U204" s="5">
        <v>3447.4</v>
      </c>
    </row>
    <row r="205" spans="1:21" x14ac:dyDescent="0.25">
      <c r="A205" s="5" t="s">
        <v>8</v>
      </c>
      <c r="B205" s="5">
        <v>137.1</v>
      </c>
      <c r="C205" s="5">
        <v>294.3</v>
      </c>
      <c r="D205" s="5">
        <v>466.03000000000003</v>
      </c>
      <c r="E205" s="5">
        <v>623.1</v>
      </c>
      <c r="F205" s="5">
        <v>778.37</v>
      </c>
      <c r="G205" s="5">
        <v>948.13</v>
      </c>
      <c r="H205" s="5">
        <v>1158.1999999999998</v>
      </c>
      <c r="I205" s="5">
        <v>1370.7999999999997</v>
      </c>
      <c r="J205" s="5">
        <v>1624.6</v>
      </c>
      <c r="K205" s="5">
        <v>1896.6999999999996</v>
      </c>
      <c r="L205" s="5">
        <v>2160</v>
      </c>
      <c r="M205" s="5">
        <v>2448.1999999999998</v>
      </c>
      <c r="N205" s="5">
        <v>2730.6</v>
      </c>
      <c r="O205" s="5">
        <v>3029</v>
      </c>
      <c r="P205" s="5">
        <v>3220.2</v>
      </c>
      <c r="Q205" s="5">
        <v>3360.6</v>
      </c>
      <c r="R205" s="5">
        <v>3422.3</v>
      </c>
      <c r="S205" s="5">
        <v>3456</v>
      </c>
      <c r="T205" s="5">
        <v>3489</v>
      </c>
      <c r="U205" s="5">
        <v>3519.3</v>
      </c>
    </row>
    <row r="206" spans="1:21" x14ac:dyDescent="0.25">
      <c r="A206" s="5" t="s">
        <v>9</v>
      </c>
      <c r="B206" s="5">
        <v>137.9</v>
      </c>
      <c r="C206" s="5">
        <v>296.60000000000002</v>
      </c>
      <c r="D206" s="5">
        <v>478.8</v>
      </c>
      <c r="E206" s="5">
        <v>681.8</v>
      </c>
      <c r="F206" s="5">
        <v>895.06000000000006</v>
      </c>
      <c r="G206" s="5">
        <v>1112.4000000000001</v>
      </c>
      <c r="H206" s="5">
        <v>1363.4</v>
      </c>
      <c r="I206" s="5">
        <v>1624.2</v>
      </c>
      <c r="J206" s="5">
        <v>1893.2</v>
      </c>
      <c r="K206" s="5">
        <v>2179.1999999999998</v>
      </c>
      <c r="L206" s="5">
        <v>2460.6000000000004</v>
      </c>
      <c r="M206" s="5">
        <v>2738.2000000000003</v>
      </c>
      <c r="N206" s="5">
        <v>3019.4000000000005</v>
      </c>
      <c r="O206" s="5">
        <v>3284.4</v>
      </c>
      <c r="P206" s="5">
        <v>3396.6000000000004</v>
      </c>
      <c r="Q206" s="5">
        <v>3465</v>
      </c>
      <c r="R206" s="5">
        <v>3511.4</v>
      </c>
      <c r="S206" s="5">
        <v>3541.2</v>
      </c>
      <c r="T206" s="5">
        <v>3569.2</v>
      </c>
      <c r="U206" s="5">
        <v>3591</v>
      </c>
    </row>
    <row r="207" spans="1:21" x14ac:dyDescent="0.25">
      <c r="A207" s="5" t="s">
        <v>10</v>
      </c>
      <c r="B207" s="5">
        <v>144.69000000000003</v>
      </c>
      <c r="C207" s="5">
        <v>302.2</v>
      </c>
      <c r="D207" s="5">
        <v>486.54</v>
      </c>
      <c r="E207" s="5">
        <v>694.72</v>
      </c>
      <c r="F207" s="5">
        <v>927.83999999999992</v>
      </c>
      <c r="G207" s="5">
        <v>1184</v>
      </c>
      <c r="H207" s="5">
        <v>1455</v>
      </c>
      <c r="I207" s="5">
        <v>1738</v>
      </c>
      <c r="J207" s="5">
        <v>2033</v>
      </c>
      <c r="K207" s="5">
        <v>2329</v>
      </c>
      <c r="L207" s="5">
        <v>2623.1</v>
      </c>
      <c r="M207" s="5">
        <v>2917.2</v>
      </c>
      <c r="N207" s="5">
        <v>3211.1</v>
      </c>
      <c r="O207" s="5">
        <v>3424.1</v>
      </c>
      <c r="P207" s="5">
        <v>3507.2</v>
      </c>
      <c r="Q207" s="5">
        <v>3556.2</v>
      </c>
      <c r="R207" s="5">
        <v>3591</v>
      </c>
      <c r="S207" s="5">
        <v>3627</v>
      </c>
      <c r="T207" s="5">
        <v>3654</v>
      </c>
      <c r="U207" s="5">
        <v>3680.1</v>
      </c>
    </row>
    <row r="208" spans="1:21" x14ac:dyDescent="0.25">
      <c r="A208" s="5" t="s">
        <v>11</v>
      </c>
      <c r="B208" s="5">
        <v>181.2</v>
      </c>
      <c r="C208" s="5">
        <v>382.3</v>
      </c>
      <c r="D208" s="5">
        <v>600.79999999999995</v>
      </c>
      <c r="E208" s="5">
        <v>833.6</v>
      </c>
      <c r="F208" s="5">
        <v>1094</v>
      </c>
      <c r="G208" s="5">
        <v>1383</v>
      </c>
      <c r="H208" s="5">
        <v>1681</v>
      </c>
      <c r="I208" s="5">
        <v>1967</v>
      </c>
      <c r="J208" s="5">
        <v>2263</v>
      </c>
      <c r="K208" s="5">
        <v>2566</v>
      </c>
      <c r="L208" s="5">
        <v>2865</v>
      </c>
      <c r="M208" s="5">
        <v>3185</v>
      </c>
      <c r="N208" s="5">
        <v>3523</v>
      </c>
      <c r="O208" s="5">
        <v>3770</v>
      </c>
      <c r="P208" s="5">
        <v>3861</v>
      </c>
      <c r="Q208" s="5">
        <v>3902</v>
      </c>
      <c r="R208" s="5">
        <v>3931</v>
      </c>
      <c r="S208" s="5">
        <v>3962</v>
      </c>
      <c r="T208" s="5">
        <v>4014</v>
      </c>
      <c r="U208" s="5">
        <v>4067</v>
      </c>
    </row>
    <row r="210" spans="1:21" ht="13.8" thickBot="1" x14ac:dyDescent="0.3">
      <c r="A210" s="3" t="s">
        <v>326</v>
      </c>
    </row>
    <row r="211" spans="1:21" x14ac:dyDescent="0.25">
      <c r="A211" s="1" t="s">
        <v>0</v>
      </c>
      <c r="B211" s="2">
        <v>2016</v>
      </c>
      <c r="C211" s="3">
        <v>2017</v>
      </c>
      <c r="D211" s="2">
        <v>2018</v>
      </c>
      <c r="E211" s="3">
        <v>2019</v>
      </c>
      <c r="F211" s="2">
        <v>2020</v>
      </c>
      <c r="G211" s="4">
        <v>2021</v>
      </c>
      <c r="H211" s="2">
        <v>2022</v>
      </c>
      <c r="I211" s="3">
        <v>2023</v>
      </c>
      <c r="J211" s="2">
        <v>2024</v>
      </c>
      <c r="K211" s="3">
        <v>2025</v>
      </c>
      <c r="L211" s="4">
        <v>2026</v>
      </c>
      <c r="M211" s="3">
        <v>2027</v>
      </c>
      <c r="N211" s="2">
        <v>2028</v>
      </c>
      <c r="O211" s="3">
        <v>2029</v>
      </c>
      <c r="P211" s="2">
        <v>2030</v>
      </c>
      <c r="Q211" s="3">
        <v>2031</v>
      </c>
      <c r="R211" s="2">
        <v>2032</v>
      </c>
      <c r="S211" s="3">
        <v>2033</v>
      </c>
      <c r="T211" s="2">
        <v>2034</v>
      </c>
      <c r="U211" s="4">
        <v>2035</v>
      </c>
    </row>
    <row r="212" spans="1:21" x14ac:dyDescent="0.25">
      <c r="A212" s="5" t="s">
        <v>2</v>
      </c>
      <c r="B212" s="5">
        <v>73.068999999999988</v>
      </c>
      <c r="C212" s="5">
        <v>155.56899999999999</v>
      </c>
      <c r="D212" s="5">
        <v>249.38399999999999</v>
      </c>
      <c r="E212" s="5">
        <v>354.19900000000001</v>
      </c>
      <c r="F212" s="5">
        <v>471.43799999999999</v>
      </c>
      <c r="G212" s="5">
        <v>597.73599999999999</v>
      </c>
      <c r="H212" s="5">
        <v>729.91499999999996</v>
      </c>
      <c r="I212" s="5">
        <v>866.52199999999993</v>
      </c>
      <c r="J212" s="5">
        <v>1009.212</v>
      </c>
      <c r="K212" s="5">
        <v>1153.213</v>
      </c>
      <c r="L212" s="5">
        <v>1297.912</v>
      </c>
      <c r="M212" s="5">
        <v>1441.0700000000002</v>
      </c>
      <c r="N212" s="5">
        <v>1580.9359999999999</v>
      </c>
      <c r="O212" s="5">
        <v>1688.6660000000002</v>
      </c>
      <c r="P212" s="5">
        <v>1737.2629999999999</v>
      </c>
      <c r="Q212" s="5">
        <v>1742.6420000000001</v>
      </c>
      <c r="R212" s="5">
        <v>1745.2370000000001</v>
      </c>
      <c r="S212" s="5">
        <v>1750.0039999999999</v>
      </c>
      <c r="T212" s="5">
        <v>1754.1870000000001</v>
      </c>
      <c r="U212" s="5">
        <v>1758.2070000000001</v>
      </c>
    </row>
    <row r="213" spans="1:21" x14ac:dyDescent="0.25">
      <c r="A213" s="5" t="s">
        <v>3</v>
      </c>
      <c r="B213" s="5">
        <v>73.34</v>
      </c>
      <c r="C213" s="5">
        <v>156.19</v>
      </c>
      <c r="D213" s="5">
        <v>250.32</v>
      </c>
      <c r="E213" s="5">
        <v>355.75400000000002</v>
      </c>
      <c r="F213" s="5">
        <v>473.62</v>
      </c>
      <c r="G213" s="5">
        <v>601.12</v>
      </c>
      <c r="H213" s="5">
        <v>734.93600000000004</v>
      </c>
      <c r="I213" s="5">
        <v>872.98400000000004</v>
      </c>
      <c r="J213" s="5">
        <v>1016.614</v>
      </c>
      <c r="K213" s="5">
        <v>1163.1600000000001</v>
      </c>
      <c r="L213" s="5">
        <v>1309.77</v>
      </c>
      <c r="M213" s="5">
        <v>1455.422</v>
      </c>
      <c r="N213" s="5">
        <v>1599.77</v>
      </c>
      <c r="O213" s="5">
        <v>1715.742</v>
      </c>
      <c r="P213" s="5">
        <v>1773.018</v>
      </c>
      <c r="Q213" s="5">
        <v>1784.3040000000001</v>
      </c>
      <c r="R213" s="5">
        <v>1794.2380000000001</v>
      </c>
      <c r="S213" s="5">
        <v>1807.01</v>
      </c>
      <c r="T213" s="5">
        <v>1825.0519999999999</v>
      </c>
      <c r="U213" s="5">
        <v>1848.7940000000001</v>
      </c>
    </row>
    <row r="214" spans="1:21" x14ac:dyDescent="0.25">
      <c r="A214" s="5" t="s">
        <v>4</v>
      </c>
      <c r="B214" s="5">
        <v>73.62</v>
      </c>
      <c r="C214" s="5">
        <v>156.66</v>
      </c>
      <c r="D214" s="5">
        <v>251.197</v>
      </c>
      <c r="E214" s="5">
        <v>357.05</v>
      </c>
      <c r="F214" s="5">
        <v>475.43</v>
      </c>
      <c r="G214" s="5">
        <v>603.68399999999997</v>
      </c>
      <c r="H214" s="5">
        <v>738.59299999999996</v>
      </c>
      <c r="I214" s="5">
        <v>878.55899999999997</v>
      </c>
      <c r="J214" s="5">
        <v>1024.2739999999999</v>
      </c>
      <c r="K214" s="5">
        <v>1172.748</v>
      </c>
      <c r="L214" s="5">
        <v>1322.3109999999999</v>
      </c>
      <c r="M214" s="5">
        <v>1471.569</v>
      </c>
      <c r="N214" s="5">
        <v>1620.4850000000001</v>
      </c>
      <c r="O214" s="5">
        <v>1749.0060000000001</v>
      </c>
      <c r="P214" s="5">
        <v>1811.8410000000001</v>
      </c>
      <c r="Q214" s="5">
        <v>1835.2759999999998</v>
      </c>
      <c r="R214" s="5">
        <v>1856.2329999999999</v>
      </c>
      <c r="S214" s="5">
        <v>1885.21</v>
      </c>
      <c r="T214" s="5">
        <v>1921.867</v>
      </c>
      <c r="U214" s="5">
        <v>1951.3969999999999</v>
      </c>
    </row>
    <row r="215" spans="1:21" x14ac:dyDescent="0.25">
      <c r="A215" s="5" t="s">
        <v>5</v>
      </c>
      <c r="B215" s="5">
        <v>73.876000000000005</v>
      </c>
      <c r="C215" s="5">
        <v>157.136</v>
      </c>
      <c r="D215" s="5">
        <v>251.91800000000001</v>
      </c>
      <c r="E215" s="5">
        <v>358.26</v>
      </c>
      <c r="F215" s="5">
        <v>477.14599999999996</v>
      </c>
      <c r="G215" s="5">
        <v>606.11599999999999</v>
      </c>
      <c r="H215" s="5">
        <v>741.89199999999994</v>
      </c>
      <c r="I215" s="5">
        <v>882.84799999999996</v>
      </c>
      <c r="J215" s="5">
        <v>1030.4100000000001</v>
      </c>
      <c r="K215" s="5">
        <v>1181.4559999999999</v>
      </c>
      <c r="L215" s="5">
        <v>1333.9179999999999</v>
      </c>
      <c r="M215" s="5">
        <v>1487.162</v>
      </c>
      <c r="N215" s="5">
        <v>1644.46</v>
      </c>
      <c r="O215" s="5">
        <v>1788.2180000000001</v>
      </c>
      <c r="P215" s="5">
        <v>1872.7180000000001</v>
      </c>
      <c r="Q215" s="5">
        <v>1911.2760000000001</v>
      </c>
      <c r="R215" s="5">
        <v>1947.3240000000001</v>
      </c>
      <c r="S215" s="5">
        <v>1992.3520000000001</v>
      </c>
      <c r="T215" s="5">
        <v>2021.682</v>
      </c>
      <c r="U215" s="5">
        <v>2077.9459999999999</v>
      </c>
    </row>
    <row r="216" spans="1:21" x14ac:dyDescent="0.25">
      <c r="A216" s="5" t="s">
        <v>6</v>
      </c>
      <c r="B216" s="5">
        <v>74.055000000000007</v>
      </c>
      <c r="C216" s="5">
        <v>157.57499999999999</v>
      </c>
      <c r="D216" s="5">
        <v>252.69499999999999</v>
      </c>
      <c r="E216" s="5">
        <v>359.495</v>
      </c>
      <c r="F216" s="5">
        <v>479.07</v>
      </c>
      <c r="G216" s="5">
        <v>608.59</v>
      </c>
      <c r="H216" s="5">
        <v>745.61</v>
      </c>
      <c r="I216" s="5">
        <v>888.79500000000007</v>
      </c>
      <c r="J216" s="5">
        <v>1039.105</v>
      </c>
      <c r="K216" s="5">
        <v>1194.135</v>
      </c>
      <c r="L216" s="5">
        <v>1352.5700000000002</v>
      </c>
      <c r="M216" s="5">
        <v>1513.7150000000001</v>
      </c>
      <c r="N216" s="5">
        <v>1686.6399999999999</v>
      </c>
      <c r="O216" s="5">
        <v>1847.88</v>
      </c>
      <c r="P216" s="5">
        <v>1951.31</v>
      </c>
      <c r="Q216" s="5">
        <v>2011.9099999999999</v>
      </c>
      <c r="R216" s="5">
        <v>2055.2749999999996</v>
      </c>
      <c r="S216" s="5">
        <v>2113.0150000000003</v>
      </c>
      <c r="T216" s="5">
        <v>2184.9549999999999</v>
      </c>
      <c r="U216" s="5">
        <v>2262.0749999999998</v>
      </c>
    </row>
    <row r="217" spans="1:21" x14ac:dyDescent="0.25">
      <c r="A217" s="5" t="s">
        <v>7</v>
      </c>
      <c r="B217" s="5">
        <v>74.343999999999994</v>
      </c>
      <c r="C217" s="5">
        <v>158.16399999999999</v>
      </c>
      <c r="D217" s="5">
        <v>253.65799999999999</v>
      </c>
      <c r="E217" s="5">
        <v>361.08</v>
      </c>
      <c r="F217" s="5">
        <v>481.64400000000001</v>
      </c>
      <c r="G217" s="5">
        <v>612.41800000000001</v>
      </c>
      <c r="H217" s="5">
        <v>751.53200000000004</v>
      </c>
      <c r="I217" s="5">
        <v>899.52200000000005</v>
      </c>
      <c r="J217" s="5">
        <v>1057.732</v>
      </c>
      <c r="K217" s="5">
        <v>1226.114</v>
      </c>
      <c r="L217" s="5">
        <v>1399.9359999999999</v>
      </c>
      <c r="M217" s="5">
        <v>1593.0540000000001</v>
      </c>
      <c r="N217" s="5">
        <v>1771.5059999999999</v>
      </c>
      <c r="O217" s="5">
        <v>1924.5039999999999</v>
      </c>
      <c r="P217" s="5">
        <v>2030.44</v>
      </c>
      <c r="Q217" s="5">
        <v>2102.462</v>
      </c>
      <c r="R217" s="5">
        <v>2165.482</v>
      </c>
      <c r="S217" s="5">
        <v>2236.424</v>
      </c>
      <c r="T217" s="5">
        <v>2314.002</v>
      </c>
      <c r="U217" s="5">
        <v>2400.7739999999999</v>
      </c>
    </row>
    <row r="218" spans="1:21" x14ac:dyDescent="0.25">
      <c r="A218" s="5" t="s">
        <v>8</v>
      </c>
      <c r="B218" s="5">
        <v>75.006</v>
      </c>
      <c r="C218" s="5">
        <v>159.49299999999999</v>
      </c>
      <c r="D218" s="5">
        <v>256.04700000000003</v>
      </c>
      <c r="E218" s="5">
        <v>364.779</v>
      </c>
      <c r="F218" s="5">
        <v>488.58599999999996</v>
      </c>
      <c r="G218" s="5">
        <v>625.90499999999997</v>
      </c>
      <c r="H218" s="5">
        <v>770.65599999999995</v>
      </c>
      <c r="I218" s="5">
        <v>928.58699999999999</v>
      </c>
      <c r="J218" s="5">
        <v>1122.24</v>
      </c>
      <c r="K218" s="5">
        <v>1316.3680000000002</v>
      </c>
      <c r="L218" s="5">
        <v>1492.8339999999998</v>
      </c>
      <c r="M218" s="5">
        <v>1672.1590000000001</v>
      </c>
      <c r="N218" s="5">
        <v>1862.846</v>
      </c>
      <c r="O218" s="5">
        <v>2039.1209999999999</v>
      </c>
      <c r="P218" s="5">
        <v>2172.5790000000002</v>
      </c>
      <c r="Q218" s="5">
        <v>2260.002</v>
      </c>
      <c r="R218" s="5">
        <v>2338.0259999999998</v>
      </c>
      <c r="S218" s="5">
        <v>2405.6719999999996</v>
      </c>
      <c r="T218" s="5">
        <v>2497.2049999999999</v>
      </c>
      <c r="U218" s="5">
        <v>2587.7460000000001</v>
      </c>
    </row>
    <row r="219" spans="1:21" x14ac:dyDescent="0.25">
      <c r="A219" s="5" t="s">
        <v>9</v>
      </c>
      <c r="B219" s="5">
        <v>136.67399999999998</v>
      </c>
      <c r="C219" s="5">
        <v>264.38800000000003</v>
      </c>
      <c r="D219" s="5">
        <v>384.80600000000004</v>
      </c>
      <c r="E219" s="5">
        <v>505.81400000000002</v>
      </c>
      <c r="F219" s="5">
        <v>635.55000000000007</v>
      </c>
      <c r="G219" s="5">
        <v>769.59</v>
      </c>
      <c r="H219" s="5">
        <v>910.97199999999998</v>
      </c>
      <c r="I219" s="5">
        <v>1062.76</v>
      </c>
      <c r="J219" s="5">
        <v>1223.0980000000002</v>
      </c>
      <c r="K219" s="5">
        <v>1397.47</v>
      </c>
      <c r="L219" s="5">
        <v>1569.7540000000001</v>
      </c>
      <c r="M219" s="5">
        <v>1753.8620000000001</v>
      </c>
      <c r="N219" s="5">
        <v>1970.8620000000001</v>
      </c>
      <c r="O219" s="5">
        <v>2171.02</v>
      </c>
      <c r="P219" s="5">
        <v>2323.29</v>
      </c>
      <c r="Q219" s="5">
        <v>2431.2220000000002</v>
      </c>
      <c r="R219" s="5">
        <v>2535.4740000000002</v>
      </c>
      <c r="S219" s="5">
        <v>2638.364</v>
      </c>
      <c r="T219" s="5">
        <v>2731.63</v>
      </c>
      <c r="U219" s="5">
        <v>2826.920000000001</v>
      </c>
    </row>
    <row r="220" spans="1:21" x14ac:dyDescent="0.25">
      <c r="A220" s="5" t="s">
        <v>10</v>
      </c>
      <c r="B220" s="5">
        <v>138.51</v>
      </c>
      <c r="C220" s="5">
        <v>292.99600000000004</v>
      </c>
      <c r="D220" s="5">
        <v>438.44600000000003</v>
      </c>
      <c r="E220" s="5">
        <v>574.05500000000006</v>
      </c>
      <c r="F220" s="5">
        <v>711.96399999999994</v>
      </c>
      <c r="G220" s="5">
        <v>852.495</v>
      </c>
      <c r="H220" s="5">
        <v>995.54500000000007</v>
      </c>
      <c r="I220" s="5">
        <v>1155.1860000000001</v>
      </c>
      <c r="J220" s="5">
        <v>1323.624</v>
      </c>
      <c r="K220" s="5">
        <v>1527.076</v>
      </c>
      <c r="L220" s="5">
        <v>1710.038</v>
      </c>
      <c r="M220" s="5">
        <v>1937.576</v>
      </c>
      <c r="N220" s="5">
        <v>2166.2959999999998</v>
      </c>
      <c r="O220" s="5">
        <v>2409.6759999999999</v>
      </c>
      <c r="P220" s="5">
        <v>2586.8850000000002</v>
      </c>
      <c r="Q220" s="5">
        <v>2720.9900000000002</v>
      </c>
      <c r="R220" s="5">
        <v>2817.7780000000002</v>
      </c>
      <c r="S220" s="5">
        <v>2925.8140000000003</v>
      </c>
      <c r="T220" s="5">
        <v>3023.8970000000004</v>
      </c>
      <c r="U220" s="5">
        <v>3106.085</v>
      </c>
    </row>
    <row r="221" spans="1:21" x14ac:dyDescent="0.25">
      <c r="A221" s="5" t="s">
        <v>11</v>
      </c>
      <c r="B221" s="5">
        <v>177.03</v>
      </c>
      <c r="C221" s="5">
        <v>370.01</v>
      </c>
      <c r="D221" s="5">
        <v>581.51</v>
      </c>
      <c r="E221" s="5">
        <v>807.73</v>
      </c>
      <c r="F221" s="5">
        <v>1049.69</v>
      </c>
      <c r="G221" s="5">
        <v>1310.81</v>
      </c>
      <c r="H221" s="5">
        <v>1583.76</v>
      </c>
      <c r="I221" s="5">
        <v>1866.49</v>
      </c>
      <c r="J221" s="5">
        <v>2140.2199999999998</v>
      </c>
      <c r="K221" s="5">
        <v>2441.2399999999998</v>
      </c>
      <c r="L221" s="5">
        <v>2753.19</v>
      </c>
      <c r="M221" s="5">
        <v>3061.29</v>
      </c>
      <c r="N221" s="5">
        <v>3362.82</v>
      </c>
      <c r="O221" s="5">
        <v>3570.38</v>
      </c>
      <c r="P221" s="5">
        <v>3650.4</v>
      </c>
      <c r="Q221" s="5">
        <v>3662.84</v>
      </c>
      <c r="R221" s="5">
        <v>3667.51</v>
      </c>
      <c r="S221" s="5">
        <v>3669.28</v>
      </c>
      <c r="T221" s="5">
        <v>3670.34</v>
      </c>
      <c r="U221" s="5">
        <v>3671.03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1"/>
  <sheetViews>
    <sheetView topLeftCell="A196" zoomScale="80" zoomScaleNormal="80" workbookViewId="0">
      <selection activeCell="A199" sqref="A199:U208"/>
    </sheetView>
  </sheetViews>
  <sheetFormatPr defaultRowHeight="13.2" x14ac:dyDescent="0.25"/>
  <cols>
    <col min="1" max="1" width="31.44140625" customWidth="1"/>
  </cols>
  <sheetData>
    <row r="1" spans="1:21" x14ac:dyDescent="0.25">
      <c r="A1" s="3" t="s">
        <v>329</v>
      </c>
    </row>
    <row r="2" spans="1:21" ht="13.8" thickBot="1" x14ac:dyDescent="0.3">
      <c r="A2" s="3" t="s">
        <v>1</v>
      </c>
    </row>
    <row r="3" spans="1:21" x14ac:dyDescent="0.25">
      <c r="A3" s="1" t="s">
        <v>15</v>
      </c>
      <c r="B3" s="2">
        <v>2016</v>
      </c>
      <c r="C3" s="3">
        <v>2017</v>
      </c>
      <c r="D3" s="2">
        <v>2018</v>
      </c>
      <c r="E3" s="3">
        <v>2019</v>
      </c>
      <c r="F3" s="2">
        <v>2020</v>
      </c>
      <c r="G3" s="4">
        <v>2021</v>
      </c>
      <c r="H3" s="2">
        <v>2022</v>
      </c>
      <c r="I3" s="3">
        <v>2023</v>
      </c>
      <c r="J3" s="2">
        <v>2024</v>
      </c>
      <c r="K3" s="3">
        <v>2025</v>
      </c>
      <c r="L3" s="4">
        <v>2026</v>
      </c>
      <c r="M3" s="3">
        <v>2027</v>
      </c>
      <c r="N3" s="2">
        <v>2028</v>
      </c>
      <c r="O3" s="3">
        <v>2029</v>
      </c>
      <c r="P3" s="2">
        <v>2030</v>
      </c>
      <c r="Q3" s="3">
        <v>2031</v>
      </c>
      <c r="R3" s="2">
        <v>2032</v>
      </c>
      <c r="S3" s="3">
        <v>2033</v>
      </c>
      <c r="T3" s="2">
        <v>2034</v>
      </c>
      <c r="U3" s="4">
        <v>2035</v>
      </c>
    </row>
    <row r="4" spans="1:21" x14ac:dyDescent="0.25">
      <c r="A4" s="5" t="s">
        <v>2</v>
      </c>
      <c r="B4" s="5">
        <v>134</v>
      </c>
      <c r="C4" s="5">
        <v>134</v>
      </c>
      <c r="D4" s="5">
        <v>134</v>
      </c>
      <c r="E4" s="5">
        <v>134</v>
      </c>
      <c r="F4" s="5">
        <v>143.00000000000006</v>
      </c>
      <c r="G4" s="5">
        <v>143.00000000000006</v>
      </c>
      <c r="H4" s="5">
        <v>143.00000000000006</v>
      </c>
      <c r="I4" s="5">
        <v>143.00000000000006</v>
      </c>
      <c r="J4" s="5">
        <v>143.00000000000006</v>
      </c>
      <c r="K4" s="5">
        <v>143.00000000000006</v>
      </c>
      <c r="L4" s="5">
        <v>143.00000000000006</v>
      </c>
      <c r="M4" s="5">
        <v>143.00000000000006</v>
      </c>
      <c r="N4" s="5">
        <v>143.00000000000006</v>
      </c>
      <c r="O4" s="5">
        <v>143.00000000000006</v>
      </c>
      <c r="P4" s="5">
        <v>143.00000000000006</v>
      </c>
      <c r="Q4" s="5">
        <v>143.00000000000006</v>
      </c>
      <c r="R4" s="5">
        <v>143.00000000000006</v>
      </c>
      <c r="S4" s="5">
        <v>153.00000000000006</v>
      </c>
      <c r="T4" s="5">
        <v>153.00000000000006</v>
      </c>
      <c r="U4" s="5">
        <v>153.00000000000006</v>
      </c>
    </row>
    <row r="5" spans="1:21" x14ac:dyDescent="0.25">
      <c r="A5" s="5" t="s">
        <v>3</v>
      </c>
      <c r="B5" s="5">
        <v>396.20000000000016</v>
      </c>
      <c r="C5" s="5">
        <v>396.20000000000016</v>
      </c>
      <c r="D5" s="5">
        <v>396.20000000000016</v>
      </c>
      <c r="E5" s="5">
        <v>396.20000000000016</v>
      </c>
      <c r="F5" s="5">
        <v>396.20000000000016</v>
      </c>
      <c r="G5" s="5">
        <v>396.20000000000016</v>
      </c>
      <c r="H5" s="5">
        <v>396.20000000000016</v>
      </c>
      <c r="I5" s="5">
        <v>396.20000000000016</v>
      </c>
      <c r="J5" s="5">
        <v>396.20000000000016</v>
      </c>
      <c r="K5" s="5">
        <v>396.20000000000016</v>
      </c>
      <c r="L5" s="5">
        <v>396.20000000000016</v>
      </c>
      <c r="M5" s="5">
        <v>396.20000000000016</v>
      </c>
      <c r="N5" s="5">
        <v>396.20000000000016</v>
      </c>
      <c r="O5" s="5">
        <v>396.20000000000016</v>
      </c>
      <c r="P5" s="5">
        <v>396.20000000000016</v>
      </c>
      <c r="Q5" s="5">
        <v>396.20000000000016</v>
      </c>
      <c r="R5" s="5">
        <v>396.20000000000016</v>
      </c>
      <c r="S5" s="5">
        <v>399</v>
      </c>
      <c r="T5" s="5">
        <v>399</v>
      </c>
      <c r="U5" s="5">
        <v>399</v>
      </c>
    </row>
    <row r="6" spans="1:21" x14ac:dyDescent="0.25">
      <c r="A6" s="5" t="s">
        <v>4</v>
      </c>
      <c r="B6" s="5">
        <v>501</v>
      </c>
      <c r="C6" s="5">
        <v>501</v>
      </c>
      <c r="D6" s="5">
        <v>501</v>
      </c>
      <c r="E6" s="5">
        <v>501</v>
      </c>
      <c r="F6" s="5">
        <v>501</v>
      </c>
      <c r="G6" s="5">
        <v>501</v>
      </c>
      <c r="H6" s="5">
        <v>501</v>
      </c>
      <c r="I6" s="5">
        <v>501</v>
      </c>
      <c r="J6" s="5">
        <v>501</v>
      </c>
      <c r="K6" s="5">
        <v>501</v>
      </c>
      <c r="L6" s="5">
        <v>501</v>
      </c>
      <c r="M6" s="5">
        <v>501</v>
      </c>
      <c r="N6" s="5">
        <v>501</v>
      </c>
      <c r="O6" s="5">
        <v>501</v>
      </c>
      <c r="P6" s="5">
        <v>501</v>
      </c>
      <c r="Q6" s="5">
        <v>501</v>
      </c>
      <c r="R6" s="5">
        <v>501</v>
      </c>
      <c r="S6" s="5">
        <v>501</v>
      </c>
      <c r="T6" s="5">
        <v>501</v>
      </c>
      <c r="U6" s="5">
        <v>501</v>
      </c>
    </row>
    <row r="7" spans="1:21" x14ac:dyDescent="0.25">
      <c r="A7" s="5" t="s">
        <v>5</v>
      </c>
      <c r="B7" s="5">
        <v>501</v>
      </c>
      <c r="C7" s="5">
        <v>501</v>
      </c>
      <c r="D7" s="5">
        <v>501</v>
      </c>
      <c r="E7" s="5">
        <v>501</v>
      </c>
      <c r="F7" s="5">
        <v>501</v>
      </c>
      <c r="G7" s="5">
        <v>501</v>
      </c>
      <c r="H7" s="5">
        <v>501</v>
      </c>
      <c r="I7" s="5">
        <v>501</v>
      </c>
      <c r="J7" s="5">
        <v>501</v>
      </c>
      <c r="K7" s="5">
        <v>501</v>
      </c>
      <c r="L7" s="5">
        <v>501</v>
      </c>
      <c r="M7" s="5">
        <v>501</v>
      </c>
      <c r="N7" s="5">
        <v>501</v>
      </c>
      <c r="O7" s="5">
        <v>501</v>
      </c>
      <c r="P7" s="5">
        <v>501</v>
      </c>
      <c r="Q7" s="5">
        <v>501</v>
      </c>
      <c r="R7" s="5">
        <v>501</v>
      </c>
      <c r="S7" s="5">
        <v>501</v>
      </c>
      <c r="T7" s="5">
        <v>501</v>
      </c>
      <c r="U7" s="5">
        <v>501</v>
      </c>
    </row>
    <row r="8" spans="1:21" x14ac:dyDescent="0.25">
      <c r="A8" s="5" t="s">
        <v>6</v>
      </c>
      <c r="B8" s="5">
        <v>501</v>
      </c>
      <c r="C8" s="5">
        <v>626</v>
      </c>
      <c r="D8" s="5">
        <v>626</v>
      </c>
      <c r="E8" s="5">
        <v>626</v>
      </c>
      <c r="F8" s="5">
        <v>630.5</v>
      </c>
      <c r="G8" s="5">
        <v>630.5</v>
      </c>
      <c r="H8" s="5">
        <v>630.5</v>
      </c>
      <c r="I8" s="5">
        <v>630.5</v>
      </c>
      <c r="J8" s="5">
        <v>630.5</v>
      </c>
      <c r="K8" s="5">
        <v>630.5</v>
      </c>
      <c r="L8" s="5">
        <v>630.5</v>
      </c>
      <c r="M8" s="5">
        <v>630.5</v>
      </c>
      <c r="N8" s="5">
        <v>630.5</v>
      </c>
      <c r="O8" s="5">
        <v>630.5</v>
      </c>
      <c r="P8" s="5">
        <v>630.5</v>
      </c>
      <c r="Q8" s="5">
        <v>630.5</v>
      </c>
      <c r="R8" s="5">
        <v>630.5</v>
      </c>
      <c r="S8" s="5">
        <v>635</v>
      </c>
      <c r="T8" s="5">
        <v>635</v>
      </c>
      <c r="U8" s="5">
        <v>635</v>
      </c>
    </row>
    <row r="9" spans="1:21" x14ac:dyDescent="0.25">
      <c r="A9" s="5" t="s">
        <v>7</v>
      </c>
      <c r="B9" s="5">
        <v>501</v>
      </c>
      <c r="C9" s="5">
        <v>781</v>
      </c>
      <c r="D9" s="5">
        <v>784.99999999999977</v>
      </c>
      <c r="E9" s="5">
        <v>784.99999999999977</v>
      </c>
      <c r="F9" s="5">
        <v>791</v>
      </c>
      <c r="G9" s="5">
        <v>791</v>
      </c>
      <c r="H9" s="5">
        <v>791</v>
      </c>
      <c r="I9" s="5">
        <v>791</v>
      </c>
      <c r="J9" s="5">
        <v>791</v>
      </c>
      <c r="K9" s="5">
        <v>791</v>
      </c>
      <c r="L9" s="5">
        <v>791</v>
      </c>
      <c r="M9" s="5">
        <v>791</v>
      </c>
      <c r="N9" s="5">
        <v>791</v>
      </c>
      <c r="O9" s="5">
        <v>791</v>
      </c>
      <c r="P9" s="5">
        <v>791</v>
      </c>
      <c r="Q9" s="5">
        <v>791</v>
      </c>
      <c r="R9" s="5">
        <v>791</v>
      </c>
      <c r="S9" s="5">
        <v>801</v>
      </c>
      <c r="T9" s="5">
        <v>801</v>
      </c>
      <c r="U9" s="5">
        <v>801</v>
      </c>
    </row>
    <row r="10" spans="1:21" x14ac:dyDescent="0.25">
      <c r="A10" s="5" t="s">
        <v>8</v>
      </c>
      <c r="B10" s="5">
        <v>501</v>
      </c>
      <c r="C10" s="5">
        <v>947</v>
      </c>
      <c r="D10" s="5">
        <v>947</v>
      </c>
      <c r="E10" s="5">
        <v>947</v>
      </c>
      <c r="F10" s="5">
        <v>947</v>
      </c>
      <c r="G10" s="5">
        <v>947</v>
      </c>
      <c r="H10" s="5">
        <v>947</v>
      </c>
      <c r="I10" s="5">
        <v>947</v>
      </c>
      <c r="J10" s="5">
        <v>947</v>
      </c>
      <c r="K10" s="5">
        <v>947</v>
      </c>
      <c r="L10" s="5">
        <v>947</v>
      </c>
      <c r="M10" s="5">
        <v>947</v>
      </c>
      <c r="N10" s="5">
        <v>947</v>
      </c>
      <c r="O10" s="5">
        <v>947</v>
      </c>
      <c r="P10" s="5">
        <v>947</v>
      </c>
      <c r="Q10" s="5">
        <v>948.79999999999973</v>
      </c>
      <c r="R10" s="5">
        <v>948.79999999999973</v>
      </c>
      <c r="S10" s="5">
        <v>956.2999999999995</v>
      </c>
      <c r="T10" s="5">
        <v>956.2999999999995</v>
      </c>
      <c r="U10" s="5">
        <v>956.2999999999995</v>
      </c>
    </row>
    <row r="11" spans="1:21" x14ac:dyDescent="0.25">
      <c r="A11" s="5" t="s">
        <v>9</v>
      </c>
      <c r="B11" s="5">
        <v>501</v>
      </c>
      <c r="C11" s="5">
        <v>1002</v>
      </c>
      <c r="D11" s="5">
        <v>1002</v>
      </c>
      <c r="E11" s="5">
        <v>1002</v>
      </c>
      <c r="F11" s="5">
        <v>1002</v>
      </c>
      <c r="G11" s="5">
        <v>1002</v>
      </c>
      <c r="H11" s="5">
        <v>1002</v>
      </c>
      <c r="I11" s="5">
        <v>1002</v>
      </c>
      <c r="J11" s="5">
        <v>1002</v>
      </c>
      <c r="K11" s="5">
        <v>1002</v>
      </c>
      <c r="L11" s="5">
        <v>1002</v>
      </c>
      <c r="M11" s="5">
        <v>1002</v>
      </c>
      <c r="N11" s="5">
        <v>1002</v>
      </c>
      <c r="O11" s="5">
        <v>1002</v>
      </c>
      <c r="P11" s="5">
        <v>1002</v>
      </c>
      <c r="Q11" s="5">
        <v>1002</v>
      </c>
      <c r="R11" s="5">
        <v>1002</v>
      </c>
      <c r="S11" s="5">
        <v>1002</v>
      </c>
      <c r="T11" s="5">
        <v>1002</v>
      </c>
      <c r="U11" s="5">
        <v>1002</v>
      </c>
    </row>
    <row r="12" spans="1:21" x14ac:dyDescent="0.25">
      <c r="A12" s="5" t="s">
        <v>10</v>
      </c>
      <c r="B12" s="5">
        <v>501</v>
      </c>
      <c r="C12" s="5">
        <v>1002</v>
      </c>
      <c r="D12" s="5">
        <v>1262</v>
      </c>
      <c r="E12" s="5">
        <v>1262</v>
      </c>
      <c r="F12" s="5">
        <v>1291.0999999999999</v>
      </c>
      <c r="G12" s="5">
        <v>1291.0999999999999</v>
      </c>
      <c r="H12" s="5">
        <v>1291.0999999999999</v>
      </c>
      <c r="I12" s="5">
        <v>1291.0999999999999</v>
      </c>
      <c r="J12" s="5">
        <v>1291.0999999999999</v>
      </c>
      <c r="K12" s="5">
        <v>1291.0999999999999</v>
      </c>
      <c r="L12" s="5">
        <v>1291.0999999999999</v>
      </c>
      <c r="M12" s="5">
        <v>1291.0999999999999</v>
      </c>
      <c r="N12" s="5">
        <v>1291.0999999999999</v>
      </c>
      <c r="O12" s="5">
        <v>1291.0999999999999</v>
      </c>
      <c r="P12" s="5">
        <v>1291.0999999999999</v>
      </c>
      <c r="Q12" s="5">
        <v>1292.7000000000003</v>
      </c>
      <c r="R12" s="5">
        <v>1292.7000000000003</v>
      </c>
      <c r="S12" s="5">
        <v>1312.0000000000002</v>
      </c>
      <c r="T12" s="5">
        <v>1312.0000000000002</v>
      </c>
      <c r="U12" s="5">
        <v>1312.0000000000002</v>
      </c>
    </row>
    <row r="13" spans="1:21" x14ac:dyDescent="0.25">
      <c r="A13" s="5" t="s">
        <v>11</v>
      </c>
      <c r="B13" s="5">
        <v>501</v>
      </c>
      <c r="C13" s="5">
        <v>1002</v>
      </c>
      <c r="D13" s="5">
        <v>1503</v>
      </c>
      <c r="E13" s="5">
        <v>1881</v>
      </c>
      <c r="F13" s="5">
        <v>2260</v>
      </c>
      <c r="G13" s="5">
        <v>2260</v>
      </c>
      <c r="H13" s="5">
        <v>2260</v>
      </c>
      <c r="I13" s="5">
        <v>2337</v>
      </c>
      <c r="J13" s="5">
        <v>2337</v>
      </c>
      <c r="K13" s="5">
        <v>2451</v>
      </c>
      <c r="L13" s="5">
        <v>2451</v>
      </c>
      <c r="M13" s="5">
        <v>2461</v>
      </c>
      <c r="N13" s="5">
        <v>2461</v>
      </c>
      <c r="O13" s="5">
        <v>2461</v>
      </c>
      <c r="P13" s="5">
        <v>2461</v>
      </c>
      <c r="Q13" s="5">
        <v>2480</v>
      </c>
      <c r="R13" s="5">
        <v>2480</v>
      </c>
      <c r="S13" s="5">
        <v>2644</v>
      </c>
      <c r="T13" s="5">
        <v>2644</v>
      </c>
      <c r="U13" s="5">
        <v>2644</v>
      </c>
    </row>
    <row r="14" spans="1:21" x14ac:dyDescent="0.25">
      <c r="A14" s="5"/>
      <c r="B14" s="5"/>
      <c r="C14" s="5"/>
      <c r="D14" s="5"/>
      <c r="E14" s="5"/>
      <c r="F14" s="5"/>
      <c r="G14" s="5"/>
      <c r="H14" s="5"/>
      <c r="I14" s="5"/>
      <c r="J14" s="5"/>
      <c r="K14" s="5"/>
      <c r="L14" s="5"/>
      <c r="M14" s="5"/>
      <c r="N14" s="5"/>
      <c r="O14" s="5"/>
      <c r="P14" s="5"/>
      <c r="Q14" s="5"/>
      <c r="R14" s="5"/>
      <c r="S14" s="5"/>
      <c r="T14" s="5"/>
      <c r="U14" s="5"/>
    </row>
    <row r="15" spans="1:21" ht="13.8" thickBot="1" x14ac:dyDescent="0.3">
      <c r="A15" s="3" t="s">
        <v>12</v>
      </c>
    </row>
    <row r="16" spans="1:21" x14ac:dyDescent="0.25">
      <c r="A16" s="1" t="s">
        <v>15</v>
      </c>
      <c r="B16" s="2">
        <v>2016</v>
      </c>
      <c r="C16" s="3">
        <v>2017</v>
      </c>
      <c r="D16" s="2">
        <v>2018</v>
      </c>
      <c r="E16" s="3">
        <v>2019</v>
      </c>
      <c r="F16" s="2">
        <v>2020</v>
      </c>
      <c r="G16" s="4">
        <v>2021</v>
      </c>
      <c r="H16" s="2">
        <v>2022</v>
      </c>
      <c r="I16" s="3">
        <v>2023</v>
      </c>
      <c r="J16" s="2">
        <v>2024</v>
      </c>
      <c r="K16" s="3">
        <v>2025</v>
      </c>
      <c r="L16" s="4">
        <v>2026</v>
      </c>
      <c r="M16" s="3">
        <v>2027</v>
      </c>
      <c r="N16" s="2">
        <v>2028</v>
      </c>
      <c r="O16" s="3">
        <v>2029</v>
      </c>
      <c r="P16" s="2">
        <v>2030</v>
      </c>
      <c r="Q16" s="3">
        <v>2031</v>
      </c>
      <c r="R16" s="2">
        <v>2032</v>
      </c>
      <c r="S16" s="3">
        <v>2033</v>
      </c>
      <c r="T16" s="2">
        <v>2034</v>
      </c>
      <c r="U16" s="4">
        <v>2035</v>
      </c>
    </row>
    <row r="17" spans="1:21" x14ac:dyDescent="0.25">
      <c r="A17" s="5" t="s">
        <v>2</v>
      </c>
      <c r="B17" s="5">
        <v>501</v>
      </c>
      <c r="C17" s="5">
        <v>958.7</v>
      </c>
      <c r="D17" s="5">
        <v>958.7</v>
      </c>
      <c r="E17" s="5">
        <v>960</v>
      </c>
      <c r="F17" s="5">
        <v>960</v>
      </c>
      <c r="G17" s="5">
        <v>960</v>
      </c>
      <c r="H17" s="5">
        <v>960</v>
      </c>
      <c r="I17" s="5">
        <v>960</v>
      </c>
      <c r="J17" s="5">
        <v>960</v>
      </c>
      <c r="K17" s="5">
        <v>960</v>
      </c>
      <c r="L17" s="5">
        <v>960</v>
      </c>
      <c r="M17" s="5">
        <v>973.30000000000007</v>
      </c>
      <c r="N17" s="5">
        <v>973.30000000000007</v>
      </c>
      <c r="O17" s="5">
        <v>1001.3000000000001</v>
      </c>
      <c r="P17" s="5">
        <v>1001.3000000000001</v>
      </c>
      <c r="Q17" s="5">
        <v>1002</v>
      </c>
      <c r="R17" s="5">
        <v>1002</v>
      </c>
      <c r="S17" s="5">
        <v>1218.4000000000001</v>
      </c>
      <c r="T17" s="5">
        <v>1218.4000000000001</v>
      </c>
      <c r="U17" s="5">
        <v>1634.3</v>
      </c>
    </row>
    <row r="18" spans="1:21" x14ac:dyDescent="0.25">
      <c r="A18" s="5" t="s">
        <v>3</v>
      </c>
      <c r="B18" s="5">
        <v>501</v>
      </c>
      <c r="C18" s="5">
        <v>1002</v>
      </c>
      <c r="D18" s="5">
        <v>1002</v>
      </c>
      <c r="E18" s="5">
        <v>1002</v>
      </c>
      <c r="F18" s="5">
        <v>1002</v>
      </c>
      <c r="G18" s="5">
        <v>1002</v>
      </c>
      <c r="H18" s="5">
        <v>1002</v>
      </c>
      <c r="I18" s="5">
        <v>1002</v>
      </c>
      <c r="J18" s="5">
        <v>1002</v>
      </c>
      <c r="K18" s="5">
        <v>1002</v>
      </c>
      <c r="L18" s="5">
        <v>1002</v>
      </c>
      <c r="M18" s="5">
        <v>1002</v>
      </c>
      <c r="N18" s="5">
        <v>1002</v>
      </c>
      <c r="O18" s="5">
        <v>1002</v>
      </c>
      <c r="P18" s="5">
        <v>1002</v>
      </c>
      <c r="Q18" s="5">
        <v>1002</v>
      </c>
      <c r="R18" s="5">
        <v>1002</v>
      </c>
      <c r="S18" s="5">
        <v>1294</v>
      </c>
      <c r="T18" s="5">
        <v>1294</v>
      </c>
      <c r="U18" s="5">
        <v>1744</v>
      </c>
    </row>
    <row r="19" spans="1:21" x14ac:dyDescent="0.25">
      <c r="A19" s="5" t="s">
        <v>4</v>
      </c>
      <c r="B19" s="5">
        <v>501</v>
      </c>
      <c r="C19" s="5">
        <v>1002</v>
      </c>
      <c r="D19" s="5">
        <v>1002</v>
      </c>
      <c r="E19" s="5">
        <v>1002</v>
      </c>
      <c r="F19" s="5">
        <v>1002</v>
      </c>
      <c r="G19" s="5">
        <v>1002</v>
      </c>
      <c r="H19" s="5">
        <v>1002</v>
      </c>
      <c r="I19" s="5">
        <v>1002</v>
      </c>
      <c r="J19" s="5">
        <v>1002</v>
      </c>
      <c r="K19" s="5">
        <v>1002</v>
      </c>
      <c r="L19" s="5">
        <v>1002</v>
      </c>
      <c r="M19" s="5">
        <v>1002</v>
      </c>
      <c r="N19" s="5">
        <v>1002</v>
      </c>
      <c r="O19" s="5">
        <v>1011</v>
      </c>
      <c r="P19" s="5">
        <v>1011</v>
      </c>
      <c r="Q19" s="5">
        <v>1181.3</v>
      </c>
      <c r="R19" s="5">
        <v>1181.3</v>
      </c>
      <c r="S19" s="5">
        <v>1445</v>
      </c>
      <c r="T19" s="5">
        <v>1445</v>
      </c>
      <c r="U19" s="5">
        <v>1888</v>
      </c>
    </row>
    <row r="20" spans="1:21" x14ac:dyDescent="0.25">
      <c r="A20" s="5" t="s">
        <v>5</v>
      </c>
      <c r="B20" s="5">
        <v>501</v>
      </c>
      <c r="C20" s="5">
        <v>1002</v>
      </c>
      <c r="D20" s="5">
        <v>1011</v>
      </c>
      <c r="E20" s="5">
        <v>1011</v>
      </c>
      <c r="F20" s="5">
        <v>1054.2000000000003</v>
      </c>
      <c r="G20" s="5">
        <v>1054.2000000000003</v>
      </c>
      <c r="H20" s="5">
        <v>1054.2000000000003</v>
      </c>
      <c r="I20" s="5">
        <v>1059</v>
      </c>
      <c r="J20" s="5">
        <v>1059</v>
      </c>
      <c r="K20" s="5">
        <v>1059</v>
      </c>
      <c r="L20" s="5">
        <v>1059</v>
      </c>
      <c r="M20" s="5">
        <v>1098</v>
      </c>
      <c r="N20" s="5">
        <v>1098</v>
      </c>
      <c r="O20" s="5">
        <v>1165</v>
      </c>
      <c r="P20" s="5">
        <v>1165</v>
      </c>
      <c r="Q20" s="5">
        <v>1369.4</v>
      </c>
      <c r="R20" s="5">
        <v>1369.4</v>
      </c>
      <c r="S20" s="5">
        <v>1659.6</v>
      </c>
      <c r="T20" s="5">
        <v>1659.6</v>
      </c>
      <c r="U20" s="5">
        <v>2109</v>
      </c>
    </row>
    <row r="21" spans="1:21" x14ac:dyDescent="0.25">
      <c r="A21" s="5" t="s">
        <v>6</v>
      </c>
      <c r="B21" s="5">
        <v>501</v>
      </c>
      <c r="C21" s="5">
        <v>1002</v>
      </c>
      <c r="D21" s="5">
        <v>1155</v>
      </c>
      <c r="E21" s="5">
        <v>1155</v>
      </c>
      <c r="F21" s="5">
        <v>1203</v>
      </c>
      <c r="G21" s="5">
        <v>1203</v>
      </c>
      <c r="H21" s="5">
        <v>1203</v>
      </c>
      <c r="I21" s="5">
        <v>1203</v>
      </c>
      <c r="J21" s="5">
        <v>1203</v>
      </c>
      <c r="K21" s="5">
        <v>1223</v>
      </c>
      <c r="L21" s="5">
        <v>1223</v>
      </c>
      <c r="M21" s="5">
        <v>1297</v>
      </c>
      <c r="N21" s="5">
        <v>1297</v>
      </c>
      <c r="O21" s="5">
        <v>1331</v>
      </c>
      <c r="P21" s="5">
        <v>1331</v>
      </c>
      <c r="Q21" s="5">
        <v>1503</v>
      </c>
      <c r="R21" s="5">
        <v>1503</v>
      </c>
      <c r="S21" s="5">
        <v>1795</v>
      </c>
      <c r="T21" s="5">
        <v>1795</v>
      </c>
      <c r="U21" s="5">
        <v>2245</v>
      </c>
    </row>
    <row r="22" spans="1:21" x14ac:dyDescent="0.25">
      <c r="A22" s="5" t="s">
        <v>7</v>
      </c>
      <c r="B22" s="5">
        <v>501</v>
      </c>
      <c r="C22" s="5">
        <v>1002</v>
      </c>
      <c r="D22" s="5">
        <v>1285.9999999999998</v>
      </c>
      <c r="E22" s="5">
        <v>1285.9999999999998</v>
      </c>
      <c r="F22" s="5">
        <v>1341</v>
      </c>
      <c r="G22" s="5">
        <v>1341</v>
      </c>
      <c r="H22" s="5">
        <v>1341</v>
      </c>
      <c r="I22" s="5">
        <v>1371</v>
      </c>
      <c r="J22" s="5">
        <v>1371</v>
      </c>
      <c r="K22" s="5">
        <v>1387</v>
      </c>
      <c r="L22" s="5">
        <v>1387</v>
      </c>
      <c r="M22" s="5">
        <v>1474.8</v>
      </c>
      <c r="N22" s="5">
        <v>1474.8</v>
      </c>
      <c r="O22" s="5">
        <v>1503</v>
      </c>
      <c r="P22" s="5">
        <v>1503</v>
      </c>
      <c r="Q22" s="5">
        <v>1714</v>
      </c>
      <c r="R22" s="5">
        <v>1714</v>
      </c>
      <c r="S22" s="5">
        <v>2006</v>
      </c>
      <c r="T22" s="5">
        <v>2006</v>
      </c>
      <c r="U22" s="5">
        <v>2456</v>
      </c>
    </row>
    <row r="23" spans="1:21" x14ac:dyDescent="0.25">
      <c r="A23" s="5" t="s">
        <v>8</v>
      </c>
      <c r="B23" s="5">
        <v>501</v>
      </c>
      <c r="C23" s="5">
        <v>1002</v>
      </c>
      <c r="D23" s="5">
        <v>1414</v>
      </c>
      <c r="E23" s="5">
        <v>1414</v>
      </c>
      <c r="F23" s="5">
        <v>1503</v>
      </c>
      <c r="G23" s="5">
        <v>1503</v>
      </c>
      <c r="H23" s="5">
        <v>1503</v>
      </c>
      <c r="I23" s="5">
        <v>1503</v>
      </c>
      <c r="J23" s="5">
        <v>1503</v>
      </c>
      <c r="K23" s="5">
        <v>1503</v>
      </c>
      <c r="L23" s="5">
        <v>1503</v>
      </c>
      <c r="M23" s="5">
        <v>1562.9999999999995</v>
      </c>
      <c r="N23" s="5">
        <v>1562.9999999999995</v>
      </c>
      <c r="O23" s="5">
        <v>1735.9999999999995</v>
      </c>
      <c r="P23" s="5">
        <v>1735.9999999999995</v>
      </c>
      <c r="Q23" s="5">
        <v>2114.7999999999997</v>
      </c>
      <c r="R23" s="5">
        <v>2114.7999999999997</v>
      </c>
      <c r="S23" s="5">
        <v>2407.5</v>
      </c>
      <c r="T23" s="5">
        <v>2407.5</v>
      </c>
      <c r="U23" s="5">
        <v>2845.8999999999996</v>
      </c>
    </row>
    <row r="24" spans="1:21" x14ac:dyDescent="0.25">
      <c r="A24" s="5" t="s">
        <v>9</v>
      </c>
      <c r="B24" s="5">
        <v>501</v>
      </c>
      <c r="C24" s="5">
        <v>1002</v>
      </c>
      <c r="D24" s="5">
        <v>1503</v>
      </c>
      <c r="E24" s="5">
        <v>1503</v>
      </c>
      <c r="F24" s="5">
        <v>1560.4</v>
      </c>
      <c r="G24" s="5">
        <v>1562.2</v>
      </c>
      <c r="H24" s="5">
        <v>1562.2</v>
      </c>
      <c r="I24" s="5">
        <v>1621.8000000000002</v>
      </c>
      <c r="J24" s="5">
        <v>1621.8000000000002</v>
      </c>
      <c r="K24" s="5">
        <v>1682.6000000000001</v>
      </c>
      <c r="L24" s="5">
        <v>1682.6000000000001</v>
      </c>
      <c r="M24" s="5">
        <v>2009.0000000000002</v>
      </c>
      <c r="N24" s="5">
        <v>2009.0000000000002</v>
      </c>
      <c r="O24" s="5">
        <v>2254.6000000000004</v>
      </c>
      <c r="P24" s="5">
        <v>2254.6000000000004</v>
      </c>
      <c r="Q24" s="5">
        <v>2585.1999999999998</v>
      </c>
      <c r="R24" s="5">
        <v>2585.1999999999998</v>
      </c>
      <c r="S24" s="5">
        <v>2799.6000000000004</v>
      </c>
      <c r="T24" s="5">
        <v>2799.6000000000004</v>
      </c>
      <c r="U24" s="5">
        <v>3138.2000000000003</v>
      </c>
    </row>
    <row r="25" spans="1:21" x14ac:dyDescent="0.25">
      <c r="A25" s="5" t="s">
        <v>10</v>
      </c>
      <c r="B25" s="5">
        <v>501</v>
      </c>
      <c r="C25" s="5">
        <v>1002</v>
      </c>
      <c r="D25" s="5">
        <v>1503</v>
      </c>
      <c r="E25" s="5">
        <v>1675</v>
      </c>
      <c r="F25" s="5">
        <v>1872.5000000000005</v>
      </c>
      <c r="G25" s="5">
        <v>1872.5000000000005</v>
      </c>
      <c r="H25" s="5">
        <v>1872.5000000000005</v>
      </c>
      <c r="I25" s="5">
        <v>2014.6000000000001</v>
      </c>
      <c r="J25" s="5">
        <v>2014.6000000000001</v>
      </c>
      <c r="K25" s="5">
        <v>2146.3000000000002</v>
      </c>
      <c r="L25" s="5">
        <v>2146.3000000000002</v>
      </c>
      <c r="M25" s="5">
        <v>2561</v>
      </c>
      <c r="N25" s="5">
        <v>2561</v>
      </c>
      <c r="O25" s="5">
        <v>2755.2</v>
      </c>
      <c r="P25" s="5">
        <v>2755.2</v>
      </c>
      <c r="Q25" s="5">
        <v>2937</v>
      </c>
      <c r="R25" s="5">
        <v>2937</v>
      </c>
      <c r="S25" s="5">
        <v>3057.3</v>
      </c>
      <c r="T25" s="5">
        <v>3057.3</v>
      </c>
      <c r="U25" s="5">
        <v>3295.1</v>
      </c>
    </row>
    <row r="26" spans="1:21" x14ac:dyDescent="0.25">
      <c r="A26" s="5" t="s">
        <v>11</v>
      </c>
      <c r="B26" s="5">
        <v>501</v>
      </c>
      <c r="C26" s="5">
        <v>1002</v>
      </c>
      <c r="D26" s="5">
        <v>1503</v>
      </c>
      <c r="E26" s="5">
        <v>2003</v>
      </c>
      <c r="F26" s="5">
        <v>2432</v>
      </c>
      <c r="G26" s="5">
        <v>2643</v>
      </c>
      <c r="H26" s="5">
        <v>2643</v>
      </c>
      <c r="I26" s="5">
        <v>3012</v>
      </c>
      <c r="J26" s="5">
        <v>3012</v>
      </c>
      <c r="K26" s="5">
        <v>3074</v>
      </c>
      <c r="L26" s="5">
        <v>3074</v>
      </c>
      <c r="M26" s="5">
        <v>3324</v>
      </c>
      <c r="N26" s="5">
        <v>3324</v>
      </c>
      <c r="O26" s="5">
        <v>3440</v>
      </c>
      <c r="P26" s="5">
        <v>3440</v>
      </c>
      <c r="Q26" s="5">
        <v>3542</v>
      </c>
      <c r="R26" s="5">
        <v>3542</v>
      </c>
      <c r="S26" s="5">
        <v>3542</v>
      </c>
      <c r="T26" s="5">
        <v>3542</v>
      </c>
      <c r="U26" s="5">
        <v>3542</v>
      </c>
    </row>
    <row r="28" spans="1:21" ht="13.8" thickBot="1" x14ac:dyDescent="0.3">
      <c r="A28" s="3" t="s">
        <v>13</v>
      </c>
    </row>
    <row r="29" spans="1:21" x14ac:dyDescent="0.25">
      <c r="A29" s="1" t="s">
        <v>15</v>
      </c>
      <c r="B29" s="2">
        <v>2016</v>
      </c>
      <c r="C29" s="3">
        <v>2017</v>
      </c>
      <c r="D29" s="2">
        <v>2018</v>
      </c>
      <c r="E29" s="3">
        <v>2019</v>
      </c>
      <c r="F29" s="2">
        <v>2020</v>
      </c>
      <c r="G29" s="4">
        <v>2021</v>
      </c>
      <c r="H29" s="2">
        <v>2022</v>
      </c>
      <c r="I29" s="3">
        <v>2023</v>
      </c>
      <c r="J29" s="2">
        <v>2024</v>
      </c>
      <c r="K29" s="3">
        <v>2025</v>
      </c>
      <c r="L29" s="4">
        <v>2026</v>
      </c>
      <c r="M29" s="3">
        <v>2027</v>
      </c>
      <c r="N29" s="2">
        <v>2028</v>
      </c>
      <c r="O29" s="3">
        <v>2029</v>
      </c>
      <c r="P29" s="2">
        <v>2030</v>
      </c>
      <c r="Q29" s="3">
        <v>2031</v>
      </c>
      <c r="R29" s="2">
        <v>2032</v>
      </c>
      <c r="S29" s="3">
        <v>2033</v>
      </c>
      <c r="T29" s="2">
        <v>2034</v>
      </c>
      <c r="U29" s="4">
        <v>2035</v>
      </c>
    </row>
    <row r="30" spans="1:21" x14ac:dyDescent="0.25">
      <c r="A30" s="5" t="s">
        <v>2</v>
      </c>
      <c r="B30" s="5">
        <v>134</v>
      </c>
      <c r="C30" s="5">
        <v>134</v>
      </c>
      <c r="D30" s="5">
        <v>134</v>
      </c>
      <c r="E30" s="5">
        <v>134</v>
      </c>
      <c r="F30" s="5">
        <v>143.00000000000006</v>
      </c>
      <c r="G30" s="5">
        <v>143.00000000000006</v>
      </c>
      <c r="H30" s="5">
        <v>143.00000000000006</v>
      </c>
      <c r="I30" s="5">
        <v>143.00000000000006</v>
      </c>
      <c r="J30" s="5">
        <v>143.00000000000006</v>
      </c>
      <c r="K30" s="5">
        <v>143.00000000000006</v>
      </c>
      <c r="L30" s="5">
        <v>143.00000000000006</v>
      </c>
      <c r="M30" s="5">
        <v>143.00000000000006</v>
      </c>
      <c r="N30" s="5">
        <v>143.00000000000006</v>
      </c>
      <c r="O30" s="5">
        <v>143.00000000000006</v>
      </c>
      <c r="P30" s="5">
        <v>143.00000000000006</v>
      </c>
      <c r="Q30" s="5">
        <v>143.00000000000006</v>
      </c>
      <c r="R30" s="5">
        <v>143.00000000000006</v>
      </c>
      <c r="S30" s="5">
        <v>143.00000000000006</v>
      </c>
      <c r="T30" s="5">
        <v>143.00000000000006</v>
      </c>
      <c r="U30" s="5">
        <v>143.00000000000006</v>
      </c>
    </row>
    <row r="31" spans="1:21" x14ac:dyDescent="0.25">
      <c r="A31" s="5" t="s">
        <v>3</v>
      </c>
      <c r="B31" s="5">
        <v>396.20000000000016</v>
      </c>
      <c r="C31" s="5">
        <v>396.20000000000016</v>
      </c>
      <c r="D31" s="5">
        <v>396.20000000000016</v>
      </c>
      <c r="E31" s="5">
        <v>396.20000000000016</v>
      </c>
      <c r="F31" s="5">
        <v>396.20000000000016</v>
      </c>
      <c r="G31" s="5">
        <v>396.20000000000016</v>
      </c>
      <c r="H31" s="5">
        <v>396.20000000000016</v>
      </c>
      <c r="I31" s="5">
        <v>396.20000000000016</v>
      </c>
      <c r="J31" s="5">
        <v>396.20000000000016</v>
      </c>
      <c r="K31" s="5">
        <v>396.20000000000016</v>
      </c>
      <c r="L31" s="5">
        <v>396.20000000000016</v>
      </c>
      <c r="M31" s="5">
        <v>396.20000000000016</v>
      </c>
      <c r="N31" s="5">
        <v>396.20000000000016</v>
      </c>
      <c r="O31" s="5">
        <v>396.20000000000016</v>
      </c>
      <c r="P31" s="5">
        <v>396.20000000000016</v>
      </c>
      <c r="Q31" s="5">
        <v>396.20000000000016</v>
      </c>
      <c r="R31" s="5">
        <v>396.20000000000016</v>
      </c>
      <c r="S31" s="5">
        <v>396.20000000000016</v>
      </c>
      <c r="T31" s="5">
        <v>396.20000000000016</v>
      </c>
      <c r="U31" s="5">
        <v>396.20000000000016</v>
      </c>
    </row>
    <row r="32" spans="1:21" x14ac:dyDescent="0.25">
      <c r="A32" s="5" t="s">
        <v>4</v>
      </c>
      <c r="B32" s="5">
        <v>501</v>
      </c>
      <c r="C32" s="5">
        <v>501</v>
      </c>
      <c r="D32" s="5">
        <v>501</v>
      </c>
      <c r="E32" s="5">
        <v>501</v>
      </c>
      <c r="F32" s="5">
        <v>501</v>
      </c>
      <c r="G32" s="5">
        <v>501</v>
      </c>
      <c r="H32" s="5">
        <v>501</v>
      </c>
      <c r="I32" s="5">
        <v>501</v>
      </c>
      <c r="J32" s="5">
        <v>501</v>
      </c>
      <c r="K32" s="5">
        <v>501</v>
      </c>
      <c r="L32" s="5">
        <v>501</v>
      </c>
      <c r="M32" s="5">
        <v>501</v>
      </c>
      <c r="N32" s="5">
        <v>501</v>
      </c>
      <c r="O32" s="5">
        <v>501</v>
      </c>
      <c r="P32" s="5">
        <v>501</v>
      </c>
      <c r="Q32" s="5">
        <v>501</v>
      </c>
      <c r="R32" s="5">
        <v>501</v>
      </c>
      <c r="S32" s="5">
        <v>501</v>
      </c>
      <c r="T32" s="5">
        <v>501</v>
      </c>
      <c r="U32" s="5">
        <v>501</v>
      </c>
    </row>
    <row r="33" spans="1:21" x14ac:dyDescent="0.25">
      <c r="A33" s="5" t="s">
        <v>5</v>
      </c>
      <c r="B33" s="5">
        <v>501</v>
      </c>
      <c r="C33" s="5">
        <v>501</v>
      </c>
      <c r="D33" s="5">
        <v>501</v>
      </c>
      <c r="E33" s="5">
        <v>501</v>
      </c>
      <c r="F33" s="5">
        <v>501</v>
      </c>
      <c r="G33" s="5">
        <v>501</v>
      </c>
      <c r="H33" s="5">
        <v>501</v>
      </c>
      <c r="I33" s="5">
        <v>501</v>
      </c>
      <c r="J33" s="5">
        <v>501</v>
      </c>
      <c r="K33" s="5">
        <v>501</v>
      </c>
      <c r="L33" s="5">
        <v>501</v>
      </c>
      <c r="M33" s="5">
        <v>501</v>
      </c>
      <c r="N33" s="5">
        <v>501</v>
      </c>
      <c r="O33" s="5">
        <v>501</v>
      </c>
      <c r="P33" s="5">
        <v>501</v>
      </c>
      <c r="Q33" s="5">
        <v>501</v>
      </c>
      <c r="R33" s="5">
        <v>501</v>
      </c>
      <c r="S33" s="5">
        <v>501</v>
      </c>
      <c r="T33" s="5">
        <v>501</v>
      </c>
      <c r="U33" s="5">
        <v>501</v>
      </c>
    </row>
    <row r="34" spans="1:21" x14ac:dyDescent="0.25">
      <c r="A34" s="5" t="s">
        <v>6</v>
      </c>
      <c r="B34" s="5">
        <v>501</v>
      </c>
      <c r="C34" s="5">
        <v>606</v>
      </c>
      <c r="D34" s="5">
        <v>606</v>
      </c>
      <c r="E34" s="5">
        <v>606</v>
      </c>
      <c r="F34" s="5">
        <v>606</v>
      </c>
      <c r="G34" s="5">
        <v>606</v>
      </c>
      <c r="H34" s="5">
        <v>606</v>
      </c>
      <c r="I34" s="5">
        <v>606</v>
      </c>
      <c r="J34" s="5">
        <v>606</v>
      </c>
      <c r="K34" s="5">
        <v>606</v>
      </c>
      <c r="L34" s="5">
        <v>606</v>
      </c>
      <c r="M34" s="5">
        <v>606</v>
      </c>
      <c r="N34" s="5">
        <v>606</v>
      </c>
      <c r="O34" s="5">
        <v>606</v>
      </c>
      <c r="P34" s="5">
        <v>606</v>
      </c>
      <c r="Q34" s="5">
        <v>606</v>
      </c>
      <c r="R34" s="5">
        <v>606</v>
      </c>
      <c r="S34" s="5">
        <v>606</v>
      </c>
      <c r="T34" s="5">
        <v>606</v>
      </c>
      <c r="U34" s="5">
        <v>606</v>
      </c>
    </row>
    <row r="35" spans="1:21" x14ac:dyDescent="0.25">
      <c r="A35" s="5" t="s">
        <v>7</v>
      </c>
      <c r="B35" s="5">
        <v>501</v>
      </c>
      <c r="C35" s="5">
        <v>751</v>
      </c>
      <c r="D35" s="5">
        <v>751</v>
      </c>
      <c r="E35" s="5">
        <v>751</v>
      </c>
      <c r="F35" s="5">
        <v>751</v>
      </c>
      <c r="G35" s="5">
        <v>751</v>
      </c>
      <c r="H35" s="5">
        <v>751</v>
      </c>
      <c r="I35" s="5">
        <v>751</v>
      </c>
      <c r="J35" s="5">
        <v>751</v>
      </c>
      <c r="K35" s="5">
        <v>751</v>
      </c>
      <c r="L35" s="5">
        <v>751</v>
      </c>
      <c r="M35" s="5">
        <v>751</v>
      </c>
      <c r="N35" s="5">
        <v>751</v>
      </c>
      <c r="O35" s="5">
        <v>751</v>
      </c>
      <c r="P35" s="5">
        <v>751</v>
      </c>
      <c r="Q35" s="5">
        <v>751</v>
      </c>
      <c r="R35" s="5">
        <v>751</v>
      </c>
      <c r="S35" s="5">
        <v>751</v>
      </c>
      <c r="T35" s="5">
        <v>751</v>
      </c>
      <c r="U35" s="5">
        <v>751</v>
      </c>
    </row>
    <row r="36" spans="1:21" x14ac:dyDescent="0.25">
      <c r="A36" s="5" t="s">
        <v>8</v>
      </c>
      <c r="B36" s="5">
        <v>501</v>
      </c>
      <c r="C36" s="5">
        <v>906</v>
      </c>
      <c r="D36" s="5">
        <v>906</v>
      </c>
      <c r="E36" s="5">
        <v>908.09999999999968</v>
      </c>
      <c r="F36" s="5">
        <v>913</v>
      </c>
      <c r="G36" s="5">
        <v>913</v>
      </c>
      <c r="H36" s="5">
        <v>913</v>
      </c>
      <c r="I36" s="5">
        <v>913</v>
      </c>
      <c r="J36" s="5">
        <v>913</v>
      </c>
      <c r="K36" s="5">
        <v>913</v>
      </c>
      <c r="L36" s="5">
        <v>913</v>
      </c>
      <c r="M36" s="5">
        <v>913</v>
      </c>
      <c r="N36" s="5">
        <v>913</v>
      </c>
      <c r="O36" s="5">
        <v>913</v>
      </c>
      <c r="P36" s="5">
        <v>913</v>
      </c>
      <c r="Q36" s="5">
        <v>913</v>
      </c>
      <c r="R36" s="5">
        <v>913</v>
      </c>
      <c r="S36" s="5">
        <v>913</v>
      </c>
      <c r="T36" s="5">
        <v>913</v>
      </c>
      <c r="U36" s="5">
        <v>913</v>
      </c>
    </row>
    <row r="37" spans="1:21" x14ac:dyDescent="0.25">
      <c r="A37" s="5" t="s">
        <v>9</v>
      </c>
      <c r="B37" s="5">
        <v>501</v>
      </c>
      <c r="C37" s="5">
        <v>1002</v>
      </c>
      <c r="D37" s="5">
        <v>1002</v>
      </c>
      <c r="E37" s="5">
        <v>1002</v>
      </c>
      <c r="F37" s="5">
        <v>1002</v>
      </c>
      <c r="G37" s="5">
        <v>1002</v>
      </c>
      <c r="H37" s="5">
        <v>1002</v>
      </c>
      <c r="I37" s="5">
        <v>1002</v>
      </c>
      <c r="J37" s="5">
        <v>1002</v>
      </c>
      <c r="K37" s="5">
        <v>1002</v>
      </c>
      <c r="L37" s="5">
        <v>1002</v>
      </c>
      <c r="M37" s="5">
        <v>1002</v>
      </c>
      <c r="N37" s="5">
        <v>1002</v>
      </c>
      <c r="O37" s="5">
        <v>1002</v>
      </c>
      <c r="P37" s="5">
        <v>1002</v>
      </c>
      <c r="Q37" s="5">
        <v>1002</v>
      </c>
      <c r="R37" s="5">
        <v>1002</v>
      </c>
      <c r="S37" s="5">
        <v>1002</v>
      </c>
      <c r="T37" s="5">
        <v>1002</v>
      </c>
      <c r="U37" s="5">
        <v>1002</v>
      </c>
    </row>
    <row r="38" spans="1:21" x14ac:dyDescent="0.25">
      <c r="A38" s="5" t="s">
        <v>10</v>
      </c>
      <c r="B38" s="5">
        <v>501</v>
      </c>
      <c r="C38" s="5">
        <v>1002</v>
      </c>
      <c r="D38" s="5">
        <v>1214.0000000000002</v>
      </c>
      <c r="E38" s="5">
        <v>1223</v>
      </c>
      <c r="F38" s="5">
        <v>1223</v>
      </c>
      <c r="G38" s="5">
        <v>1223</v>
      </c>
      <c r="H38" s="5">
        <v>1223</v>
      </c>
      <c r="I38" s="5">
        <v>1223</v>
      </c>
      <c r="J38" s="5">
        <v>1223</v>
      </c>
      <c r="K38" s="5">
        <v>1223</v>
      </c>
      <c r="L38" s="5">
        <v>1223</v>
      </c>
      <c r="M38" s="5">
        <v>1223</v>
      </c>
      <c r="N38" s="5">
        <v>1223</v>
      </c>
      <c r="O38" s="5">
        <v>1223</v>
      </c>
      <c r="P38" s="5">
        <v>1223</v>
      </c>
      <c r="Q38" s="5">
        <v>1223</v>
      </c>
      <c r="R38" s="5">
        <v>1223</v>
      </c>
      <c r="S38" s="5">
        <v>1223</v>
      </c>
      <c r="T38" s="5">
        <v>1223</v>
      </c>
      <c r="U38" s="5">
        <v>1223</v>
      </c>
    </row>
    <row r="39" spans="1:21" x14ac:dyDescent="0.25">
      <c r="A39" s="5" t="s">
        <v>11</v>
      </c>
      <c r="B39" s="5">
        <v>501</v>
      </c>
      <c r="C39" s="5">
        <v>1002</v>
      </c>
      <c r="D39" s="5">
        <v>1503</v>
      </c>
      <c r="E39" s="5">
        <v>1881</v>
      </c>
      <c r="F39" s="5">
        <v>2260</v>
      </c>
      <c r="G39" s="5">
        <v>2260</v>
      </c>
      <c r="H39" s="5">
        <v>2260</v>
      </c>
      <c r="I39" s="5">
        <v>2289</v>
      </c>
      <c r="J39" s="5">
        <v>2289</v>
      </c>
      <c r="K39" s="5">
        <v>2395</v>
      </c>
      <c r="L39" s="5">
        <v>2395</v>
      </c>
      <c r="M39" s="5">
        <v>2395</v>
      </c>
      <c r="N39" s="5">
        <v>2395</v>
      </c>
      <c r="O39" s="5">
        <v>2395</v>
      </c>
      <c r="P39" s="5">
        <v>2395</v>
      </c>
      <c r="Q39" s="5">
        <v>2395</v>
      </c>
      <c r="R39" s="5">
        <v>2395</v>
      </c>
      <c r="S39" s="5">
        <v>2404</v>
      </c>
      <c r="T39" s="5">
        <v>2404</v>
      </c>
      <c r="U39" s="5">
        <v>2404</v>
      </c>
    </row>
    <row r="40" spans="1:21" x14ac:dyDescent="0.25">
      <c r="A40" s="5"/>
      <c r="B40" s="5"/>
      <c r="C40" s="5"/>
      <c r="D40" s="5"/>
      <c r="E40" s="5"/>
      <c r="F40" s="5"/>
      <c r="G40" s="5"/>
      <c r="H40" s="5"/>
      <c r="I40" s="5"/>
      <c r="J40" s="5"/>
      <c r="K40" s="5"/>
      <c r="L40" s="5"/>
      <c r="M40" s="5"/>
      <c r="N40" s="5"/>
      <c r="O40" s="5"/>
      <c r="P40" s="5"/>
      <c r="Q40" s="5"/>
      <c r="R40" s="5"/>
      <c r="S40" s="5"/>
      <c r="T40" s="5"/>
      <c r="U40" s="5"/>
    </row>
    <row r="41" spans="1:21" ht="13.8" thickBot="1" x14ac:dyDescent="0.3">
      <c r="A41" s="3" t="s">
        <v>14</v>
      </c>
    </row>
    <row r="42" spans="1:21" x14ac:dyDescent="0.25">
      <c r="A42" s="1" t="s">
        <v>15</v>
      </c>
      <c r="B42" s="2">
        <v>2016</v>
      </c>
      <c r="C42" s="3">
        <v>2017</v>
      </c>
      <c r="D42" s="2">
        <v>2018</v>
      </c>
      <c r="E42" s="3">
        <v>2019</v>
      </c>
      <c r="F42" s="2">
        <v>2020</v>
      </c>
      <c r="G42" s="4">
        <v>2021</v>
      </c>
      <c r="H42" s="2">
        <v>2022</v>
      </c>
      <c r="I42" s="3">
        <v>2023</v>
      </c>
      <c r="J42" s="2">
        <v>2024</v>
      </c>
      <c r="K42" s="3">
        <v>2025</v>
      </c>
      <c r="L42" s="4">
        <v>2026</v>
      </c>
      <c r="M42" s="3">
        <v>2027</v>
      </c>
      <c r="N42" s="2">
        <v>2028</v>
      </c>
      <c r="O42" s="3">
        <v>2029</v>
      </c>
      <c r="P42" s="2">
        <v>2030</v>
      </c>
      <c r="Q42" s="3">
        <v>2031</v>
      </c>
      <c r="R42" s="2">
        <v>2032</v>
      </c>
      <c r="S42" s="3">
        <v>2033</v>
      </c>
      <c r="T42" s="2">
        <v>2034</v>
      </c>
      <c r="U42" s="4">
        <v>2035</v>
      </c>
    </row>
    <row r="43" spans="1:21" x14ac:dyDescent="0.25">
      <c r="A43" s="5" t="s">
        <v>2</v>
      </c>
      <c r="B43" s="5">
        <v>501</v>
      </c>
      <c r="C43" s="5">
        <v>905.40000000000009</v>
      </c>
      <c r="D43" s="5">
        <v>905.40000000000009</v>
      </c>
      <c r="E43" s="5">
        <v>906</v>
      </c>
      <c r="F43" s="5">
        <v>906</v>
      </c>
      <c r="G43" s="5">
        <v>906</v>
      </c>
      <c r="H43" s="5">
        <v>906</v>
      </c>
      <c r="I43" s="5">
        <v>906</v>
      </c>
      <c r="J43" s="5">
        <v>906</v>
      </c>
      <c r="K43" s="5">
        <v>906</v>
      </c>
      <c r="L43" s="5">
        <v>906</v>
      </c>
      <c r="M43" s="5">
        <v>912.30000000000007</v>
      </c>
      <c r="N43" s="5">
        <v>912.30000000000007</v>
      </c>
      <c r="O43" s="5">
        <v>926.30000000000007</v>
      </c>
      <c r="P43" s="5">
        <v>926.30000000000007</v>
      </c>
      <c r="Q43" s="5">
        <v>939.5</v>
      </c>
      <c r="R43" s="5">
        <v>939.5</v>
      </c>
      <c r="S43" s="5">
        <v>1002</v>
      </c>
      <c r="T43" s="5">
        <v>1002</v>
      </c>
      <c r="U43" s="5">
        <v>1346.8</v>
      </c>
    </row>
    <row r="44" spans="1:21" x14ac:dyDescent="0.25">
      <c r="A44" s="5" t="s">
        <v>3</v>
      </c>
      <c r="B44" s="5">
        <v>501</v>
      </c>
      <c r="C44" s="5">
        <v>1002</v>
      </c>
      <c r="D44" s="5">
        <v>1002</v>
      </c>
      <c r="E44" s="5">
        <v>1002</v>
      </c>
      <c r="F44" s="5">
        <v>1002</v>
      </c>
      <c r="G44" s="5">
        <v>1002</v>
      </c>
      <c r="H44" s="5">
        <v>1002</v>
      </c>
      <c r="I44" s="5">
        <v>1002</v>
      </c>
      <c r="J44" s="5">
        <v>1002</v>
      </c>
      <c r="K44" s="5">
        <v>1002</v>
      </c>
      <c r="L44" s="5">
        <v>1002</v>
      </c>
      <c r="M44" s="5">
        <v>1002</v>
      </c>
      <c r="N44" s="5">
        <v>1002</v>
      </c>
      <c r="O44" s="5">
        <v>1002</v>
      </c>
      <c r="P44" s="5">
        <v>1002</v>
      </c>
      <c r="Q44" s="5">
        <v>1002</v>
      </c>
      <c r="R44" s="5">
        <v>1002</v>
      </c>
      <c r="S44" s="5">
        <v>1261</v>
      </c>
      <c r="T44" s="5">
        <v>1261</v>
      </c>
      <c r="U44" s="5">
        <v>1704</v>
      </c>
    </row>
    <row r="45" spans="1:21" x14ac:dyDescent="0.25">
      <c r="A45" s="5" t="s">
        <v>4</v>
      </c>
      <c r="B45" s="5">
        <v>501</v>
      </c>
      <c r="C45" s="5">
        <v>1002</v>
      </c>
      <c r="D45" s="5">
        <v>1002</v>
      </c>
      <c r="E45" s="5">
        <v>1002</v>
      </c>
      <c r="F45" s="5">
        <v>1002</v>
      </c>
      <c r="G45" s="5">
        <v>1002</v>
      </c>
      <c r="H45" s="5">
        <v>1002</v>
      </c>
      <c r="I45" s="5">
        <v>1002</v>
      </c>
      <c r="J45" s="5">
        <v>1002</v>
      </c>
      <c r="K45" s="5">
        <v>1002</v>
      </c>
      <c r="L45" s="5">
        <v>1002</v>
      </c>
      <c r="M45" s="5">
        <v>1002</v>
      </c>
      <c r="N45" s="5">
        <v>1002</v>
      </c>
      <c r="O45" s="5">
        <v>1002</v>
      </c>
      <c r="P45" s="5">
        <v>1002</v>
      </c>
      <c r="Q45" s="5">
        <v>1002</v>
      </c>
      <c r="R45" s="5">
        <v>1002</v>
      </c>
      <c r="S45" s="5">
        <v>1261</v>
      </c>
      <c r="T45" s="5">
        <v>1261</v>
      </c>
      <c r="U45" s="5">
        <v>1728</v>
      </c>
    </row>
    <row r="46" spans="1:21" x14ac:dyDescent="0.25">
      <c r="A46" s="5" t="s">
        <v>5</v>
      </c>
      <c r="B46" s="5">
        <v>501</v>
      </c>
      <c r="C46" s="5">
        <v>1002</v>
      </c>
      <c r="D46" s="5">
        <v>1002</v>
      </c>
      <c r="E46" s="5">
        <v>1002</v>
      </c>
      <c r="F46" s="5">
        <v>1002</v>
      </c>
      <c r="G46" s="5">
        <v>1002</v>
      </c>
      <c r="H46" s="5">
        <v>1002</v>
      </c>
      <c r="I46" s="5">
        <v>1002</v>
      </c>
      <c r="J46" s="5">
        <v>1002</v>
      </c>
      <c r="K46" s="5">
        <v>1002</v>
      </c>
      <c r="L46" s="5">
        <v>1002</v>
      </c>
      <c r="M46" s="5">
        <v>1002</v>
      </c>
      <c r="N46" s="5">
        <v>1002</v>
      </c>
      <c r="O46" s="5">
        <v>1050</v>
      </c>
      <c r="P46" s="5">
        <v>1050</v>
      </c>
      <c r="Q46" s="5">
        <v>1127</v>
      </c>
      <c r="R46" s="5">
        <v>1127</v>
      </c>
      <c r="S46" s="5">
        <v>1351</v>
      </c>
      <c r="T46" s="5">
        <v>1351</v>
      </c>
      <c r="U46" s="5">
        <v>1772.4</v>
      </c>
    </row>
    <row r="47" spans="1:21" x14ac:dyDescent="0.25">
      <c r="A47" s="5" t="s">
        <v>6</v>
      </c>
      <c r="B47" s="5">
        <v>501</v>
      </c>
      <c r="C47" s="5">
        <v>1002</v>
      </c>
      <c r="D47" s="5">
        <v>1079</v>
      </c>
      <c r="E47" s="5">
        <v>1079</v>
      </c>
      <c r="F47" s="5">
        <v>1117</v>
      </c>
      <c r="G47" s="5">
        <v>1117</v>
      </c>
      <c r="H47" s="5">
        <v>1117</v>
      </c>
      <c r="I47" s="5">
        <v>1117</v>
      </c>
      <c r="J47" s="5">
        <v>1117</v>
      </c>
      <c r="K47" s="5">
        <v>1127</v>
      </c>
      <c r="L47" s="5">
        <v>1127</v>
      </c>
      <c r="M47" s="5">
        <v>1165</v>
      </c>
      <c r="N47" s="5">
        <v>1165</v>
      </c>
      <c r="O47" s="5">
        <v>1203</v>
      </c>
      <c r="P47" s="5">
        <v>1203</v>
      </c>
      <c r="Q47" s="5">
        <v>1306.5</v>
      </c>
      <c r="R47" s="5">
        <v>1306.5</v>
      </c>
      <c r="S47" s="5">
        <v>1511</v>
      </c>
      <c r="T47" s="5">
        <v>1511</v>
      </c>
      <c r="U47" s="5">
        <v>1978.5</v>
      </c>
    </row>
    <row r="48" spans="1:21" x14ac:dyDescent="0.25">
      <c r="A48" s="5" t="s">
        <v>7</v>
      </c>
      <c r="B48" s="5">
        <v>501</v>
      </c>
      <c r="C48" s="5">
        <v>1002</v>
      </c>
      <c r="D48" s="5">
        <v>1203</v>
      </c>
      <c r="E48" s="5">
        <v>1203</v>
      </c>
      <c r="F48" s="5">
        <v>1271.4000000000001</v>
      </c>
      <c r="G48" s="5">
        <v>1271.4000000000001</v>
      </c>
      <c r="H48" s="5">
        <v>1271.4000000000001</v>
      </c>
      <c r="I48" s="5">
        <v>1272</v>
      </c>
      <c r="J48" s="5">
        <v>1272</v>
      </c>
      <c r="K48" s="5">
        <v>1272</v>
      </c>
      <c r="L48" s="5">
        <v>1272</v>
      </c>
      <c r="M48" s="5">
        <v>1333.7999999999997</v>
      </c>
      <c r="N48" s="5">
        <v>1333.7999999999997</v>
      </c>
      <c r="O48" s="5">
        <v>1384</v>
      </c>
      <c r="P48" s="5">
        <v>1384</v>
      </c>
      <c r="Q48" s="5">
        <v>1491.4</v>
      </c>
      <c r="R48" s="5">
        <v>1491.4</v>
      </c>
      <c r="S48" s="5">
        <v>1727</v>
      </c>
      <c r="T48" s="5">
        <v>1727</v>
      </c>
      <c r="U48" s="5">
        <v>2194.4</v>
      </c>
    </row>
    <row r="49" spans="1:21" x14ac:dyDescent="0.25">
      <c r="A49" s="5" t="s">
        <v>8</v>
      </c>
      <c r="B49" s="5">
        <v>501</v>
      </c>
      <c r="C49" s="5">
        <v>1002</v>
      </c>
      <c r="D49" s="5">
        <v>1321</v>
      </c>
      <c r="E49" s="5">
        <v>1321</v>
      </c>
      <c r="F49" s="5">
        <v>1434</v>
      </c>
      <c r="G49" s="5">
        <v>1434</v>
      </c>
      <c r="H49" s="5">
        <v>1434</v>
      </c>
      <c r="I49" s="5">
        <v>1436.0999999999997</v>
      </c>
      <c r="J49" s="5">
        <v>1436.0999999999997</v>
      </c>
      <c r="K49" s="5">
        <v>1441</v>
      </c>
      <c r="L49" s="5">
        <v>1441</v>
      </c>
      <c r="M49" s="5">
        <v>1503</v>
      </c>
      <c r="N49" s="5">
        <v>1503</v>
      </c>
      <c r="O49" s="5">
        <v>1503</v>
      </c>
      <c r="P49" s="5">
        <v>1503</v>
      </c>
      <c r="Q49" s="5">
        <v>1660.3999999999996</v>
      </c>
      <c r="R49" s="5">
        <v>1660.3999999999996</v>
      </c>
      <c r="S49" s="5">
        <v>1907.9999999999995</v>
      </c>
      <c r="T49" s="5">
        <v>1907.9999999999995</v>
      </c>
      <c r="U49" s="5">
        <v>2375.9999999999995</v>
      </c>
    </row>
    <row r="50" spans="1:21" x14ac:dyDescent="0.25">
      <c r="A50" s="5" t="s">
        <v>9</v>
      </c>
      <c r="B50" s="5">
        <v>501</v>
      </c>
      <c r="C50" s="5">
        <v>1002</v>
      </c>
      <c r="D50" s="5">
        <v>1503</v>
      </c>
      <c r="E50" s="5">
        <v>1503</v>
      </c>
      <c r="F50" s="5">
        <v>1503</v>
      </c>
      <c r="G50" s="5">
        <v>1503</v>
      </c>
      <c r="H50" s="5">
        <v>1503</v>
      </c>
      <c r="I50" s="5">
        <v>1513.2</v>
      </c>
      <c r="J50" s="5">
        <v>1513.2</v>
      </c>
      <c r="K50" s="5">
        <v>1517.0000000000002</v>
      </c>
      <c r="L50" s="5">
        <v>1517.0000000000002</v>
      </c>
      <c r="M50" s="5">
        <v>1708.2000000000005</v>
      </c>
      <c r="N50" s="5">
        <v>1708.2000000000005</v>
      </c>
      <c r="O50" s="5">
        <v>1854.0000000000002</v>
      </c>
      <c r="P50" s="5">
        <v>1854.0000000000002</v>
      </c>
      <c r="Q50" s="5">
        <v>1947.6000000000004</v>
      </c>
      <c r="R50" s="5">
        <v>1947.6000000000004</v>
      </c>
      <c r="S50" s="5">
        <v>2200</v>
      </c>
      <c r="T50" s="5">
        <v>2200</v>
      </c>
      <c r="U50" s="5">
        <v>2662.2000000000003</v>
      </c>
    </row>
    <row r="51" spans="1:21" x14ac:dyDescent="0.25">
      <c r="A51" s="5" t="s">
        <v>10</v>
      </c>
      <c r="B51" s="5">
        <v>501</v>
      </c>
      <c r="C51" s="5">
        <v>1002</v>
      </c>
      <c r="D51" s="5">
        <v>1503</v>
      </c>
      <c r="E51" s="5">
        <v>1551</v>
      </c>
      <c r="F51" s="5">
        <v>1852.1</v>
      </c>
      <c r="G51" s="5">
        <v>1852.1</v>
      </c>
      <c r="H51" s="5">
        <v>1852.1</v>
      </c>
      <c r="I51" s="5">
        <v>1890.4</v>
      </c>
      <c r="J51" s="5">
        <v>1890.4</v>
      </c>
      <c r="K51" s="5">
        <v>1947.0000000000002</v>
      </c>
      <c r="L51" s="5">
        <v>1947.0000000000002</v>
      </c>
      <c r="M51" s="5">
        <v>2181.5</v>
      </c>
      <c r="N51" s="5">
        <v>2181.5</v>
      </c>
      <c r="O51" s="5">
        <v>2308.1</v>
      </c>
      <c r="P51" s="5">
        <v>2308.1</v>
      </c>
      <c r="Q51" s="5">
        <v>2440</v>
      </c>
      <c r="R51" s="5">
        <v>2440</v>
      </c>
      <c r="S51" s="5">
        <v>2636.4000000000005</v>
      </c>
      <c r="T51" s="5">
        <v>2636.4000000000005</v>
      </c>
      <c r="U51" s="5">
        <v>3036.1</v>
      </c>
    </row>
    <row r="52" spans="1:21" x14ac:dyDescent="0.25">
      <c r="A52" s="5" t="s">
        <v>11</v>
      </c>
      <c r="B52" s="5">
        <v>501</v>
      </c>
      <c r="C52" s="5">
        <v>1002</v>
      </c>
      <c r="D52" s="5">
        <v>1503</v>
      </c>
      <c r="E52" s="5">
        <v>2003</v>
      </c>
      <c r="F52" s="5">
        <v>2491</v>
      </c>
      <c r="G52" s="5">
        <v>2577</v>
      </c>
      <c r="H52" s="5">
        <v>2577</v>
      </c>
      <c r="I52" s="5">
        <v>2956</v>
      </c>
      <c r="J52" s="5">
        <v>2956</v>
      </c>
      <c r="K52" s="5">
        <v>3071</v>
      </c>
      <c r="L52" s="5">
        <v>3071</v>
      </c>
      <c r="M52" s="5">
        <v>3361</v>
      </c>
      <c r="N52" s="5">
        <v>3361</v>
      </c>
      <c r="O52" s="5">
        <v>3462</v>
      </c>
      <c r="P52" s="5">
        <v>3462</v>
      </c>
      <c r="Q52" s="5">
        <v>3542</v>
      </c>
      <c r="R52" s="5">
        <v>3542</v>
      </c>
      <c r="S52" s="5">
        <v>3542</v>
      </c>
      <c r="T52" s="5">
        <v>3542</v>
      </c>
      <c r="U52" s="5">
        <v>3542</v>
      </c>
    </row>
    <row r="54" spans="1:21" ht="13.8" thickBot="1" x14ac:dyDescent="0.3">
      <c r="A54" s="3" t="s">
        <v>18</v>
      </c>
    </row>
    <row r="55" spans="1:21" x14ac:dyDescent="0.25">
      <c r="A55" s="1" t="s">
        <v>15</v>
      </c>
      <c r="B55" s="2">
        <v>2016</v>
      </c>
      <c r="C55" s="3">
        <v>2017</v>
      </c>
      <c r="D55" s="2">
        <v>2018</v>
      </c>
      <c r="E55" s="3">
        <v>2019</v>
      </c>
      <c r="F55" s="2">
        <v>2020</v>
      </c>
      <c r="G55" s="4">
        <v>2021</v>
      </c>
      <c r="H55" s="2">
        <v>2022</v>
      </c>
      <c r="I55" s="3">
        <v>2023</v>
      </c>
      <c r="J55" s="2">
        <v>2024</v>
      </c>
      <c r="K55" s="3">
        <v>2025</v>
      </c>
      <c r="L55" s="4">
        <v>2026</v>
      </c>
      <c r="M55" s="3">
        <v>2027</v>
      </c>
      <c r="N55" s="2">
        <v>2028</v>
      </c>
      <c r="O55" s="3">
        <v>2029</v>
      </c>
      <c r="P55" s="2">
        <v>2030</v>
      </c>
      <c r="Q55" s="3">
        <v>2031</v>
      </c>
      <c r="R55" s="2">
        <v>2032</v>
      </c>
      <c r="S55" s="3">
        <v>2033</v>
      </c>
      <c r="T55" s="2">
        <v>2034</v>
      </c>
      <c r="U55" s="4">
        <v>2035</v>
      </c>
    </row>
    <row r="56" spans="1:21" x14ac:dyDescent="0.25">
      <c r="A56" s="5" t="s">
        <v>2</v>
      </c>
      <c r="B56" s="5">
        <v>134</v>
      </c>
      <c r="C56" s="5">
        <v>134</v>
      </c>
      <c r="D56" s="5">
        <v>134</v>
      </c>
      <c r="E56" s="5">
        <v>134</v>
      </c>
      <c r="F56" s="5">
        <v>143.00000000000006</v>
      </c>
      <c r="G56" s="5">
        <v>143.00000000000006</v>
      </c>
      <c r="H56" s="5">
        <v>143.00000000000006</v>
      </c>
      <c r="I56" s="5">
        <v>211</v>
      </c>
      <c r="J56" s="5">
        <v>211</v>
      </c>
      <c r="K56" s="5">
        <v>279.00000000000006</v>
      </c>
      <c r="L56" s="5">
        <v>279.00000000000006</v>
      </c>
      <c r="M56" s="5">
        <v>279.00000000000006</v>
      </c>
      <c r="N56" s="5">
        <v>279.00000000000006</v>
      </c>
      <c r="O56" s="5">
        <v>279.00000000000006</v>
      </c>
      <c r="P56" s="5">
        <v>279.00000000000006</v>
      </c>
      <c r="Q56" s="5">
        <v>288</v>
      </c>
      <c r="R56" s="5">
        <v>288</v>
      </c>
      <c r="S56" s="5">
        <v>290</v>
      </c>
      <c r="T56" s="5">
        <v>290</v>
      </c>
      <c r="U56" s="5">
        <v>290</v>
      </c>
    </row>
    <row r="57" spans="1:21" x14ac:dyDescent="0.25">
      <c r="A57" s="5" t="s">
        <v>3</v>
      </c>
      <c r="B57" s="5">
        <v>396.20000000000016</v>
      </c>
      <c r="C57" s="5">
        <v>396.20000000000016</v>
      </c>
      <c r="D57" s="5">
        <v>396.20000000000016</v>
      </c>
      <c r="E57" s="5">
        <v>396.20000000000016</v>
      </c>
      <c r="F57" s="5">
        <v>396.20000000000016</v>
      </c>
      <c r="G57" s="5">
        <v>396.20000000000016</v>
      </c>
      <c r="H57" s="5">
        <v>396.20000000000016</v>
      </c>
      <c r="I57" s="5">
        <v>406</v>
      </c>
      <c r="J57" s="5">
        <v>406</v>
      </c>
      <c r="K57" s="5">
        <v>493</v>
      </c>
      <c r="L57" s="5">
        <v>493</v>
      </c>
      <c r="M57" s="5">
        <v>501</v>
      </c>
      <c r="N57" s="5">
        <v>501</v>
      </c>
      <c r="O57" s="5">
        <v>501</v>
      </c>
      <c r="P57" s="5">
        <v>501</v>
      </c>
      <c r="Q57" s="5">
        <v>501</v>
      </c>
      <c r="R57" s="5">
        <v>501</v>
      </c>
      <c r="S57" s="5">
        <v>501</v>
      </c>
      <c r="T57" s="5">
        <v>501</v>
      </c>
      <c r="U57" s="5">
        <v>501</v>
      </c>
    </row>
    <row r="58" spans="1:21" x14ac:dyDescent="0.25">
      <c r="A58" s="5" t="s">
        <v>4</v>
      </c>
      <c r="B58" s="5">
        <v>501</v>
      </c>
      <c r="C58" s="5">
        <v>501</v>
      </c>
      <c r="D58" s="5">
        <v>501</v>
      </c>
      <c r="E58" s="5">
        <v>501</v>
      </c>
      <c r="F58" s="5">
        <v>501</v>
      </c>
      <c r="G58" s="5">
        <v>501</v>
      </c>
      <c r="H58" s="5">
        <v>501</v>
      </c>
      <c r="I58" s="5">
        <v>501</v>
      </c>
      <c r="J58" s="5">
        <v>501</v>
      </c>
      <c r="K58" s="5">
        <v>510</v>
      </c>
      <c r="L58" s="5">
        <v>510</v>
      </c>
      <c r="M58" s="5">
        <v>520</v>
      </c>
      <c r="N58" s="5">
        <v>520</v>
      </c>
      <c r="O58" s="5">
        <v>520</v>
      </c>
      <c r="P58" s="5">
        <v>520</v>
      </c>
      <c r="Q58" s="5">
        <v>530</v>
      </c>
      <c r="R58" s="5">
        <v>530</v>
      </c>
      <c r="S58" s="5">
        <v>539</v>
      </c>
      <c r="T58" s="5">
        <v>539</v>
      </c>
      <c r="U58" s="5">
        <v>539</v>
      </c>
    </row>
    <row r="59" spans="1:21" x14ac:dyDescent="0.25">
      <c r="A59" s="5" t="s">
        <v>5</v>
      </c>
      <c r="B59" s="5">
        <v>501</v>
      </c>
      <c r="C59" s="5">
        <v>501</v>
      </c>
      <c r="D59" s="5">
        <v>501</v>
      </c>
      <c r="E59" s="5">
        <v>501</v>
      </c>
      <c r="F59" s="5">
        <v>501</v>
      </c>
      <c r="G59" s="5">
        <v>501</v>
      </c>
      <c r="H59" s="5">
        <v>501</v>
      </c>
      <c r="I59" s="5">
        <v>549</v>
      </c>
      <c r="J59" s="5">
        <v>549</v>
      </c>
      <c r="K59" s="5">
        <v>668.20000000000016</v>
      </c>
      <c r="L59" s="5">
        <v>668.20000000000016</v>
      </c>
      <c r="M59" s="5">
        <v>674</v>
      </c>
      <c r="N59" s="5">
        <v>674</v>
      </c>
      <c r="O59" s="5">
        <v>674</v>
      </c>
      <c r="P59" s="5">
        <v>674</v>
      </c>
      <c r="Q59" s="5">
        <v>679.4000000000002</v>
      </c>
      <c r="R59" s="5">
        <v>679.4000000000002</v>
      </c>
      <c r="S59" s="5">
        <v>698.4000000000002</v>
      </c>
      <c r="T59" s="5">
        <v>698.4000000000002</v>
      </c>
      <c r="U59" s="5">
        <v>698.4000000000002</v>
      </c>
    </row>
    <row r="60" spans="1:21" x14ac:dyDescent="0.25">
      <c r="A60" s="5" t="s">
        <v>6</v>
      </c>
      <c r="B60" s="5">
        <v>501</v>
      </c>
      <c r="C60" s="5">
        <v>606</v>
      </c>
      <c r="D60" s="5">
        <v>606</v>
      </c>
      <c r="E60" s="5">
        <v>606</v>
      </c>
      <c r="F60" s="5">
        <v>606</v>
      </c>
      <c r="G60" s="5">
        <v>606</v>
      </c>
      <c r="H60" s="5">
        <v>606</v>
      </c>
      <c r="I60" s="5">
        <v>683</v>
      </c>
      <c r="J60" s="5">
        <v>683</v>
      </c>
      <c r="K60" s="5">
        <v>801</v>
      </c>
      <c r="L60" s="5">
        <v>801</v>
      </c>
      <c r="M60" s="5">
        <v>801</v>
      </c>
      <c r="N60" s="5">
        <v>801</v>
      </c>
      <c r="O60" s="5">
        <v>808</v>
      </c>
      <c r="P60" s="5">
        <v>808</v>
      </c>
      <c r="Q60" s="5">
        <v>808</v>
      </c>
      <c r="R60" s="5">
        <v>808</v>
      </c>
      <c r="S60" s="5">
        <v>830</v>
      </c>
      <c r="T60" s="5">
        <v>830</v>
      </c>
      <c r="U60" s="5">
        <v>830</v>
      </c>
    </row>
    <row r="61" spans="1:21" x14ac:dyDescent="0.25">
      <c r="A61" s="5" t="s">
        <v>7</v>
      </c>
      <c r="B61" s="5">
        <v>501</v>
      </c>
      <c r="C61" s="5">
        <v>751</v>
      </c>
      <c r="D61" s="5">
        <v>754.99999999999977</v>
      </c>
      <c r="E61" s="5">
        <v>754.99999999999977</v>
      </c>
      <c r="F61" s="5">
        <v>754.99999999999977</v>
      </c>
      <c r="G61" s="5">
        <v>754.99999999999977</v>
      </c>
      <c r="H61" s="5">
        <v>754.99999999999977</v>
      </c>
      <c r="I61" s="5">
        <v>814.5999999999998</v>
      </c>
      <c r="J61" s="5">
        <v>814.5999999999998</v>
      </c>
      <c r="K61" s="5">
        <v>950.19999999999993</v>
      </c>
      <c r="L61" s="5">
        <v>950.19999999999993</v>
      </c>
      <c r="M61" s="5">
        <v>965.8</v>
      </c>
      <c r="N61" s="5">
        <v>965.8</v>
      </c>
      <c r="O61" s="5">
        <v>965.8</v>
      </c>
      <c r="P61" s="5">
        <v>965.8</v>
      </c>
      <c r="Q61" s="5">
        <v>976.59999999999991</v>
      </c>
      <c r="R61" s="5">
        <v>976.59999999999991</v>
      </c>
      <c r="S61" s="5">
        <v>994</v>
      </c>
      <c r="T61" s="5">
        <v>994</v>
      </c>
      <c r="U61" s="5">
        <v>994</v>
      </c>
    </row>
    <row r="62" spans="1:21" x14ac:dyDescent="0.25">
      <c r="A62" s="5" t="s">
        <v>8</v>
      </c>
      <c r="B62" s="5">
        <v>501</v>
      </c>
      <c r="C62" s="5">
        <v>906</v>
      </c>
      <c r="D62" s="5">
        <v>906</v>
      </c>
      <c r="E62" s="5">
        <v>908.09999999999968</v>
      </c>
      <c r="F62" s="5">
        <v>913</v>
      </c>
      <c r="G62" s="5">
        <v>913</v>
      </c>
      <c r="H62" s="5">
        <v>913</v>
      </c>
      <c r="I62" s="5">
        <v>964.89999999999986</v>
      </c>
      <c r="J62" s="5">
        <v>964.89999999999986</v>
      </c>
      <c r="K62" s="5">
        <v>1002</v>
      </c>
      <c r="L62" s="5">
        <v>1002</v>
      </c>
      <c r="M62" s="5">
        <v>1011.3</v>
      </c>
      <c r="N62" s="5">
        <v>1011.3</v>
      </c>
      <c r="O62" s="5">
        <v>1020.3</v>
      </c>
      <c r="P62" s="5">
        <v>1020.3</v>
      </c>
      <c r="Q62" s="5">
        <v>1040.5999999999999</v>
      </c>
      <c r="R62" s="5">
        <v>1040.5999999999999</v>
      </c>
      <c r="S62" s="5">
        <v>1053.3999999999996</v>
      </c>
      <c r="T62" s="5">
        <v>1053.3999999999996</v>
      </c>
      <c r="U62" s="5">
        <v>1053.3999999999996</v>
      </c>
    </row>
    <row r="63" spans="1:21" x14ac:dyDescent="0.25">
      <c r="A63" s="5" t="s">
        <v>9</v>
      </c>
      <c r="B63" s="5">
        <v>501</v>
      </c>
      <c r="C63" s="5">
        <v>1002</v>
      </c>
      <c r="D63" s="5">
        <v>1002</v>
      </c>
      <c r="E63" s="5">
        <v>1002</v>
      </c>
      <c r="F63" s="5">
        <v>1002</v>
      </c>
      <c r="G63" s="5">
        <v>1002</v>
      </c>
      <c r="H63" s="5">
        <v>1002</v>
      </c>
      <c r="I63" s="5">
        <v>1002</v>
      </c>
      <c r="J63" s="5">
        <v>1002</v>
      </c>
      <c r="K63" s="5">
        <v>1194.2</v>
      </c>
      <c r="L63" s="5">
        <v>1194.2</v>
      </c>
      <c r="M63" s="5">
        <v>1206.0000000000002</v>
      </c>
      <c r="N63" s="5">
        <v>1206.0000000000002</v>
      </c>
      <c r="O63" s="5">
        <v>1206.0000000000002</v>
      </c>
      <c r="P63" s="5">
        <v>1206.0000000000002</v>
      </c>
      <c r="Q63" s="5">
        <v>1213</v>
      </c>
      <c r="R63" s="5">
        <v>1213</v>
      </c>
      <c r="S63" s="5">
        <v>1223</v>
      </c>
      <c r="T63" s="5">
        <v>1223</v>
      </c>
      <c r="U63" s="5">
        <v>1223.2</v>
      </c>
    </row>
    <row r="64" spans="1:21" x14ac:dyDescent="0.25">
      <c r="A64" s="5" t="s">
        <v>10</v>
      </c>
      <c r="B64" s="5">
        <v>501</v>
      </c>
      <c r="C64" s="5">
        <v>1002</v>
      </c>
      <c r="D64" s="5">
        <v>1214.0000000000002</v>
      </c>
      <c r="E64" s="5">
        <v>1223</v>
      </c>
      <c r="F64" s="5">
        <v>1223.9000000000001</v>
      </c>
      <c r="G64" s="5">
        <v>1223.9000000000001</v>
      </c>
      <c r="H64" s="5">
        <v>1223.9000000000001</v>
      </c>
      <c r="I64" s="5">
        <v>1282</v>
      </c>
      <c r="J64" s="5">
        <v>1282</v>
      </c>
      <c r="K64" s="5">
        <v>1489.2</v>
      </c>
      <c r="L64" s="5">
        <v>1489.2</v>
      </c>
      <c r="M64" s="5">
        <v>1495</v>
      </c>
      <c r="N64" s="5">
        <v>1495</v>
      </c>
      <c r="O64" s="5">
        <v>1495</v>
      </c>
      <c r="P64" s="5">
        <v>1495</v>
      </c>
      <c r="Q64" s="5">
        <v>1497</v>
      </c>
      <c r="R64" s="5">
        <v>1497</v>
      </c>
      <c r="S64" s="5">
        <v>1505.1</v>
      </c>
      <c r="T64" s="5">
        <v>1505.1</v>
      </c>
      <c r="U64" s="5">
        <v>1505.1</v>
      </c>
    </row>
    <row r="65" spans="1:21" x14ac:dyDescent="0.25">
      <c r="A65" s="5" t="s">
        <v>11</v>
      </c>
      <c r="B65" s="5">
        <v>501</v>
      </c>
      <c r="C65" s="5">
        <v>1002</v>
      </c>
      <c r="D65" s="5">
        <v>1503</v>
      </c>
      <c r="E65" s="5">
        <v>1714</v>
      </c>
      <c r="F65" s="5">
        <v>1974</v>
      </c>
      <c r="G65" s="5">
        <v>1993</v>
      </c>
      <c r="H65" s="5">
        <v>1993</v>
      </c>
      <c r="I65" s="5">
        <v>2166</v>
      </c>
      <c r="J65" s="5">
        <v>2166</v>
      </c>
      <c r="K65" s="5">
        <v>2659</v>
      </c>
      <c r="L65" s="5">
        <v>2659</v>
      </c>
      <c r="M65" s="5">
        <v>2659</v>
      </c>
      <c r="N65" s="5">
        <v>2659</v>
      </c>
      <c r="O65" s="5">
        <v>2669</v>
      </c>
      <c r="P65" s="5">
        <v>2669</v>
      </c>
      <c r="Q65" s="5">
        <v>2738</v>
      </c>
      <c r="R65" s="5">
        <v>2738</v>
      </c>
      <c r="S65" s="5">
        <v>2738</v>
      </c>
      <c r="T65" s="5">
        <v>2738</v>
      </c>
      <c r="U65" s="5">
        <v>2738</v>
      </c>
    </row>
    <row r="66" spans="1:21" x14ac:dyDescent="0.25">
      <c r="A66" s="5"/>
      <c r="B66" s="5"/>
      <c r="C66" s="5"/>
      <c r="D66" s="5"/>
      <c r="E66" s="5"/>
      <c r="F66" s="5"/>
      <c r="G66" s="5"/>
      <c r="H66" s="5"/>
      <c r="I66" s="5"/>
      <c r="J66" s="5"/>
      <c r="K66" s="5"/>
      <c r="L66" s="5"/>
      <c r="M66" s="5"/>
      <c r="N66" s="5"/>
      <c r="O66" s="5"/>
      <c r="P66" s="5"/>
      <c r="Q66" s="5"/>
      <c r="R66" s="5"/>
      <c r="S66" s="5"/>
      <c r="T66" s="5"/>
      <c r="U66" s="5"/>
    </row>
    <row r="67" spans="1:21" ht="13.8" thickBot="1" x14ac:dyDescent="0.3">
      <c r="A67" s="3" t="s">
        <v>19</v>
      </c>
    </row>
    <row r="68" spans="1:21" x14ac:dyDescent="0.25">
      <c r="A68" s="1" t="s">
        <v>15</v>
      </c>
      <c r="B68" s="2">
        <v>2016</v>
      </c>
      <c r="C68" s="3">
        <v>2017</v>
      </c>
      <c r="D68" s="2">
        <v>2018</v>
      </c>
      <c r="E68" s="3">
        <v>2019</v>
      </c>
      <c r="F68" s="2">
        <v>2020</v>
      </c>
      <c r="G68" s="4">
        <v>2021</v>
      </c>
      <c r="H68" s="2">
        <v>2022</v>
      </c>
      <c r="I68" s="3">
        <v>2023</v>
      </c>
      <c r="J68" s="2">
        <v>2024</v>
      </c>
      <c r="K68" s="3">
        <v>2025</v>
      </c>
      <c r="L68" s="4">
        <v>2026</v>
      </c>
      <c r="M68" s="3">
        <v>2027</v>
      </c>
      <c r="N68" s="2">
        <v>2028</v>
      </c>
      <c r="O68" s="3">
        <v>2029</v>
      </c>
      <c r="P68" s="2">
        <v>2030</v>
      </c>
      <c r="Q68" s="3">
        <v>2031</v>
      </c>
      <c r="R68" s="2">
        <v>2032</v>
      </c>
      <c r="S68" s="3">
        <v>2033</v>
      </c>
      <c r="T68" s="2">
        <v>2034</v>
      </c>
      <c r="U68" s="4">
        <v>2035</v>
      </c>
    </row>
    <row r="69" spans="1:21" x14ac:dyDescent="0.25">
      <c r="A69" s="5" t="s">
        <v>2</v>
      </c>
      <c r="B69" s="5">
        <v>501</v>
      </c>
      <c r="C69" s="5">
        <v>892.30000000000007</v>
      </c>
      <c r="D69" s="5">
        <v>892.30000000000007</v>
      </c>
      <c r="E69" s="5">
        <v>893</v>
      </c>
      <c r="F69" s="5">
        <v>893</v>
      </c>
      <c r="G69" s="5">
        <v>893</v>
      </c>
      <c r="H69" s="5">
        <v>893</v>
      </c>
      <c r="I69" s="5">
        <v>1011</v>
      </c>
      <c r="J69" s="5">
        <v>1011</v>
      </c>
      <c r="K69" s="5">
        <v>1331.8</v>
      </c>
      <c r="L69" s="5">
        <v>1331.8</v>
      </c>
      <c r="M69" s="5">
        <v>1368.8</v>
      </c>
      <c r="N69" s="5">
        <v>1368.8</v>
      </c>
      <c r="O69" s="5">
        <v>1699</v>
      </c>
      <c r="P69" s="5">
        <v>1699</v>
      </c>
      <c r="Q69" s="5">
        <v>1699</v>
      </c>
      <c r="R69" s="5">
        <v>1699</v>
      </c>
      <c r="S69" s="5">
        <v>2113.3000000000002</v>
      </c>
      <c r="T69" s="5">
        <v>2113.3000000000002</v>
      </c>
      <c r="U69" s="5">
        <v>2525.9</v>
      </c>
    </row>
    <row r="70" spans="1:21" x14ac:dyDescent="0.25">
      <c r="A70" s="5" t="s">
        <v>3</v>
      </c>
      <c r="B70" s="5">
        <v>501</v>
      </c>
      <c r="C70" s="5">
        <v>1002</v>
      </c>
      <c r="D70" s="5">
        <v>1002</v>
      </c>
      <c r="E70" s="5">
        <v>1002</v>
      </c>
      <c r="F70" s="5">
        <v>1002</v>
      </c>
      <c r="G70" s="5">
        <v>1002</v>
      </c>
      <c r="H70" s="5">
        <v>1002</v>
      </c>
      <c r="I70" s="5">
        <v>1235.8</v>
      </c>
      <c r="J70" s="5">
        <v>1235.8</v>
      </c>
      <c r="K70" s="5">
        <v>1615</v>
      </c>
      <c r="L70" s="5">
        <v>1615</v>
      </c>
      <c r="M70" s="5">
        <v>1628.8</v>
      </c>
      <c r="N70" s="5">
        <v>1628.8</v>
      </c>
      <c r="O70" s="5">
        <v>1976.4</v>
      </c>
      <c r="P70" s="5">
        <v>1976.4</v>
      </c>
      <c r="Q70" s="5">
        <v>1976.4</v>
      </c>
      <c r="R70" s="5">
        <v>1976.4</v>
      </c>
      <c r="S70" s="5">
        <v>2326</v>
      </c>
      <c r="T70" s="5">
        <v>2326</v>
      </c>
      <c r="U70" s="5">
        <v>2742.6</v>
      </c>
    </row>
    <row r="71" spans="1:21" x14ac:dyDescent="0.25">
      <c r="A71" s="5" t="s">
        <v>4</v>
      </c>
      <c r="B71" s="5">
        <v>501</v>
      </c>
      <c r="C71" s="5">
        <v>1002</v>
      </c>
      <c r="D71" s="5">
        <v>1002</v>
      </c>
      <c r="E71" s="5">
        <v>1002</v>
      </c>
      <c r="F71" s="5">
        <v>1002</v>
      </c>
      <c r="G71" s="5">
        <v>1002</v>
      </c>
      <c r="H71" s="5">
        <v>1002</v>
      </c>
      <c r="I71" s="5">
        <v>1242</v>
      </c>
      <c r="J71" s="5">
        <v>1242</v>
      </c>
      <c r="K71" s="5">
        <v>1629</v>
      </c>
      <c r="L71" s="5">
        <v>1629</v>
      </c>
      <c r="M71" s="5">
        <v>1629</v>
      </c>
      <c r="N71" s="5">
        <v>1629</v>
      </c>
      <c r="O71" s="5">
        <v>2006</v>
      </c>
      <c r="P71" s="5">
        <v>2006</v>
      </c>
      <c r="Q71" s="5">
        <v>2006</v>
      </c>
      <c r="R71" s="5">
        <v>2006</v>
      </c>
      <c r="S71" s="5">
        <v>2436.8000000000002</v>
      </c>
      <c r="T71" s="5">
        <v>2436.8000000000002</v>
      </c>
      <c r="U71" s="5">
        <v>2863</v>
      </c>
    </row>
    <row r="72" spans="1:21" x14ac:dyDescent="0.25">
      <c r="A72" s="5" t="s">
        <v>5</v>
      </c>
      <c r="B72" s="5">
        <v>501</v>
      </c>
      <c r="C72" s="5">
        <v>1002</v>
      </c>
      <c r="D72" s="5">
        <v>1002</v>
      </c>
      <c r="E72" s="5">
        <v>1002</v>
      </c>
      <c r="F72" s="5">
        <v>1002</v>
      </c>
      <c r="G72" s="5">
        <v>1002</v>
      </c>
      <c r="H72" s="5">
        <v>1002</v>
      </c>
      <c r="I72" s="5">
        <v>1242</v>
      </c>
      <c r="J72" s="5">
        <v>1242</v>
      </c>
      <c r="K72" s="5">
        <v>1629</v>
      </c>
      <c r="L72" s="5">
        <v>1629</v>
      </c>
      <c r="M72" s="5">
        <v>1696</v>
      </c>
      <c r="N72" s="5">
        <v>1696</v>
      </c>
      <c r="O72" s="5">
        <v>2054</v>
      </c>
      <c r="P72" s="5">
        <v>2054</v>
      </c>
      <c r="Q72" s="5">
        <v>2054</v>
      </c>
      <c r="R72" s="5">
        <v>2054</v>
      </c>
      <c r="S72" s="5">
        <v>2438</v>
      </c>
      <c r="T72" s="5">
        <v>2438</v>
      </c>
      <c r="U72" s="5">
        <v>2863</v>
      </c>
    </row>
    <row r="73" spans="1:21" x14ac:dyDescent="0.25">
      <c r="A73" s="5" t="s">
        <v>6</v>
      </c>
      <c r="B73" s="5">
        <v>501</v>
      </c>
      <c r="C73" s="5">
        <v>1002</v>
      </c>
      <c r="D73" s="5">
        <v>1059</v>
      </c>
      <c r="E73" s="5">
        <v>1064</v>
      </c>
      <c r="F73" s="5">
        <v>1079</v>
      </c>
      <c r="G73" s="5">
        <v>1079</v>
      </c>
      <c r="H73" s="5">
        <v>1079</v>
      </c>
      <c r="I73" s="5">
        <v>1319</v>
      </c>
      <c r="J73" s="5">
        <v>1319</v>
      </c>
      <c r="K73" s="5">
        <v>1706</v>
      </c>
      <c r="L73" s="5">
        <v>1706</v>
      </c>
      <c r="M73" s="5">
        <v>1803</v>
      </c>
      <c r="N73" s="5">
        <v>1803</v>
      </c>
      <c r="O73" s="5">
        <v>2160</v>
      </c>
      <c r="P73" s="5">
        <v>2160</v>
      </c>
      <c r="Q73" s="5">
        <v>2160</v>
      </c>
      <c r="R73" s="5">
        <v>2160</v>
      </c>
      <c r="S73" s="5">
        <v>2515</v>
      </c>
      <c r="T73" s="5">
        <v>2515</v>
      </c>
      <c r="U73" s="5">
        <v>2863</v>
      </c>
    </row>
    <row r="74" spans="1:21" x14ac:dyDescent="0.25">
      <c r="A74" s="5" t="s">
        <v>7</v>
      </c>
      <c r="B74" s="5">
        <v>501</v>
      </c>
      <c r="C74" s="5">
        <v>1002</v>
      </c>
      <c r="D74" s="5">
        <v>1184</v>
      </c>
      <c r="E74" s="5">
        <v>1184</v>
      </c>
      <c r="F74" s="5">
        <v>1203</v>
      </c>
      <c r="G74" s="5">
        <v>1203</v>
      </c>
      <c r="H74" s="5">
        <v>1203</v>
      </c>
      <c r="I74" s="5">
        <v>1444</v>
      </c>
      <c r="J74" s="5">
        <v>1444</v>
      </c>
      <c r="K74" s="5">
        <v>1831</v>
      </c>
      <c r="L74" s="5">
        <v>1831</v>
      </c>
      <c r="M74" s="5">
        <v>1946</v>
      </c>
      <c r="N74" s="5">
        <v>1946</v>
      </c>
      <c r="O74" s="5">
        <v>2286</v>
      </c>
      <c r="P74" s="5">
        <v>2286</v>
      </c>
      <c r="Q74" s="5">
        <v>2286</v>
      </c>
      <c r="R74" s="5">
        <v>2286</v>
      </c>
      <c r="S74" s="5">
        <v>2639</v>
      </c>
      <c r="T74" s="5">
        <v>2639</v>
      </c>
      <c r="U74" s="5">
        <v>2926.3999999999996</v>
      </c>
    </row>
    <row r="75" spans="1:21" x14ac:dyDescent="0.25">
      <c r="A75" s="5" t="s">
        <v>8</v>
      </c>
      <c r="B75" s="5">
        <v>501</v>
      </c>
      <c r="C75" s="5">
        <v>1002</v>
      </c>
      <c r="D75" s="5">
        <v>1311</v>
      </c>
      <c r="E75" s="5">
        <v>1313.9999999999995</v>
      </c>
      <c r="F75" s="5">
        <v>1358</v>
      </c>
      <c r="G75" s="5">
        <v>1358</v>
      </c>
      <c r="H75" s="5">
        <v>1358</v>
      </c>
      <c r="I75" s="5">
        <v>1594.0999999999997</v>
      </c>
      <c r="J75" s="5">
        <v>1594.0999999999997</v>
      </c>
      <c r="K75" s="5">
        <v>1980.0999999999997</v>
      </c>
      <c r="L75" s="5">
        <v>1980.0999999999997</v>
      </c>
      <c r="M75" s="5">
        <v>2095.0999999999995</v>
      </c>
      <c r="N75" s="5">
        <v>2095.0999999999995</v>
      </c>
      <c r="O75" s="5">
        <v>2432</v>
      </c>
      <c r="P75" s="5">
        <v>2432</v>
      </c>
      <c r="Q75" s="5">
        <v>2432</v>
      </c>
      <c r="R75" s="5">
        <v>2432</v>
      </c>
      <c r="S75" s="5">
        <v>2745.6</v>
      </c>
      <c r="T75" s="5">
        <v>2745.6</v>
      </c>
      <c r="U75" s="5">
        <v>3056.3</v>
      </c>
    </row>
    <row r="76" spans="1:21" x14ac:dyDescent="0.25">
      <c r="A76" s="5" t="s">
        <v>9</v>
      </c>
      <c r="B76" s="5">
        <v>501</v>
      </c>
      <c r="C76" s="5">
        <v>1002</v>
      </c>
      <c r="D76" s="5">
        <v>1489.4000000000003</v>
      </c>
      <c r="E76" s="5">
        <v>1495.2</v>
      </c>
      <c r="F76" s="5">
        <v>1503</v>
      </c>
      <c r="G76" s="5">
        <v>1503</v>
      </c>
      <c r="H76" s="5">
        <v>1503</v>
      </c>
      <c r="I76" s="5">
        <v>1743</v>
      </c>
      <c r="J76" s="5">
        <v>1743</v>
      </c>
      <c r="K76" s="5">
        <v>2130</v>
      </c>
      <c r="L76" s="5">
        <v>2130</v>
      </c>
      <c r="M76" s="5">
        <v>2211.1999999999998</v>
      </c>
      <c r="N76" s="5">
        <v>2211.1999999999998</v>
      </c>
      <c r="O76" s="5">
        <v>2558.6000000000004</v>
      </c>
      <c r="P76" s="5">
        <v>2558.6000000000004</v>
      </c>
      <c r="Q76" s="5">
        <v>2558.6000000000004</v>
      </c>
      <c r="R76" s="5">
        <v>2558.6000000000004</v>
      </c>
      <c r="S76" s="5">
        <v>2896.2000000000003</v>
      </c>
      <c r="T76" s="5">
        <v>2896.2000000000003</v>
      </c>
      <c r="U76" s="5">
        <v>3153</v>
      </c>
    </row>
    <row r="77" spans="1:21" x14ac:dyDescent="0.25">
      <c r="A77" s="5" t="s">
        <v>10</v>
      </c>
      <c r="B77" s="5">
        <v>501</v>
      </c>
      <c r="C77" s="5">
        <v>1002</v>
      </c>
      <c r="D77" s="5">
        <v>1503</v>
      </c>
      <c r="E77" s="5">
        <v>1543</v>
      </c>
      <c r="F77" s="5">
        <v>1609</v>
      </c>
      <c r="G77" s="5">
        <v>1609</v>
      </c>
      <c r="H77" s="5">
        <v>1609</v>
      </c>
      <c r="I77" s="5">
        <v>1867.1</v>
      </c>
      <c r="J77" s="5">
        <v>1867.1</v>
      </c>
      <c r="K77" s="5">
        <v>2254.1</v>
      </c>
      <c r="L77" s="5">
        <v>2254.1</v>
      </c>
      <c r="M77" s="5">
        <v>2460</v>
      </c>
      <c r="N77" s="5">
        <v>2460</v>
      </c>
      <c r="O77" s="5">
        <v>2795.5</v>
      </c>
      <c r="P77" s="5">
        <v>2795.5</v>
      </c>
      <c r="Q77" s="5">
        <v>2795.5</v>
      </c>
      <c r="R77" s="5">
        <v>2795.5</v>
      </c>
      <c r="S77" s="5">
        <v>3034.2</v>
      </c>
      <c r="T77" s="5">
        <v>3034.2</v>
      </c>
      <c r="U77" s="5">
        <v>3258</v>
      </c>
    </row>
    <row r="78" spans="1:21" x14ac:dyDescent="0.25">
      <c r="A78" s="5" t="s">
        <v>11</v>
      </c>
      <c r="B78" s="5">
        <v>501</v>
      </c>
      <c r="C78" s="5">
        <v>1002</v>
      </c>
      <c r="D78" s="5">
        <v>1503</v>
      </c>
      <c r="E78" s="5">
        <v>1881</v>
      </c>
      <c r="F78" s="5">
        <v>1947</v>
      </c>
      <c r="G78" s="5">
        <v>1947</v>
      </c>
      <c r="H78" s="5">
        <v>1947</v>
      </c>
      <c r="I78" s="5">
        <v>2302</v>
      </c>
      <c r="J78" s="5">
        <v>2302</v>
      </c>
      <c r="K78" s="5">
        <v>2803</v>
      </c>
      <c r="L78" s="5">
        <v>2803</v>
      </c>
      <c r="M78" s="5">
        <v>3154</v>
      </c>
      <c r="N78" s="5">
        <v>3154</v>
      </c>
      <c r="O78" s="5">
        <v>3468</v>
      </c>
      <c r="P78" s="5">
        <v>3468</v>
      </c>
      <c r="Q78" s="5">
        <v>3468</v>
      </c>
      <c r="R78" s="5">
        <v>3468</v>
      </c>
      <c r="S78" s="5">
        <v>3545</v>
      </c>
      <c r="T78" s="5">
        <v>3545</v>
      </c>
      <c r="U78" s="5">
        <v>3545</v>
      </c>
    </row>
    <row r="79" spans="1:21" x14ac:dyDescent="0.25">
      <c r="A79" s="5"/>
      <c r="B79" s="5"/>
      <c r="C79" s="5"/>
      <c r="D79" s="5"/>
      <c r="E79" s="5"/>
      <c r="F79" s="5"/>
      <c r="G79" s="5"/>
      <c r="H79" s="5"/>
      <c r="I79" s="5"/>
      <c r="J79" s="5"/>
      <c r="K79" s="5"/>
      <c r="L79" s="5"/>
      <c r="M79" s="5"/>
      <c r="N79" s="5"/>
      <c r="O79" s="5"/>
      <c r="P79" s="5"/>
      <c r="Q79" s="5"/>
      <c r="R79" s="5"/>
      <c r="S79" s="5"/>
      <c r="T79" s="5"/>
      <c r="U79" s="5"/>
    </row>
    <row r="80" spans="1:21" ht="13.8" thickBot="1" x14ac:dyDescent="0.3">
      <c r="A80" s="3" t="s">
        <v>70</v>
      </c>
    </row>
    <row r="81" spans="1:21" x14ac:dyDescent="0.25">
      <c r="A81" s="1" t="s">
        <v>15</v>
      </c>
      <c r="B81" s="2">
        <v>2016</v>
      </c>
      <c r="C81" s="3">
        <v>2017</v>
      </c>
      <c r="D81" s="2">
        <v>2018</v>
      </c>
      <c r="E81" s="3">
        <v>2019</v>
      </c>
      <c r="F81" s="2">
        <v>2020</v>
      </c>
      <c r="G81" s="4">
        <v>2021</v>
      </c>
      <c r="H81" s="2">
        <v>2022</v>
      </c>
      <c r="I81" s="3">
        <v>2023</v>
      </c>
      <c r="J81" s="2">
        <v>2024</v>
      </c>
      <c r="K81" s="3">
        <v>2025</v>
      </c>
      <c r="L81" s="4">
        <v>2026</v>
      </c>
      <c r="M81" s="3">
        <v>2027</v>
      </c>
      <c r="N81" s="2">
        <v>2028</v>
      </c>
      <c r="O81" s="3">
        <v>2029</v>
      </c>
      <c r="P81" s="2">
        <v>2030</v>
      </c>
      <c r="Q81" s="3">
        <v>2031</v>
      </c>
      <c r="R81" s="2">
        <v>2032</v>
      </c>
      <c r="S81" s="3">
        <v>2033</v>
      </c>
      <c r="T81" s="2">
        <v>2034</v>
      </c>
      <c r="U81" s="4">
        <v>2035</v>
      </c>
    </row>
    <row r="82" spans="1:21" x14ac:dyDescent="0.25">
      <c r="A82" s="5" t="s">
        <v>2</v>
      </c>
      <c r="B82" s="5">
        <v>501</v>
      </c>
      <c r="C82" s="5">
        <v>967</v>
      </c>
      <c r="D82" s="5">
        <v>967</v>
      </c>
      <c r="E82" s="5">
        <v>973.30000000000007</v>
      </c>
      <c r="F82" s="5">
        <v>973.30000000000007</v>
      </c>
      <c r="G82" s="5">
        <v>973.30000000000007</v>
      </c>
      <c r="H82" s="5">
        <v>973.30000000000007</v>
      </c>
      <c r="I82" s="5">
        <v>1039.3</v>
      </c>
      <c r="J82" s="5">
        <v>1039.3</v>
      </c>
      <c r="K82" s="5">
        <v>1375.3</v>
      </c>
      <c r="L82" s="5">
        <v>1375.3</v>
      </c>
      <c r="M82" s="5">
        <v>1405.9</v>
      </c>
      <c r="N82" s="5">
        <v>1405.9</v>
      </c>
      <c r="O82" s="5">
        <v>1458.4</v>
      </c>
      <c r="P82" s="5">
        <v>1458.4</v>
      </c>
      <c r="Q82" s="5">
        <v>1508</v>
      </c>
      <c r="R82" s="5">
        <v>1508</v>
      </c>
      <c r="S82" s="5">
        <v>1594</v>
      </c>
      <c r="T82" s="5">
        <v>1594</v>
      </c>
      <c r="U82" s="5">
        <v>1607</v>
      </c>
    </row>
    <row r="83" spans="1:21" x14ac:dyDescent="0.25">
      <c r="A83" s="5" t="s">
        <v>3</v>
      </c>
      <c r="B83" s="5">
        <v>501</v>
      </c>
      <c r="C83" s="5">
        <v>1002</v>
      </c>
      <c r="D83" s="5">
        <v>1002</v>
      </c>
      <c r="E83" s="5">
        <v>1002</v>
      </c>
      <c r="F83" s="5">
        <v>1002</v>
      </c>
      <c r="G83" s="5">
        <v>1002</v>
      </c>
      <c r="H83" s="5">
        <v>1002</v>
      </c>
      <c r="I83" s="5">
        <v>1128</v>
      </c>
      <c r="J83" s="5">
        <v>1128</v>
      </c>
      <c r="K83" s="5">
        <v>1508</v>
      </c>
      <c r="L83" s="5">
        <v>1508</v>
      </c>
      <c r="M83" s="5">
        <v>1508</v>
      </c>
      <c r="N83" s="5">
        <v>1508</v>
      </c>
      <c r="O83" s="5">
        <v>1557.6</v>
      </c>
      <c r="P83" s="5">
        <v>1557.6</v>
      </c>
      <c r="Q83" s="5">
        <v>1791</v>
      </c>
      <c r="R83" s="5">
        <v>1791</v>
      </c>
      <c r="S83" s="5">
        <v>1877</v>
      </c>
      <c r="T83" s="5">
        <v>1877</v>
      </c>
      <c r="U83" s="5">
        <v>1890</v>
      </c>
    </row>
    <row r="84" spans="1:21" x14ac:dyDescent="0.25">
      <c r="A84" s="5" t="s">
        <v>4</v>
      </c>
      <c r="B84" s="5">
        <v>501</v>
      </c>
      <c r="C84" s="5">
        <v>1002</v>
      </c>
      <c r="D84" s="5">
        <v>1002</v>
      </c>
      <c r="E84" s="5">
        <v>1002</v>
      </c>
      <c r="F84" s="5">
        <v>1002</v>
      </c>
      <c r="G84" s="5">
        <v>1002</v>
      </c>
      <c r="H84" s="5">
        <v>1002</v>
      </c>
      <c r="I84" s="5">
        <v>1128</v>
      </c>
      <c r="J84" s="5">
        <v>1128</v>
      </c>
      <c r="K84" s="5">
        <v>1508</v>
      </c>
      <c r="L84" s="5">
        <v>1508</v>
      </c>
      <c r="M84" s="5">
        <v>1595</v>
      </c>
      <c r="N84" s="5">
        <v>1595</v>
      </c>
      <c r="O84" s="5">
        <v>1666</v>
      </c>
      <c r="P84" s="5">
        <v>1666</v>
      </c>
      <c r="Q84" s="5">
        <v>1906</v>
      </c>
      <c r="R84" s="5">
        <v>1906</v>
      </c>
      <c r="S84" s="5">
        <v>1992</v>
      </c>
      <c r="T84" s="5">
        <v>1992</v>
      </c>
      <c r="U84" s="5">
        <v>2005</v>
      </c>
    </row>
    <row r="85" spans="1:21" x14ac:dyDescent="0.25">
      <c r="A85" s="5" t="s">
        <v>5</v>
      </c>
      <c r="B85" s="5">
        <v>501</v>
      </c>
      <c r="C85" s="5">
        <v>1002</v>
      </c>
      <c r="D85" s="5">
        <v>1021</v>
      </c>
      <c r="E85" s="5">
        <v>1036.4000000000001</v>
      </c>
      <c r="F85" s="5">
        <v>1069.5999999999999</v>
      </c>
      <c r="G85" s="5">
        <v>1069.5999999999999</v>
      </c>
      <c r="H85" s="5">
        <v>1069.5999999999999</v>
      </c>
      <c r="I85" s="5">
        <v>1196</v>
      </c>
      <c r="J85" s="5">
        <v>1196</v>
      </c>
      <c r="K85" s="5">
        <v>1561.2</v>
      </c>
      <c r="L85" s="5">
        <v>1561.2</v>
      </c>
      <c r="M85" s="5">
        <v>1679</v>
      </c>
      <c r="N85" s="5">
        <v>1679</v>
      </c>
      <c r="O85" s="5">
        <v>1797.4</v>
      </c>
      <c r="P85" s="5">
        <v>1797.4</v>
      </c>
      <c r="Q85" s="5">
        <v>2031</v>
      </c>
      <c r="R85" s="5">
        <v>2031</v>
      </c>
      <c r="S85" s="5">
        <v>2116</v>
      </c>
      <c r="T85" s="5">
        <v>2116</v>
      </c>
      <c r="U85" s="5">
        <v>2130</v>
      </c>
    </row>
    <row r="86" spans="1:21" x14ac:dyDescent="0.25">
      <c r="A86" s="5" t="s">
        <v>6</v>
      </c>
      <c r="B86" s="5">
        <v>501</v>
      </c>
      <c r="C86" s="5">
        <v>1002</v>
      </c>
      <c r="D86" s="5">
        <v>1175</v>
      </c>
      <c r="E86" s="5">
        <v>1179.5</v>
      </c>
      <c r="F86" s="5">
        <v>1203</v>
      </c>
      <c r="G86" s="5">
        <v>1203</v>
      </c>
      <c r="H86" s="5">
        <v>1203</v>
      </c>
      <c r="I86" s="5">
        <v>1324.5</v>
      </c>
      <c r="J86" s="5">
        <v>1324.5</v>
      </c>
      <c r="K86" s="5">
        <v>1695.5</v>
      </c>
      <c r="L86" s="5">
        <v>1695.5</v>
      </c>
      <c r="M86" s="5">
        <v>1799</v>
      </c>
      <c r="N86" s="5">
        <v>1799</v>
      </c>
      <c r="O86" s="5">
        <v>1887.5</v>
      </c>
      <c r="P86" s="5">
        <v>1887.5</v>
      </c>
      <c r="Q86" s="5">
        <v>2123.5</v>
      </c>
      <c r="R86" s="5">
        <v>2123.5</v>
      </c>
      <c r="S86" s="5">
        <v>2209.5</v>
      </c>
      <c r="T86" s="5">
        <v>2209.5</v>
      </c>
      <c r="U86" s="5">
        <v>2222.5</v>
      </c>
    </row>
    <row r="87" spans="1:21" x14ac:dyDescent="0.25">
      <c r="A87" s="5" t="s">
        <v>7</v>
      </c>
      <c r="B87" s="5">
        <v>501</v>
      </c>
      <c r="C87" s="5">
        <v>1002</v>
      </c>
      <c r="D87" s="5">
        <v>1311</v>
      </c>
      <c r="E87" s="5">
        <v>1319.8</v>
      </c>
      <c r="F87" s="5">
        <v>1331</v>
      </c>
      <c r="G87" s="5">
        <v>1331</v>
      </c>
      <c r="H87" s="5">
        <v>1331</v>
      </c>
      <c r="I87" s="5">
        <v>1458</v>
      </c>
      <c r="J87" s="5">
        <v>1458</v>
      </c>
      <c r="K87" s="5">
        <v>1838</v>
      </c>
      <c r="L87" s="5">
        <v>1838</v>
      </c>
      <c r="M87" s="5">
        <v>1926.4</v>
      </c>
      <c r="N87" s="5">
        <v>1926.4</v>
      </c>
      <c r="O87" s="5">
        <v>2009</v>
      </c>
      <c r="P87" s="5">
        <v>2009</v>
      </c>
      <c r="Q87" s="5">
        <v>2276.4</v>
      </c>
      <c r="R87" s="5">
        <v>2276.4</v>
      </c>
      <c r="S87" s="5">
        <v>2362</v>
      </c>
      <c r="T87" s="5">
        <v>2362</v>
      </c>
      <c r="U87" s="5">
        <v>2375.4</v>
      </c>
    </row>
    <row r="88" spans="1:21" x14ac:dyDescent="0.25">
      <c r="A88" s="5" t="s">
        <v>8</v>
      </c>
      <c r="B88" s="5">
        <v>501</v>
      </c>
      <c r="C88" s="5">
        <v>1002</v>
      </c>
      <c r="D88" s="5">
        <v>1429.0999999999997</v>
      </c>
      <c r="E88" s="5">
        <v>1454</v>
      </c>
      <c r="F88" s="5">
        <v>1476.0999999999997</v>
      </c>
      <c r="G88" s="5">
        <v>1476.0999999999997</v>
      </c>
      <c r="H88" s="5">
        <v>1476.0999999999997</v>
      </c>
      <c r="I88" s="5">
        <v>1601</v>
      </c>
      <c r="J88" s="5">
        <v>1601</v>
      </c>
      <c r="K88" s="5">
        <v>1974</v>
      </c>
      <c r="L88" s="5">
        <v>1974</v>
      </c>
      <c r="M88" s="5">
        <v>2041.6</v>
      </c>
      <c r="N88" s="5">
        <v>2041.6</v>
      </c>
      <c r="O88" s="5">
        <v>2135</v>
      </c>
      <c r="P88" s="5">
        <v>2135</v>
      </c>
      <c r="Q88" s="5">
        <v>2404.5</v>
      </c>
      <c r="R88" s="5">
        <v>2404.5</v>
      </c>
      <c r="S88" s="5">
        <v>2487.3000000000002</v>
      </c>
      <c r="T88" s="5">
        <v>2487.3000000000002</v>
      </c>
      <c r="U88" s="5">
        <v>2500.6</v>
      </c>
    </row>
    <row r="89" spans="1:21" x14ac:dyDescent="0.25">
      <c r="A89" s="5" t="s">
        <v>9</v>
      </c>
      <c r="B89" s="5">
        <v>501</v>
      </c>
      <c r="C89" s="5">
        <v>1002</v>
      </c>
      <c r="D89" s="5">
        <v>1503</v>
      </c>
      <c r="E89" s="5">
        <v>1503</v>
      </c>
      <c r="F89" s="5">
        <v>1522</v>
      </c>
      <c r="G89" s="5">
        <v>1522</v>
      </c>
      <c r="H89" s="5">
        <v>1522</v>
      </c>
      <c r="I89" s="5">
        <v>1649</v>
      </c>
      <c r="J89" s="5">
        <v>1649</v>
      </c>
      <c r="K89" s="5">
        <v>2029</v>
      </c>
      <c r="L89" s="5">
        <v>2029</v>
      </c>
      <c r="M89" s="5">
        <v>2185</v>
      </c>
      <c r="N89" s="5">
        <v>2185</v>
      </c>
      <c r="O89" s="5">
        <v>2283</v>
      </c>
      <c r="P89" s="5">
        <v>2283</v>
      </c>
      <c r="Q89" s="5">
        <v>2556.1999999999998</v>
      </c>
      <c r="R89" s="5">
        <v>2556.1999999999998</v>
      </c>
      <c r="S89" s="5">
        <v>2635.4</v>
      </c>
      <c r="T89" s="5">
        <v>2635.4</v>
      </c>
      <c r="U89" s="5">
        <v>2649.2</v>
      </c>
    </row>
    <row r="90" spans="1:21" x14ac:dyDescent="0.25">
      <c r="A90" s="5" t="s">
        <v>10</v>
      </c>
      <c r="B90" s="5">
        <v>501</v>
      </c>
      <c r="C90" s="5">
        <v>1002</v>
      </c>
      <c r="D90" s="5">
        <v>1503</v>
      </c>
      <c r="E90" s="5">
        <v>1724</v>
      </c>
      <c r="F90" s="5">
        <v>1793.4</v>
      </c>
      <c r="G90" s="5">
        <v>1793.4</v>
      </c>
      <c r="H90" s="5">
        <v>1793.4</v>
      </c>
      <c r="I90" s="5">
        <v>1919</v>
      </c>
      <c r="J90" s="5">
        <v>1919</v>
      </c>
      <c r="K90" s="5">
        <v>2294</v>
      </c>
      <c r="L90" s="5">
        <v>2294</v>
      </c>
      <c r="M90" s="5">
        <v>2427.9000000000005</v>
      </c>
      <c r="N90" s="5">
        <v>2427.9000000000005</v>
      </c>
      <c r="O90" s="5">
        <v>2533</v>
      </c>
      <c r="P90" s="5">
        <v>2533</v>
      </c>
      <c r="Q90" s="5">
        <v>2801.4</v>
      </c>
      <c r="R90" s="5">
        <v>2801.4</v>
      </c>
      <c r="S90" s="5">
        <v>2873.5</v>
      </c>
      <c r="T90" s="5">
        <v>2873.5</v>
      </c>
      <c r="U90" s="5">
        <v>2886.5</v>
      </c>
    </row>
    <row r="91" spans="1:21" x14ac:dyDescent="0.25">
      <c r="A91" s="5" t="s">
        <v>11</v>
      </c>
      <c r="B91" s="5">
        <v>501</v>
      </c>
      <c r="C91" s="5">
        <v>1002</v>
      </c>
      <c r="D91" s="5">
        <v>1503</v>
      </c>
      <c r="E91" s="5">
        <v>2003</v>
      </c>
      <c r="F91" s="5">
        <v>2077</v>
      </c>
      <c r="G91" s="5">
        <v>2117</v>
      </c>
      <c r="H91" s="5">
        <v>2117</v>
      </c>
      <c r="I91" s="5">
        <v>2297</v>
      </c>
      <c r="J91" s="5">
        <v>2297</v>
      </c>
      <c r="K91" s="5">
        <v>2677</v>
      </c>
      <c r="L91" s="5">
        <v>2677</v>
      </c>
      <c r="M91" s="5">
        <v>2848</v>
      </c>
      <c r="N91" s="5">
        <v>2848</v>
      </c>
      <c r="O91" s="5">
        <v>2984</v>
      </c>
      <c r="P91" s="5">
        <v>2984</v>
      </c>
      <c r="Q91" s="5">
        <v>3251</v>
      </c>
      <c r="R91" s="5">
        <v>3251</v>
      </c>
      <c r="S91" s="5">
        <v>3337</v>
      </c>
      <c r="T91" s="5">
        <v>3337</v>
      </c>
      <c r="U91" s="5">
        <v>3350</v>
      </c>
    </row>
    <row r="93" spans="1:21" ht="13.8" thickBot="1" x14ac:dyDescent="0.3">
      <c r="A93" s="3" t="s">
        <v>96</v>
      </c>
    </row>
    <row r="94" spans="1:21" x14ac:dyDescent="0.25">
      <c r="A94" s="1" t="s">
        <v>15</v>
      </c>
      <c r="B94" s="2">
        <v>2016</v>
      </c>
      <c r="C94" s="3">
        <v>2017</v>
      </c>
      <c r="D94" s="2">
        <v>2018</v>
      </c>
      <c r="E94" s="3">
        <v>2019</v>
      </c>
      <c r="F94" s="2">
        <v>2020</v>
      </c>
      <c r="G94" s="4">
        <v>2021</v>
      </c>
      <c r="H94" s="2">
        <v>2022</v>
      </c>
      <c r="I94" s="3">
        <v>2023</v>
      </c>
      <c r="J94" s="2">
        <v>2024</v>
      </c>
      <c r="K94" s="3">
        <v>2025</v>
      </c>
      <c r="L94" s="4">
        <v>2026</v>
      </c>
      <c r="M94" s="3">
        <v>2027</v>
      </c>
      <c r="N94" s="2">
        <v>2028</v>
      </c>
      <c r="O94" s="3">
        <v>2029</v>
      </c>
      <c r="P94" s="2">
        <v>2030</v>
      </c>
      <c r="Q94" s="3">
        <v>2031</v>
      </c>
      <c r="R94" s="2">
        <v>2032</v>
      </c>
      <c r="S94" s="3">
        <v>2033</v>
      </c>
      <c r="T94" s="2">
        <v>2034</v>
      </c>
      <c r="U94" s="4">
        <v>2035</v>
      </c>
    </row>
    <row r="95" spans="1:21" x14ac:dyDescent="0.25">
      <c r="A95" s="5" t="s">
        <v>2</v>
      </c>
      <c r="B95" s="5">
        <v>501</v>
      </c>
      <c r="C95" s="5">
        <v>947</v>
      </c>
      <c r="D95" s="5">
        <v>947</v>
      </c>
      <c r="E95" s="5">
        <v>947</v>
      </c>
      <c r="F95" s="5">
        <v>958.7</v>
      </c>
      <c r="G95" s="5">
        <v>958.7</v>
      </c>
      <c r="H95" s="5">
        <v>958.7</v>
      </c>
      <c r="I95" s="5">
        <v>996</v>
      </c>
      <c r="J95" s="5">
        <v>996</v>
      </c>
      <c r="K95" s="5">
        <v>996</v>
      </c>
      <c r="L95" s="5">
        <v>996</v>
      </c>
      <c r="M95" s="5">
        <v>996</v>
      </c>
      <c r="N95" s="5">
        <v>996</v>
      </c>
      <c r="O95" s="5">
        <v>996</v>
      </c>
      <c r="P95" s="5">
        <v>996</v>
      </c>
      <c r="Q95" s="5">
        <v>1083</v>
      </c>
      <c r="R95" s="5">
        <v>1083</v>
      </c>
      <c r="S95" s="5">
        <v>1141</v>
      </c>
      <c r="T95" s="5">
        <v>1141</v>
      </c>
      <c r="U95" s="5">
        <v>1141.9000000000001</v>
      </c>
    </row>
    <row r="96" spans="1:21" x14ac:dyDescent="0.25">
      <c r="A96" s="5" t="s">
        <v>3</v>
      </c>
      <c r="B96" s="5">
        <v>501</v>
      </c>
      <c r="C96" s="5">
        <v>996</v>
      </c>
      <c r="D96" s="5">
        <v>996</v>
      </c>
      <c r="E96" s="5">
        <v>996</v>
      </c>
      <c r="F96" s="5">
        <v>996</v>
      </c>
      <c r="G96" s="5">
        <v>996</v>
      </c>
      <c r="H96" s="5">
        <v>996</v>
      </c>
      <c r="I96" s="5">
        <v>1083</v>
      </c>
      <c r="J96" s="5">
        <v>1083</v>
      </c>
      <c r="K96" s="5">
        <v>1092</v>
      </c>
      <c r="L96" s="5">
        <v>1092</v>
      </c>
      <c r="M96" s="5">
        <v>1112</v>
      </c>
      <c r="N96" s="5">
        <v>1112</v>
      </c>
      <c r="O96" s="5">
        <v>1143</v>
      </c>
      <c r="P96" s="5">
        <v>1143</v>
      </c>
      <c r="Q96" s="5">
        <v>1164</v>
      </c>
      <c r="R96" s="5">
        <v>1164</v>
      </c>
      <c r="S96" s="5">
        <v>1250.8</v>
      </c>
      <c r="T96" s="5">
        <v>1250.8</v>
      </c>
      <c r="U96" s="5">
        <v>1277.8</v>
      </c>
    </row>
    <row r="97" spans="1:21" x14ac:dyDescent="0.25">
      <c r="A97" s="5" t="s">
        <v>4</v>
      </c>
      <c r="B97" s="5">
        <v>501</v>
      </c>
      <c r="C97" s="5">
        <v>996</v>
      </c>
      <c r="D97" s="5">
        <v>996</v>
      </c>
      <c r="E97" s="5">
        <v>996</v>
      </c>
      <c r="F97" s="5">
        <v>996</v>
      </c>
      <c r="G97" s="5">
        <v>996</v>
      </c>
      <c r="H97" s="5">
        <v>996</v>
      </c>
      <c r="I97" s="5">
        <v>1103</v>
      </c>
      <c r="J97" s="5">
        <v>1103</v>
      </c>
      <c r="K97" s="5">
        <v>1143</v>
      </c>
      <c r="L97" s="5">
        <v>1143</v>
      </c>
      <c r="M97" s="5">
        <v>1164</v>
      </c>
      <c r="N97" s="5">
        <v>1164</v>
      </c>
      <c r="O97" s="5">
        <v>1209.4000000000001</v>
      </c>
      <c r="P97" s="5">
        <v>1209.4000000000001</v>
      </c>
      <c r="Q97" s="5">
        <v>1336.7</v>
      </c>
      <c r="R97" s="5">
        <v>1336.7</v>
      </c>
      <c r="S97" s="5">
        <v>1404.4</v>
      </c>
      <c r="T97" s="5">
        <v>1404.4</v>
      </c>
      <c r="U97" s="5">
        <v>1424.4</v>
      </c>
    </row>
    <row r="98" spans="1:21" x14ac:dyDescent="0.25">
      <c r="A98" s="5" t="s">
        <v>5</v>
      </c>
      <c r="B98" s="5">
        <v>501</v>
      </c>
      <c r="C98" s="5">
        <v>996</v>
      </c>
      <c r="D98" s="5">
        <v>1002.0000000000002</v>
      </c>
      <c r="E98" s="5">
        <v>1012.0000000000002</v>
      </c>
      <c r="F98" s="5">
        <v>1036</v>
      </c>
      <c r="G98" s="5">
        <v>1036</v>
      </c>
      <c r="H98" s="5">
        <v>1036</v>
      </c>
      <c r="I98" s="5">
        <v>1127.5999999999999</v>
      </c>
      <c r="J98" s="5">
        <v>1127.5999999999999</v>
      </c>
      <c r="K98" s="5">
        <v>1174</v>
      </c>
      <c r="L98" s="5">
        <v>1174</v>
      </c>
      <c r="M98" s="5">
        <v>1268.5999999999999</v>
      </c>
      <c r="N98" s="5">
        <v>1268.5999999999999</v>
      </c>
      <c r="O98" s="5">
        <v>1318</v>
      </c>
      <c r="P98" s="5">
        <v>1318</v>
      </c>
      <c r="Q98" s="5">
        <v>1449.6</v>
      </c>
      <c r="R98" s="5">
        <v>1449.6</v>
      </c>
      <c r="S98" s="5">
        <v>1546.8000000000002</v>
      </c>
      <c r="T98" s="5">
        <v>1546.8000000000002</v>
      </c>
      <c r="U98" s="5">
        <v>1575.4</v>
      </c>
    </row>
    <row r="99" spans="1:21" x14ac:dyDescent="0.25">
      <c r="A99" s="5" t="s">
        <v>6</v>
      </c>
      <c r="B99" s="5">
        <v>501</v>
      </c>
      <c r="C99" s="5">
        <v>996</v>
      </c>
      <c r="D99" s="5">
        <v>1151</v>
      </c>
      <c r="E99" s="5">
        <v>1151</v>
      </c>
      <c r="F99" s="5">
        <v>1170</v>
      </c>
      <c r="G99" s="5">
        <v>1170</v>
      </c>
      <c r="H99" s="5">
        <v>1170</v>
      </c>
      <c r="I99" s="5">
        <v>1258</v>
      </c>
      <c r="J99" s="5">
        <v>1258</v>
      </c>
      <c r="K99" s="5">
        <v>1298.5</v>
      </c>
      <c r="L99" s="5">
        <v>1298.5</v>
      </c>
      <c r="M99" s="5">
        <v>1365.5</v>
      </c>
      <c r="N99" s="5">
        <v>1365.5</v>
      </c>
      <c r="O99" s="5">
        <v>1420</v>
      </c>
      <c r="P99" s="5">
        <v>1420</v>
      </c>
      <c r="Q99" s="5">
        <v>1550</v>
      </c>
      <c r="R99" s="5">
        <v>1550</v>
      </c>
      <c r="S99" s="5">
        <v>1646.5</v>
      </c>
      <c r="T99" s="5">
        <v>1646.5</v>
      </c>
      <c r="U99" s="5">
        <v>1673</v>
      </c>
    </row>
    <row r="100" spans="1:21" x14ac:dyDescent="0.25">
      <c r="A100" s="5" t="s">
        <v>7</v>
      </c>
      <c r="B100" s="5">
        <v>501</v>
      </c>
      <c r="C100" s="5">
        <v>996</v>
      </c>
      <c r="D100" s="5">
        <v>1288</v>
      </c>
      <c r="E100" s="5">
        <v>1288</v>
      </c>
      <c r="F100" s="5">
        <v>1305</v>
      </c>
      <c r="G100" s="5">
        <v>1305</v>
      </c>
      <c r="H100" s="5">
        <v>1305</v>
      </c>
      <c r="I100" s="5">
        <v>1375</v>
      </c>
      <c r="J100" s="5">
        <v>1375</v>
      </c>
      <c r="K100" s="5">
        <v>1415.4</v>
      </c>
      <c r="L100" s="5">
        <v>1415.4</v>
      </c>
      <c r="M100" s="5">
        <v>1463.8</v>
      </c>
      <c r="N100" s="5">
        <v>1463.8</v>
      </c>
      <c r="O100" s="5">
        <v>1514.1999999999998</v>
      </c>
      <c r="P100" s="5">
        <v>1514.1999999999998</v>
      </c>
      <c r="Q100" s="5">
        <v>1693.6</v>
      </c>
      <c r="R100" s="5">
        <v>1693.6</v>
      </c>
      <c r="S100" s="5">
        <v>1795.1999999999998</v>
      </c>
      <c r="T100" s="5">
        <v>1795.1999999999998</v>
      </c>
      <c r="U100" s="5">
        <v>1823.1999999999998</v>
      </c>
    </row>
    <row r="101" spans="1:21" x14ac:dyDescent="0.25">
      <c r="A101" s="5" t="s">
        <v>8</v>
      </c>
      <c r="B101" s="5">
        <v>501</v>
      </c>
      <c r="C101" s="5">
        <v>996</v>
      </c>
      <c r="D101" s="5">
        <v>1401.0999999999997</v>
      </c>
      <c r="E101" s="5">
        <v>1412.6</v>
      </c>
      <c r="F101" s="5">
        <v>1420</v>
      </c>
      <c r="G101" s="5">
        <v>1420</v>
      </c>
      <c r="H101" s="5">
        <v>1420</v>
      </c>
      <c r="I101" s="5">
        <v>1486.6</v>
      </c>
      <c r="J101" s="5">
        <v>1486.6</v>
      </c>
      <c r="K101" s="5">
        <v>1528.3</v>
      </c>
      <c r="L101" s="5">
        <v>1528.3</v>
      </c>
      <c r="M101" s="5">
        <v>1581</v>
      </c>
      <c r="N101" s="5">
        <v>1581</v>
      </c>
      <c r="O101" s="5">
        <v>1636</v>
      </c>
      <c r="P101" s="5">
        <v>1636</v>
      </c>
      <c r="Q101" s="5">
        <v>1833.6</v>
      </c>
      <c r="R101" s="5">
        <v>1833.6</v>
      </c>
      <c r="S101" s="5">
        <v>1934.3</v>
      </c>
      <c r="T101" s="5">
        <v>1934.3</v>
      </c>
      <c r="U101" s="5">
        <v>1961.3</v>
      </c>
    </row>
    <row r="102" spans="1:21" x14ac:dyDescent="0.25">
      <c r="A102" s="5" t="s">
        <v>9</v>
      </c>
      <c r="B102" s="5">
        <v>501</v>
      </c>
      <c r="C102" s="5">
        <v>996</v>
      </c>
      <c r="D102" s="5">
        <v>1420</v>
      </c>
      <c r="E102" s="5">
        <v>1420</v>
      </c>
      <c r="F102" s="5">
        <v>1460</v>
      </c>
      <c r="G102" s="5">
        <v>1460</v>
      </c>
      <c r="H102" s="5">
        <v>1460</v>
      </c>
      <c r="I102" s="5">
        <v>1559.2000000000003</v>
      </c>
      <c r="J102" s="5">
        <v>1559.2000000000003</v>
      </c>
      <c r="K102" s="5">
        <v>1609.0000000000002</v>
      </c>
      <c r="L102" s="5">
        <v>1609.0000000000002</v>
      </c>
      <c r="M102" s="5">
        <v>1718.4</v>
      </c>
      <c r="N102" s="5">
        <v>1718.4</v>
      </c>
      <c r="O102" s="5">
        <v>1800.2</v>
      </c>
      <c r="P102" s="5">
        <v>1800.2</v>
      </c>
      <c r="Q102" s="5">
        <v>1998.2</v>
      </c>
      <c r="R102" s="5">
        <v>1998.2</v>
      </c>
      <c r="S102" s="5">
        <v>2101.4</v>
      </c>
      <c r="T102" s="5">
        <v>2101.4</v>
      </c>
      <c r="U102" s="5">
        <v>2128.1999999999998</v>
      </c>
    </row>
    <row r="103" spans="1:21" x14ac:dyDescent="0.25">
      <c r="A103" s="5" t="s">
        <v>10</v>
      </c>
      <c r="B103" s="5">
        <v>501</v>
      </c>
      <c r="C103" s="5">
        <v>996</v>
      </c>
      <c r="D103" s="5">
        <v>1420</v>
      </c>
      <c r="E103" s="5">
        <v>1634.0000000000005</v>
      </c>
      <c r="F103" s="5">
        <v>1691.5</v>
      </c>
      <c r="G103" s="5">
        <v>1691.5</v>
      </c>
      <c r="H103" s="5">
        <v>1691.5</v>
      </c>
      <c r="I103" s="5">
        <v>1789.5</v>
      </c>
      <c r="J103" s="5">
        <v>1789.5</v>
      </c>
      <c r="K103" s="5">
        <v>1844.2</v>
      </c>
      <c r="L103" s="5">
        <v>1844.2</v>
      </c>
      <c r="M103" s="5">
        <v>1942.8000000000002</v>
      </c>
      <c r="N103" s="5">
        <v>1942.8000000000002</v>
      </c>
      <c r="O103" s="5">
        <v>2010.2</v>
      </c>
      <c r="P103" s="5">
        <v>2010.2</v>
      </c>
      <c r="Q103" s="5">
        <v>2208</v>
      </c>
      <c r="R103" s="5">
        <v>2208</v>
      </c>
      <c r="S103" s="5">
        <v>2309.4</v>
      </c>
      <c r="T103" s="5">
        <v>2309.4</v>
      </c>
      <c r="U103" s="5">
        <v>2337.4</v>
      </c>
    </row>
    <row r="104" spans="1:21" x14ac:dyDescent="0.25">
      <c r="A104" s="5" t="s">
        <v>11</v>
      </c>
      <c r="B104" s="5">
        <v>501</v>
      </c>
      <c r="C104" s="5">
        <v>996</v>
      </c>
      <c r="D104" s="5">
        <v>1420</v>
      </c>
      <c r="E104" s="5">
        <v>1783</v>
      </c>
      <c r="F104" s="5">
        <v>1876</v>
      </c>
      <c r="G104" s="5">
        <v>1916</v>
      </c>
      <c r="H104" s="5">
        <v>1916</v>
      </c>
      <c r="I104" s="5">
        <v>2091</v>
      </c>
      <c r="J104" s="5">
        <v>2091</v>
      </c>
      <c r="K104" s="5">
        <v>2151</v>
      </c>
      <c r="L104" s="5">
        <v>2151</v>
      </c>
      <c r="M104" s="5">
        <v>2309</v>
      </c>
      <c r="N104" s="5">
        <v>2309</v>
      </c>
      <c r="O104" s="5">
        <v>2401</v>
      </c>
      <c r="P104" s="5">
        <v>2401</v>
      </c>
      <c r="Q104" s="5">
        <v>2693</v>
      </c>
      <c r="R104" s="5">
        <v>2693</v>
      </c>
      <c r="S104" s="5">
        <v>2798</v>
      </c>
      <c r="T104" s="5">
        <v>2798</v>
      </c>
      <c r="U104" s="5">
        <v>2826</v>
      </c>
    </row>
    <row r="106" spans="1:21" ht="13.8" thickBot="1" x14ac:dyDescent="0.3">
      <c r="A106" s="3" t="s">
        <v>97</v>
      </c>
    </row>
    <row r="107" spans="1:21" x14ac:dyDescent="0.25">
      <c r="A107" s="1" t="s">
        <v>15</v>
      </c>
      <c r="B107" s="2">
        <v>2016</v>
      </c>
      <c r="C107" s="3">
        <v>2017</v>
      </c>
      <c r="D107" s="2">
        <v>2018</v>
      </c>
      <c r="E107" s="3">
        <v>2019</v>
      </c>
      <c r="F107" s="2">
        <v>2020</v>
      </c>
      <c r="G107" s="4">
        <v>2021</v>
      </c>
      <c r="H107" s="2">
        <v>2022</v>
      </c>
      <c r="I107" s="3">
        <v>2023</v>
      </c>
      <c r="J107" s="2">
        <v>2024</v>
      </c>
      <c r="K107" s="3">
        <v>2025</v>
      </c>
      <c r="L107" s="4">
        <v>2026</v>
      </c>
      <c r="M107" s="3">
        <v>2027</v>
      </c>
      <c r="N107" s="2">
        <v>2028</v>
      </c>
      <c r="O107" s="3">
        <v>2029</v>
      </c>
      <c r="P107" s="2">
        <v>2030</v>
      </c>
      <c r="Q107" s="3">
        <v>2031</v>
      </c>
      <c r="R107" s="2">
        <v>2032</v>
      </c>
      <c r="S107" s="3">
        <v>2033</v>
      </c>
      <c r="T107" s="2">
        <v>2034</v>
      </c>
      <c r="U107" s="4">
        <v>2035</v>
      </c>
    </row>
    <row r="108" spans="1:21" x14ac:dyDescent="0.25">
      <c r="A108" s="5" t="s">
        <v>2</v>
      </c>
      <c r="B108" s="5">
        <v>501</v>
      </c>
      <c r="C108" s="5">
        <v>886</v>
      </c>
      <c r="D108" s="5">
        <v>886</v>
      </c>
      <c r="E108" s="5">
        <v>892.30000000000007</v>
      </c>
      <c r="F108" s="5">
        <v>892.30000000000007</v>
      </c>
      <c r="G108" s="5">
        <v>892.30000000000007</v>
      </c>
      <c r="H108" s="5">
        <v>892.30000000000007</v>
      </c>
      <c r="I108" s="5">
        <v>1002</v>
      </c>
      <c r="J108" s="5">
        <v>1002</v>
      </c>
      <c r="K108" s="5">
        <v>1136</v>
      </c>
      <c r="L108" s="5">
        <v>1136</v>
      </c>
      <c r="M108" s="5">
        <v>1136</v>
      </c>
      <c r="N108" s="5">
        <v>1136</v>
      </c>
      <c r="O108" s="5">
        <v>1136</v>
      </c>
      <c r="P108" s="5">
        <v>1136</v>
      </c>
      <c r="Q108" s="5">
        <v>1201.9000000000001</v>
      </c>
      <c r="R108" s="5">
        <v>1201.9000000000001</v>
      </c>
      <c r="S108" s="5">
        <v>1673.3000000000002</v>
      </c>
      <c r="T108" s="5">
        <v>1673.3000000000002</v>
      </c>
      <c r="U108" s="5">
        <v>1703.2</v>
      </c>
    </row>
    <row r="109" spans="1:21" x14ac:dyDescent="0.25">
      <c r="A109" s="5" t="s">
        <v>3</v>
      </c>
      <c r="B109" s="5">
        <v>501</v>
      </c>
      <c r="C109" s="5">
        <v>1002</v>
      </c>
      <c r="D109" s="5">
        <v>1002</v>
      </c>
      <c r="E109" s="5">
        <v>1002</v>
      </c>
      <c r="F109" s="5">
        <v>1002</v>
      </c>
      <c r="G109" s="5">
        <v>1002</v>
      </c>
      <c r="H109" s="5">
        <v>1002</v>
      </c>
      <c r="I109" s="5">
        <v>1115.5999999999999</v>
      </c>
      <c r="J109" s="5">
        <v>1115.5999999999999</v>
      </c>
      <c r="K109" s="5">
        <v>1475</v>
      </c>
      <c r="L109" s="5">
        <v>1475</v>
      </c>
      <c r="M109" s="5">
        <v>1499.8000000000002</v>
      </c>
      <c r="N109" s="5">
        <v>1499.8000000000002</v>
      </c>
      <c r="O109" s="5">
        <v>1499.8000000000002</v>
      </c>
      <c r="P109" s="5">
        <v>1499.8000000000002</v>
      </c>
      <c r="Q109" s="5">
        <v>1534.8</v>
      </c>
      <c r="R109" s="5">
        <v>1534.8</v>
      </c>
      <c r="S109" s="5">
        <v>2035.8</v>
      </c>
      <c r="T109" s="5">
        <v>2035.8</v>
      </c>
      <c r="U109" s="5">
        <v>2065.8000000000002</v>
      </c>
    </row>
    <row r="110" spans="1:21" x14ac:dyDescent="0.25">
      <c r="A110" s="5" t="s">
        <v>4</v>
      </c>
      <c r="B110" s="5">
        <v>501</v>
      </c>
      <c r="C110" s="5">
        <v>1002</v>
      </c>
      <c r="D110" s="5">
        <v>1002</v>
      </c>
      <c r="E110" s="5">
        <v>1002</v>
      </c>
      <c r="F110" s="5">
        <v>1002</v>
      </c>
      <c r="G110" s="5">
        <v>1002</v>
      </c>
      <c r="H110" s="5">
        <v>1002</v>
      </c>
      <c r="I110" s="5">
        <v>1180.5999999999999</v>
      </c>
      <c r="J110" s="5">
        <v>1180.5999999999999</v>
      </c>
      <c r="K110" s="5">
        <v>1605.6</v>
      </c>
      <c r="L110" s="5">
        <v>1605.6</v>
      </c>
      <c r="M110" s="5">
        <v>1637.7</v>
      </c>
      <c r="N110" s="5">
        <v>1637.7</v>
      </c>
      <c r="O110" s="5">
        <v>1637.7</v>
      </c>
      <c r="P110" s="5">
        <v>1637.7</v>
      </c>
      <c r="Q110" s="5">
        <v>1697</v>
      </c>
      <c r="R110" s="5">
        <v>1697</v>
      </c>
      <c r="S110" s="5">
        <v>2198</v>
      </c>
      <c r="T110" s="5">
        <v>2198</v>
      </c>
      <c r="U110" s="5">
        <v>2228</v>
      </c>
    </row>
    <row r="111" spans="1:21" x14ac:dyDescent="0.25">
      <c r="A111" s="5" t="s">
        <v>5</v>
      </c>
      <c r="B111" s="5">
        <v>501</v>
      </c>
      <c r="C111" s="5">
        <v>1002</v>
      </c>
      <c r="D111" s="5">
        <v>1002</v>
      </c>
      <c r="E111" s="5">
        <v>1002</v>
      </c>
      <c r="F111" s="5">
        <v>1002</v>
      </c>
      <c r="G111" s="5">
        <v>1002</v>
      </c>
      <c r="H111" s="5">
        <v>1002</v>
      </c>
      <c r="I111" s="5">
        <v>1205</v>
      </c>
      <c r="J111" s="5">
        <v>1205</v>
      </c>
      <c r="K111" s="5">
        <v>1705</v>
      </c>
      <c r="L111" s="5">
        <v>1705</v>
      </c>
      <c r="M111" s="5">
        <v>1705</v>
      </c>
      <c r="N111" s="5">
        <v>1705</v>
      </c>
      <c r="O111" s="5">
        <v>1705</v>
      </c>
      <c r="P111" s="5">
        <v>1705</v>
      </c>
      <c r="Q111" s="5">
        <v>1744</v>
      </c>
      <c r="R111" s="5">
        <v>1744</v>
      </c>
      <c r="S111" s="5">
        <v>2245</v>
      </c>
      <c r="T111" s="5">
        <v>2245</v>
      </c>
      <c r="U111" s="5">
        <v>2274</v>
      </c>
    </row>
    <row r="112" spans="1:21" x14ac:dyDescent="0.25">
      <c r="A112" s="5" t="s">
        <v>6</v>
      </c>
      <c r="B112" s="5">
        <v>501</v>
      </c>
      <c r="C112" s="5">
        <v>1002</v>
      </c>
      <c r="D112" s="5">
        <v>1050</v>
      </c>
      <c r="E112" s="5">
        <v>1050</v>
      </c>
      <c r="F112" s="5">
        <v>1080.5</v>
      </c>
      <c r="G112" s="5">
        <v>1080.5</v>
      </c>
      <c r="H112" s="5">
        <v>1080.5</v>
      </c>
      <c r="I112" s="5">
        <v>1266.5</v>
      </c>
      <c r="J112" s="5">
        <v>1266.5</v>
      </c>
      <c r="K112" s="5">
        <v>1715</v>
      </c>
      <c r="L112" s="5">
        <v>1715</v>
      </c>
      <c r="M112" s="5">
        <v>1816.5</v>
      </c>
      <c r="N112" s="5">
        <v>1816.5</v>
      </c>
      <c r="O112" s="5">
        <v>1820.5</v>
      </c>
      <c r="P112" s="5">
        <v>1820.5</v>
      </c>
      <c r="Q112" s="5">
        <v>1909</v>
      </c>
      <c r="R112" s="5">
        <v>1909</v>
      </c>
      <c r="S112" s="5">
        <v>2410</v>
      </c>
      <c r="T112" s="5">
        <v>2410</v>
      </c>
      <c r="U112" s="5">
        <v>2439</v>
      </c>
    </row>
    <row r="113" spans="1:21" x14ac:dyDescent="0.25">
      <c r="A113" s="5" t="s">
        <v>7</v>
      </c>
      <c r="B113" s="5">
        <v>501</v>
      </c>
      <c r="C113" s="5">
        <v>1002</v>
      </c>
      <c r="D113" s="5">
        <v>1175</v>
      </c>
      <c r="E113" s="5">
        <v>1178.5999999999999</v>
      </c>
      <c r="F113" s="5">
        <v>1196.1999999999998</v>
      </c>
      <c r="G113" s="5">
        <v>1199.5999999999999</v>
      </c>
      <c r="H113" s="5">
        <v>1199.5999999999999</v>
      </c>
      <c r="I113" s="5">
        <v>1386</v>
      </c>
      <c r="J113" s="5">
        <v>1386</v>
      </c>
      <c r="K113" s="5">
        <v>1859</v>
      </c>
      <c r="L113" s="5">
        <v>1859</v>
      </c>
      <c r="M113" s="5">
        <v>2082.1999999999998</v>
      </c>
      <c r="N113" s="5">
        <v>2082.1999999999998</v>
      </c>
      <c r="O113" s="5">
        <v>2086.3999999999996</v>
      </c>
      <c r="P113" s="5">
        <v>2086.3999999999996</v>
      </c>
      <c r="Q113" s="5">
        <v>2135.6</v>
      </c>
      <c r="R113" s="5">
        <v>2135.6</v>
      </c>
      <c r="S113" s="5">
        <v>2623.7999999999997</v>
      </c>
      <c r="T113" s="5">
        <v>2623.7999999999997</v>
      </c>
      <c r="U113" s="5">
        <v>2652.7999999999997</v>
      </c>
    </row>
    <row r="114" spans="1:21" x14ac:dyDescent="0.25">
      <c r="A114" s="5" t="s">
        <v>8</v>
      </c>
      <c r="B114" s="5">
        <v>501</v>
      </c>
      <c r="C114" s="5">
        <v>1002</v>
      </c>
      <c r="D114" s="5">
        <v>1302</v>
      </c>
      <c r="E114" s="5">
        <v>1302</v>
      </c>
      <c r="F114" s="5">
        <v>1351</v>
      </c>
      <c r="G114" s="5">
        <v>1351</v>
      </c>
      <c r="H114" s="5">
        <v>1351</v>
      </c>
      <c r="I114" s="5">
        <v>1534</v>
      </c>
      <c r="J114" s="5">
        <v>1534</v>
      </c>
      <c r="K114" s="5">
        <v>2017.1999999999998</v>
      </c>
      <c r="L114" s="5">
        <v>2017.1999999999998</v>
      </c>
      <c r="M114" s="5">
        <v>2216</v>
      </c>
      <c r="N114" s="5">
        <v>2216</v>
      </c>
      <c r="O114" s="5">
        <v>2226</v>
      </c>
      <c r="P114" s="5">
        <v>2226</v>
      </c>
      <c r="Q114" s="5">
        <v>2511.6999999999989</v>
      </c>
      <c r="R114" s="5">
        <v>2511.6999999999989</v>
      </c>
      <c r="S114" s="5">
        <v>2997</v>
      </c>
      <c r="T114" s="5">
        <v>2997</v>
      </c>
      <c r="U114" s="5">
        <v>3027</v>
      </c>
    </row>
    <row r="115" spans="1:21" x14ac:dyDescent="0.25">
      <c r="A115" s="5" t="s">
        <v>9</v>
      </c>
      <c r="B115" s="5">
        <v>501</v>
      </c>
      <c r="C115" s="5">
        <v>1002</v>
      </c>
      <c r="D115" s="5">
        <v>1481</v>
      </c>
      <c r="E115" s="5">
        <v>1481.8000000000002</v>
      </c>
      <c r="F115" s="5">
        <v>1501.4</v>
      </c>
      <c r="G115" s="5">
        <v>1503</v>
      </c>
      <c r="H115" s="5">
        <v>1503</v>
      </c>
      <c r="I115" s="5">
        <v>1669</v>
      </c>
      <c r="J115" s="5">
        <v>1669</v>
      </c>
      <c r="K115" s="5">
        <v>2159.8000000000002</v>
      </c>
      <c r="L115" s="5">
        <v>2159.8000000000002</v>
      </c>
      <c r="M115" s="5">
        <v>2462.2000000000007</v>
      </c>
      <c r="N115" s="5">
        <v>2462.2000000000007</v>
      </c>
      <c r="O115" s="5">
        <v>2616</v>
      </c>
      <c r="P115" s="5">
        <v>2616</v>
      </c>
      <c r="Q115" s="5">
        <v>2942</v>
      </c>
      <c r="R115" s="5">
        <v>2942</v>
      </c>
      <c r="S115" s="5">
        <v>3329.8</v>
      </c>
      <c r="T115" s="5">
        <v>3329.8</v>
      </c>
      <c r="U115" s="5">
        <v>3356.2</v>
      </c>
    </row>
    <row r="116" spans="1:21" x14ac:dyDescent="0.25">
      <c r="A116" s="5" t="s">
        <v>10</v>
      </c>
      <c r="B116" s="5">
        <v>501</v>
      </c>
      <c r="C116" s="5">
        <v>1002</v>
      </c>
      <c r="D116" s="5">
        <v>1503</v>
      </c>
      <c r="E116" s="5">
        <v>1503</v>
      </c>
      <c r="F116" s="5">
        <v>1622.1</v>
      </c>
      <c r="G116" s="5">
        <v>1622.1</v>
      </c>
      <c r="H116" s="5">
        <v>1622.1</v>
      </c>
      <c r="I116" s="5">
        <v>1825.1</v>
      </c>
      <c r="J116" s="5">
        <v>1825.1</v>
      </c>
      <c r="K116" s="5">
        <v>2325.1999999999998</v>
      </c>
      <c r="L116" s="5">
        <v>2325.1999999999998</v>
      </c>
      <c r="M116" s="5">
        <v>2786</v>
      </c>
      <c r="N116" s="5">
        <v>2786</v>
      </c>
      <c r="O116" s="5">
        <v>3009</v>
      </c>
      <c r="P116" s="5">
        <v>3009</v>
      </c>
      <c r="Q116" s="5">
        <v>3328.1</v>
      </c>
      <c r="R116" s="5">
        <v>3328.1</v>
      </c>
      <c r="S116" s="5">
        <v>3515.5</v>
      </c>
      <c r="T116" s="5">
        <v>3515.5</v>
      </c>
      <c r="U116" s="5">
        <v>3515.5</v>
      </c>
    </row>
    <row r="117" spans="1:21" x14ac:dyDescent="0.25">
      <c r="A117" s="5" t="s">
        <v>11</v>
      </c>
      <c r="B117" s="5">
        <v>501</v>
      </c>
      <c r="C117" s="5">
        <v>1002</v>
      </c>
      <c r="D117" s="5">
        <v>1503</v>
      </c>
      <c r="E117" s="5">
        <v>1942</v>
      </c>
      <c r="F117" s="5">
        <v>2065</v>
      </c>
      <c r="G117" s="5">
        <v>2161</v>
      </c>
      <c r="H117" s="5">
        <v>2161</v>
      </c>
      <c r="I117" s="5">
        <v>2364</v>
      </c>
      <c r="J117" s="5">
        <v>2364</v>
      </c>
      <c r="K117" s="5">
        <v>2865</v>
      </c>
      <c r="L117" s="5">
        <v>2865</v>
      </c>
      <c r="M117" s="5">
        <v>3366</v>
      </c>
      <c r="N117" s="5">
        <v>3366</v>
      </c>
      <c r="O117" s="5">
        <v>3535</v>
      </c>
      <c r="P117" s="5">
        <v>3535</v>
      </c>
      <c r="Q117" s="5">
        <v>3552</v>
      </c>
      <c r="R117" s="5">
        <v>3552</v>
      </c>
      <c r="S117" s="5">
        <v>3552</v>
      </c>
      <c r="T117" s="5">
        <v>3552</v>
      </c>
      <c r="U117" s="5">
        <v>3552</v>
      </c>
    </row>
    <row r="119" spans="1:21" ht="13.8" thickBot="1" x14ac:dyDescent="0.3">
      <c r="A119" s="3" t="s">
        <v>330</v>
      </c>
    </row>
    <row r="120" spans="1:21" x14ac:dyDescent="0.25">
      <c r="A120" s="1" t="s">
        <v>15</v>
      </c>
      <c r="B120" s="2">
        <v>2016</v>
      </c>
      <c r="C120" s="3">
        <v>2017</v>
      </c>
      <c r="D120" s="2">
        <v>2018</v>
      </c>
      <c r="E120" s="3">
        <v>2019</v>
      </c>
      <c r="F120" s="2">
        <v>2020</v>
      </c>
      <c r="G120" s="4">
        <v>2021</v>
      </c>
      <c r="H120" s="2">
        <v>2022</v>
      </c>
      <c r="I120" s="3">
        <v>2023</v>
      </c>
      <c r="J120" s="2">
        <v>2024</v>
      </c>
      <c r="K120" s="3">
        <v>2025</v>
      </c>
      <c r="L120" s="4">
        <v>2026</v>
      </c>
      <c r="M120" s="3">
        <v>2027</v>
      </c>
      <c r="N120" s="2">
        <v>2028</v>
      </c>
      <c r="O120" s="3">
        <v>2029</v>
      </c>
      <c r="P120" s="2">
        <v>2030</v>
      </c>
      <c r="Q120" s="3">
        <v>2031</v>
      </c>
      <c r="R120" s="2">
        <v>2032</v>
      </c>
      <c r="S120" s="3">
        <v>2033</v>
      </c>
      <c r="T120" s="2">
        <v>2034</v>
      </c>
      <c r="U120" s="4">
        <v>2035</v>
      </c>
    </row>
    <row r="121" spans="1:21" x14ac:dyDescent="0.25">
      <c r="A121" s="5" t="s">
        <v>2</v>
      </c>
      <c r="B121" s="5">
        <v>0</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row>
    <row r="122" spans="1:21" x14ac:dyDescent="0.25">
      <c r="A122" s="5" t="s">
        <v>3</v>
      </c>
      <c r="B122" s="5">
        <v>0</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row>
    <row r="123" spans="1:21" x14ac:dyDescent="0.25">
      <c r="A123" s="5" t="s">
        <v>4</v>
      </c>
      <c r="B123" s="5">
        <v>0</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row>
    <row r="124" spans="1:21" x14ac:dyDescent="0.25">
      <c r="A124" s="5" t="s">
        <v>5</v>
      </c>
      <c r="B124" s="5">
        <v>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row>
    <row r="125" spans="1:21" x14ac:dyDescent="0.25">
      <c r="A125" s="5" t="s">
        <v>6</v>
      </c>
      <c r="B125" s="5">
        <v>0</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row>
    <row r="126" spans="1:21" x14ac:dyDescent="0.25">
      <c r="A126" s="5" t="s">
        <v>7</v>
      </c>
      <c r="B126" s="5">
        <v>0</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row>
    <row r="127" spans="1:21" x14ac:dyDescent="0.25">
      <c r="A127" s="5" t="s">
        <v>8</v>
      </c>
      <c r="B127" s="5">
        <v>0</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2.9999999999995453</v>
      </c>
      <c r="T127" s="5">
        <v>2.9999999999995453</v>
      </c>
      <c r="U127" s="5">
        <v>2.9999999999995453</v>
      </c>
    </row>
    <row r="128" spans="1:21" x14ac:dyDescent="0.25">
      <c r="A128" s="5" t="s">
        <v>9</v>
      </c>
      <c r="B128" s="5">
        <v>115</v>
      </c>
      <c r="C128" s="5">
        <v>115</v>
      </c>
      <c r="D128" s="5">
        <v>115</v>
      </c>
      <c r="E128" s="5">
        <v>115</v>
      </c>
      <c r="F128" s="5">
        <v>126.80000000000041</v>
      </c>
      <c r="G128" s="5">
        <v>126.80000000000041</v>
      </c>
      <c r="H128" s="5">
        <v>126.80000000000041</v>
      </c>
      <c r="I128" s="5">
        <v>126.80000000000041</v>
      </c>
      <c r="J128" s="5">
        <v>126.80000000000041</v>
      </c>
      <c r="K128" s="5">
        <v>134</v>
      </c>
      <c r="L128" s="5">
        <v>134</v>
      </c>
      <c r="M128" s="5">
        <v>134</v>
      </c>
      <c r="N128" s="5">
        <v>134</v>
      </c>
      <c r="O128" s="5">
        <v>134</v>
      </c>
      <c r="P128" s="5">
        <v>134</v>
      </c>
      <c r="Q128" s="5">
        <v>134</v>
      </c>
      <c r="R128" s="5">
        <v>134</v>
      </c>
      <c r="S128" s="5">
        <v>163</v>
      </c>
      <c r="T128" s="5">
        <v>163</v>
      </c>
      <c r="U128" s="5">
        <v>163</v>
      </c>
    </row>
    <row r="129" spans="1:21" x14ac:dyDescent="0.25">
      <c r="A129" s="5" t="s">
        <v>10</v>
      </c>
      <c r="B129" s="5">
        <v>398.3000000000003</v>
      </c>
      <c r="C129" s="5">
        <v>410.70000000000016</v>
      </c>
      <c r="D129" s="5">
        <v>410.70000000000016</v>
      </c>
      <c r="E129" s="5">
        <v>410.70000000000016</v>
      </c>
      <c r="F129" s="5">
        <v>421.1</v>
      </c>
      <c r="G129" s="5">
        <v>421.1</v>
      </c>
      <c r="H129" s="5">
        <v>421.1</v>
      </c>
      <c r="I129" s="5">
        <v>421.1</v>
      </c>
      <c r="J129" s="5">
        <v>421.1</v>
      </c>
      <c r="K129" s="5">
        <v>421.1</v>
      </c>
      <c r="L129" s="5">
        <v>421.1</v>
      </c>
      <c r="M129" s="5">
        <v>421.1</v>
      </c>
      <c r="N129" s="5">
        <v>421.1</v>
      </c>
      <c r="O129" s="5">
        <v>421.1</v>
      </c>
      <c r="P129" s="5">
        <v>421.1</v>
      </c>
      <c r="Q129" s="5">
        <v>422.20000000000005</v>
      </c>
      <c r="R129" s="5">
        <v>422.20000000000005</v>
      </c>
      <c r="S129" s="5">
        <v>424</v>
      </c>
      <c r="T129" s="5">
        <v>424</v>
      </c>
      <c r="U129" s="5">
        <v>424</v>
      </c>
    </row>
    <row r="130" spans="1:21" x14ac:dyDescent="0.25">
      <c r="A130" s="5" t="s">
        <v>11</v>
      </c>
      <c r="B130" s="5">
        <v>424</v>
      </c>
      <c r="C130" s="5">
        <v>829</v>
      </c>
      <c r="D130" s="5">
        <v>993</v>
      </c>
      <c r="E130" s="5">
        <v>1216</v>
      </c>
      <c r="F130" s="5">
        <v>1556</v>
      </c>
      <c r="G130" s="5">
        <v>1556</v>
      </c>
      <c r="H130" s="5">
        <v>1556</v>
      </c>
      <c r="I130" s="5">
        <v>1614</v>
      </c>
      <c r="J130" s="5">
        <v>1614</v>
      </c>
      <c r="K130" s="5">
        <v>1679</v>
      </c>
      <c r="L130" s="5">
        <v>1679</v>
      </c>
      <c r="M130" s="5">
        <v>1679</v>
      </c>
      <c r="N130" s="5">
        <v>1679</v>
      </c>
      <c r="O130" s="5">
        <v>1679</v>
      </c>
      <c r="P130" s="5">
        <v>1679</v>
      </c>
      <c r="Q130" s="5">
        <v>1698</v>
      </c>
      <c r="R130" s="5">
        <v>1698</v>
      </c>
      <c r="S130" s="5">
        <v>1842</v>
      </c>
      <c r="T130" s="5">
        <v>1842</v>
      </c>
      <c r="U130" s="5">
        <v>1842</v>
      </c>
    </row>
    <row r="131" spans="1:21" x14ac:dyDescent="0.25">
      <c r="A131" s="5"/>
      <c r="B131" s="5"/>
      <c r="C131" s="5"/>
      <c r="D131" s="5"/>
      <c r="E131" s="5"/>
      <c r="F131" s="5"/>
      <c r="G131" s="5"/>
      <c r="H131" s="5"/>
      <c r="I131" s="5"/>
      <c r="J131" s="5"/>
      <c r="K131" s="5"/>
      <c r="L131" s="5"/>
      <c r="M131" s="5"/>
      <c r="N131" s="5"/>
      <c r="O131" s="5"/>
      <c r="P131" s="5"/>
      <c r="Q131" s="5"/>
      <c r="R131" s="5"/>
      <c r="S131" s="5"/>
      <c r="T131" s="5"/>
      <c r="U131" s="5"/>
    </row>
    <row r="132" spans="1:21" ht="13.8" thickBot="1" x14ac:dyDescent="0.3">
      <c r="A132" s="3" t="s">
        <v>331</v>
      </c>
    </row>
    <row r="133" spans="1:21" x14ac:dyDescent="0.25">
      <c r="A133" s="1" t="s">
        <v>15</v>
      </c>
      <c r="B133" s="2">
        <v>2016</v>
      </c>
      <c r="C133" s="3">
        <v>2017</v>
      </c>
      <c r="D133" s="2">
        <v>2018</v>
      </c>
      <c r="E133" s="3">
        <v>2019</v>
      </c>
      <c r="F133" s="2">
        <v>2020</v>
      </c>
      <c r="G133" s="4">
        <v>2021</v>
      </c>
      <c r="H133" s="2">
        <v>2022</v>
      </c>
      <c r="I133" s="3">
        <v>2023</v>
      </c>
      <c r="J133" s="2">
        <v>2024</v>
      </c>
      <c r="K133" s="3">
        <v>2025</v>
      </c>
      <c r="L133" s="4">
        <v>2026</v>
      </c>
      <c r="M133" s="3">
        <v>2027</v>
      </c>
      <c r="N133" s="2">
        <v>2028</v>
      </c>
      <c r="O133" s="3">
        <v>2029</v>
      </c>
      <c r="P133" s="2">
        <v>2030</v>
      </c>
      <c r="Q133" s="3">
        <v>2031</v>
      </c>
      <c r="R133" s="2">
        <v>2032</v>
      </c>
      <c r="S133" s="3">
        <v>2033</v>
      </c>
      <c r="T133" s="2">
        <v>2034</v>
      </c>
      <c r="U133" s="4">
        <v>2035</v>
      </c>
    </row>
    <row r="134" spans="1:21" x14ac:dyDescent="0.25">
      <c r="A134" s="5" t="s">
        <v>2</v>
      </c>
      <c r="B134" s="5">
        <v>299.00000000000006</v>
      </c>
      <c r="C134" s="5">
        <v>299.00000000000006</v>
      </c>
      <c r="D134" s="5">
        <v>299.00000000000006</v>
      </c>
      <c r="E134" s="5">
        <v>299.00000000000006</v>
      </c>
      <c r="F134" s="5">
        <v>299.00000000000006</v>
      </c>
      <c r="G134" s="5">
        <v>299.00000000000006</v>
      </c>
      <c r="H134" s="5">
        <v>299.00000000000006</v>
      </c>
      <c r="I134" s="5">
        <v>300</v>
      </c>
      <c r="J134" s="5">
        <v>300</v>
      </c>
      <c r="K134" s="5">
        <v>300</v>
      </c>
      <c r="L134" s="5">
        <v>300</v>
      </c>
      <c r="M134" s="5">
        <v>309.89999999999998</v>
      </c>
      <c r="N134" s="5">
        <v>309.89999999999998</v>
      </c>
      <c r="O134" s="5">
        <v>329</v>
      </c>
      <c r="P134" s="5">
        <v>329</v>
      </c>
      <c r="Q134" s="5">
        <v>404.60000000000008</v>
      </c>
      <c r="R134" s="5">
        <v>404.60000000000008</v>
      </c>
      <c r="S134" s="5">
        <v>426</v>
      </c>
      <c r="T134" s="5">
        <v>426</v>
      </c>
      <c r="U134" s="5">
        <v>695.5</v>
      </c>
    </row>
    <row r="135" spans="1:21" x14ac:dyDescent="0.25">
      <c r="A135" s="5" t="s">
        <v>3</v>
      </c>
      <c r="B135" s="5">
        <v>426</v>
      </c>
      <c r="C135" s="5">
        <v>426</v>
      </c>
      <c r="D135" s="5">
        <v>426</v>
      </c>
      <c r="E135" s="5">
        <v>426</v>
      </c>
      <c r="F135" s="5">
        <v>426</v>
      </c>
      <c r="G135" s="5">
        <v>426</v>
      </c>
      <c r="H135" s="5">
        <v>426</v>
      </c>
      <c r="I135" s="5">
        <v>426</v>
      </c>
      <c r="J135" s="5">
        <v>426</v>
      </c>
      <c r="K135" s="5">
        <v>426</v>
      </c>
      <c r="L135" s="5">
        <v>426</v>
      </c>
      <c r="M135" s="5">
        <v>426</v>
      </c>
      <c r="N135" s="5">
        <v>426</v>
      </c>
      <c r="O135" s="5">
        <v>426</v>
      </c>
      <c r="P135" s="5">
        <v>426</v>
      </c>
      <c r="Q135" s="5">
        <v>426</v>
      </c>
      <c r="R135" s="5">
        <v>426</v>
      </c>
      <c r="S135" s="5">
        <v>569</v>
      </c>
      <c r="T135" s="5">
        <v>569</v>
      </c>
      <c r="U135" s="5">
        <v>866</v>
      </c>
    </row>
    <row r="136" spans="1:21" x14ac:dyDescent="0.25">
      <c r="A136" s="5" t="s">
        <v>4</v>
      </c>
      <c r="B136" s="5">
        <v>426</v>
      </c>
      <c r="C136" s="5">
        <v>426</v>
      </c>
      <c r="D136" s="5">
        <v>426</v>
      </c>
      <c r="E136" s="5">
        <v>426</v>
      </c>
      <c r="F136" s="5">
        <v>426</v>
      </c>
      <c r="G136" s="5">
        <v>426</v>
      </c>
      <c r="H136" s="5">
        <v>426</v>
      </c>
      <c r="I136" s="5">
        <v>426</v>
      </c>
      <c r="J136" s="5">
        <v>426</v>
      </c>
      <c r="K136" s="5">
        <v>426</v>
      </c>
      <c r="L136" s="5">
        <v>426</v>
      </c>
      <c r="M136" s="5">
        <v>426</v>
      </c>
      <c r="N136" s="5">
        <v>426</v>
      </c>
      <c r="O136" s="5">
        <v>426</v>
      </c>
      <c r="P136" s="5">
        <v>426</v>
      </c>
      <c r="Q136" s="5">
        <v>426</v>
      </c>
      <c r="R136" s="5">
        <v>426</v>
      </c>
      <c r="S136" s="5">
        <v>569</v>
      </c>
      <c r="T136" s="5">
        <v>569</v>
      </c>
      <c r="U136" s="5">
        <v>866</v>
      </c>
    </row>
    <row r="137" spans="1:21" x14ac:dyDescent="0.25">
      <c r="A137" s="5" t="s">
        <v>5</v>
      </c>
      <c r="B137" s="5">
        <v>426</v>
      </c>
      <c r="C137" s="5">
        <v>426</v>
      </c>
      <c r="D137" s="5">
        <v>426</v>
      </c>
      <c r="E137" s="5">
        <v>426</v>
      </c>
      <c r="F137" s="5">
        <v>426</v>
      </c>
      <c r="G137" s="5">
        <v>426</v>
      </c>
      <c r="H137" s="5">
        <v>426</v>
      </c>
      <c r="I137" s="5">
        <v>426</v>
      </c>
      <c r="J137" s="5">
        <v>426</v>
      </c>
      <c r="K137" s="5">
        <v>426</v>
      </c>
      <c r="L137" s="5">
        <v>426</v>
      </c>
      <c r="M137" s="5">
        <v>426</v>
      </c>
      <c r="N137" s="5">
        <v>426</v>
      </c>
      <c r="O137" s="5">
        <v>426</v>
      </c>
      <c r="P137" s="5">
        <v>426</v>
      </c>
      <c r="Q137" s="5">
        <v>460.00000000000023</v>
      </c>
      <c r="R137" s="5">
        <v>460.00000000000023</v>
      </c>
      <c r="S137" s="5">
        <v>604.00000000000023</v>
      </c>
      <c r="T137" s="5">
        <v>604.00000000000023</v>
      </c>
      <c r="U137" s="5">
        <v>901.00000000000023</v>
      </c>
    </row>
    <row r="138" spans="1:21" x14ac:dyDescent="0.25">
      <c r="A138" s="5" t="s">
        <v>6</v>
      </c>
      <c r="B138" s="5">
        <v>426</v>
      </c>
      <c r="C138" s="5">
        <v>426</v>
      </c>
      <c r="D138" s="5">
        <v>426</v>
      </c>
      <c r="E138" s="5">
        <v>426</v>
      </c>
      <c r="F138" s="5">
        <v>426</v>
      </c>
      <c r="G138" s="5">
        <v>426</v>
      </c>
      <c r="H138" s="5">
        <v>426</v>
      </c>
      <c r="I138" s="5">
        <v>426</v>
      </c>
      <c r="J138" s="5">
        <v>426</v>
      </c>
      <c r="K138" s="5">
        <v>426</v>
      </c>
      <c r="L138" s="5">
        <v>426</v>
      </c>
      <c r="M138" s="5">
        <v>426</v>
      </c>
      <c r="N138" s="5">
        <v>426</v>
      </c>
      <c r="O138" s="5">
        <v>426</v>
      </c>
      <c r="P138" s="5">
        <v>426</v>
      </c>
      <c r="Q138" s="5">
        <v>721</v>
      </c>
      <c r="R138" s="5">
        <v>721</v>
      </c>
      <c r="S138" s="5">
        <v>865</v>
      </c>
      <c r="T138" s="5">
        <v>865</v>
      </c>
      <c r="U138" s="5">
        <v>1162</v>
      </c>
    </row>
    <row r="139" spans="1:21" x14ac:dyDescent="0.25">
      <c r="A139" s="5" t="s">
        <v>7</v>
      </c>
      <c r="B139" s="5">
        <v>426</v>
      </c>
      <c r="C139" s="5">
        <v>426</v>
      </c>
      <c r="D139" s="5">
        <v>426</v>
      </c>
      <c r="E139" s="5">
        <v>426</v>
      </c>
      <c r="F139" s="5">
        <v>426</v>
      </c>
      <c r="G139" s="5">
        <v>426</v>
      </c>
      <c r="H139" s="5">
        <v>426</v>
      </c>
      <c r="I139" s="5">
        <v>426</v>
      </c>
      <c r="J139" s="5">
        <v>426</v>
      </c>
      <c r="K139" s="5">
        <v>426</v>
      </c>
      <c r="L139" s="5">
        <v>426</v>
      </c>
      <c r="M139" s="5">
        <v>426</v>
      </c>
      <c r="N139" s="5">
        <v>426</v>
      </c>
      <c r="O139" s="5">
        <v>522.4</v>
      </c>
      <c r="P139" s="5">
        <v>522.4</v>
      </c>
      <c r="Q139" s="5">
        <v>906</v>
      </c>
      <c r="R139" s="5">
        <v>906</v>
      </c>
      <c r="S139" s="5">
        <v>1049</v>
      </c>
      <c r="T139" s="5">
        <v>1049</v>
      </c>
      <c r="U139" s="5">
        <v>1346</v>
      </c>
    </row>
    <row r="140" spans="1:21" x14ac:dyDescent="0.25">
      <c r="A140" s="5" t="s">
        <v>8</v>
      </c>
      <c r="B140" s="5">
        <v>426</v>
      </c>
      <c r="C140" s="5">
        <v>426</v>
      </c>
      <c r="D140" s="5">
        <v>426</v>
      </c>
      <c r="E140" s="5">
        <v>426</v>
      </c>
      <c r="F140" s="5">
        <v>426</v>
      </c>
      <c r="G140" s="5">
        <v>426</v>
      </c>
      <c r="H140" s="5">
        <v>426</v>
      </c>
      <c r="I140" s="5">
        <v>426</v>
      </c>
      <c r="J140" s="5">
        <v>426</v>
      </c>
      <c r="K140" s="5">
        <v>426</v>
      </c>
      <c r="L140" s="5">
        <v>426</v>
      </c>
      <c r="M140" s="5">
        <v>560</v>
      </c>
      <c r="N140" s="5">
        <v>560</v>
      </c>
      <c r="O140" s="5">
        <v>722.99999999999955</v>
      </c>
      <c r="P140" s="5">
        <v>722.99999999999955</v>
      </c>
      <c r="Q140" s="5">
        <v>1079</v>
      </c>
      <c r="R140" s="5">
        <v>1079</v>
      </c>
      <c r="S140" s="5">
        <v>1223</v>
      </c>
      <c r="T140" s="5">
        <v>1223</v>
      </c>
      <c r="U140" s="5">
        <v>1520</v>
      </c>
    </row>
    <row r="141" spans="1:21" x14ac:dyDescent="0.25">
      <c r="A141" s="5" t="s">
        <v>9</v>
      </c>
      <c r="B141" s="5">
        <v>426</v>
      </c>
      <c r="C141" s="5">
        <v>426</v>
      </c>
      <c r="D141" s="5">
        <v>426</v>
      </c>
      <c r="E141" s="5">
        <v>426</v>
      </c>
      <c r="F141" s="5">
        <v>426</v>
      </c>
      <c r="G141" s="5">
        <v>426</v>
      </c>
      <c r="H141" s="5">
        <v>426</v>
      </c>
      <c r="I141" s="5">
        <v>426</v>
      </c>
      <c r="J141" s="5">
        <v>426</v>
      </c>
      <c r="K141" s="5">
        <v>560</v>
      </c>
      <c r="L141" s="5">
        <v>560</v>
      </c>
      <c r="M141" s="5">
        <v>882.00000000000045</v>
      </c>
      <c r="N141" s="5">
        <v>882.00000000000045</v>
      </c>
      <c r="O141" s="5">
        <v>1052.2000000000005</v>
      </c>
      <c r="P141" s="5">
        <v>1052.2000000000005</v>
      </c>
      <c r="Q141" s="5">
        <v>1385.6000000000001</v>
      </c>
      <c r="R141" s="5">
        <v>1385.6000000000001</v>
      </c>
      <c r="S141" s="5">
        <v>1529.6000000000001</v>
      </c>
      <c r="T141" s="5">
        <v>1529.6000000000001</v>
      </c>
      <c r="U141" s="5">
        <v>1826.6000000000001</v>
      </c>
    </row>
    <row r="142" spans="1:21" x14ac:dyDescent="0.25">
      <c r="A142" s="5" t="s">
        <v>10</v>
      </c>
      <c r="B142" s="5">
        <v>426</v>
      </c>
      <c r="C142" s="5">
        <v>426</v>
      </c>
      <c r="D142" s="5">
        <v>426</v>
      </c>
      <c r="E142" s="5">
        <v>426</v>
      </c>
      <c r="F142" s="5">
        <v>474.9000000000002</v>
      </c>
      <c r="G142" s="5">
        <v>474.9000000000002</v>
      </c>
      <c r="H142" s="5">
        <v>474.9000000000002</v>
      </c>
      <c r="I142" s="5">
        <v>678</v>
      </c>
      <c r="J142" s="5">
        <v>678</v>
      </c>
      <c r="K142" s="5">
        <v>822.20000000000027</v>
      </c>
      <c r="L142" s="5">
        <v>822.20000000000027</v>
      </c>
      <c r="M142" s="5">
        <v>1257.3000000000002</v>
      </c>
      <c r="N142" s="5">
        <v>1257.3000000000002</v>
      </c>
      <c r="O142" s="5">
        <v>1378</v>
      </c>
      <c r="P142" s="5">
        <v>1378</v>
      </c>
      <c r="Q142" s="5">
        <v>1714.1</v>
      </c>
      <c r="R142" s="5">
        <v>1714.1</v>
      </c>
      <c r="S142" s="5">
        <v>1858.1</v>
      </c>
      <c r="T142" s="5">
        <v>1858.1</v>
      </c>
      <c r="U142" s="5">
        <v>2155.1</v>
      </c>
    </row>
    <row r="143" spans="1:21" x14ac:dyDescent="0.25">
      <c r="A143" s="5" t="s">
        <v>11</v>
      </c>
      <c r="B143" s="5">
        <v>426</v>
      </c>
      <c r="C143" s="5">
        <v>756</v>
      </c>
      <c r="D143" s="5">
        <v>756</v>
      </c>
      <c r="E143" s="5">
        <v>880</v>
      </c>
      <c r="F143" s="5">
        <v>1112</v>
      </c>
      <c r="G143" s="5">
        <v>1218</v>
      </c>
      <c r="H143" s="5">
        <v>1218</v>
      </c>
      <c r="I143" s="5">
        <v>1549</v>
      </c>
      <c r="J143" s="5">
        <v>1549</v>
      </c>
      <c r="K143" s="5">
        <v>1780</v>
      </c>
      <c r="L143" s="5">
        <v>1780</v>
      </c>
      <c r="M143" s="5">
        <v>2216</v>
      </c>
      <c r="N143" s="5">
        <v>2216</v>
      </c>
      <c r="O143" s="5">
        <v>2405</v>
      </c>
      <c r="P143" s="5">
        <v>2405</v>
      </c>
      <c r="Q143" s="5">
        <v>2864</v>
      </c>
      <c r="R143" s="5">
        <v>2864</v>
      </c>
      <c r="S143" s="5">
        <v>3008</v>
      </c>
      <c r="T143" s="5">
        <v>3008</v>
      </c>
      <c r="U143" s="5">
        <v>3159</v>
      </c>
    </row>
    <row r="145" spans="1:21" ht="13.8" thickBot="1" x14ac:dyDescent="0.3">
      <c r="A145" s="3" t="s">
        <v>284</v>
      </c>
    </row>
    <row r="146" spans="1:21" x14ac:dyDescent="0.25">
      <c r="A146" s="1" t="s">
        <v>15</v>
      </c>
      <c r="B146" s="2">
        <v>2016</v>
      </c>
      <c r="C146" s="3">
        <v>2017</v>
      </c>
      <c r="D146" s="2">
        <v>2018</v>
      </c>
      <c r="E146" s="3">
        <v>2019</v>
      </c>
      <c r="F146" s="2">
        <v>2020</v>
      </c>
      <c r="G146" s="4">
        <v>2021</v>
      </c>
      <c r="H146" s="2">
        <v>2022</v>
      </c>
      <c r="I146" s="3">
        <v>2023</v>
      </c>
      <c r="J146" s="2">
        <v>2024</v>
      </c>
      <c r="K146" s="3">
        <v>2025</v>
      </c>
      <c r="L146" s="4">
        <v>2026</v>
      </c>
      <c r="M146" s="3">
        <v>2027</v>
      </c>
      <c r="N146" s="2">
        <v>2028</v>
      </c>
      <c r="O146" s="3">
        <v>2029</v>
      </c>
      <c r="P146" s="2">
        <v>2030</v>
      </c>
      <c r="Q146" s="3">
        <v>2031</v>
      </c>
      <c r="R146" s="2">
        <v>2032</v>
      </c>
      <c r="S146" s="3">
        <v>2033</v>
      </c>
      <c r="T146" s="2">
        <v>2034</v>
      </c>
      <c r="U146" s="4">
        <v>2035</v>
      </c>
    </row>
    <row r="147" spans="1:21" x14ac:dyDescent="0.25">
      <c r="A147" s="5" t="s">
        <v>2</v>
      </c>
      <c r="B147" s="1">
        <v>0</v>
      </c>
      <c r="C147" s="1">
        <v>0</v>
      </c>
      <c r="D147" s="1">
        <v>0</v>
      </c>
      <c r="E147" s="1">
        <v>0</v>
      </c>
      <c r="F147" s="1">
        <v>0</v>
      </c>
      <c r="G147" s="1">
        <v>0</v>
      </c>
      <c r="H147" s="1">
        <v>0</v>
      </c>
      <c r="I147" s="1">
        <v>0</v>
      </c>
      <c r="J147" s="1">
        <v>0</v>
      </c>
      <c r="K147" s="1">
        <v>0</v>
      </c>
      <c r="L147" s="1">
        <v>0</v>
      </c>
      <c r="M147" s="1">
        <v>0</v>
      </c>
      <c r="N147" s="1">
        <v>0</v>
      </c>
      <c r="O147" s="1">
        <v>0</v>
      </c>
      <c r="P147" s="1">
        <v>0</v>
      </c>
      <c r="Q147" s="1">
        <v>0</v>
      </c>
      <c r="R147" s="1">
        <v>0</v>
      </c>
      <c r="S147" s="1">
        <v>0</v>
      </c>
      <c r="T147" s="1">
        <v>0</v>
      </c>
      <c r="U147" s="1">
        <v>0</v>
      </c>
    </row>
    <row r="148" spans="1:21" x14ac:dyDescent="0.25">
      <c r="A148" s="5" t="s">
        <v>3</v>
      </c>
      <c r="B148" s="1">
        <v>0</v>
      </c>
      <c r="C148" s="1">
        <v>0</v>
      </c>
      <c r="D148" s="1">
        <v>0</v>
      </c>
      <c r="E148" s="1">
        <v>0</v>
      </c>
      <c r="F148" s="1">
        <v>0</v>
      </c>
      <c r="G148" s="1">
        <v>0</v>
      </c>
      <c r="H148" s="1">
        <v>0</v>
      </c>
      <c r="I148" s="1">
        <v>0</v>
      </c>
      <c r="J148" s="1">
        <v>0</v>
      </c>
      <c r="K148" s="1">
        <v>0</v>
      </c>
      <c r="L148" s="1">
        <v>0</v>
      </c>
      <c r="M148" s="1">
        <v>0</v>
      </c>
      <c r="N148" s="1">
        <v>0</v>
      </c>
      <c r="O148" s="1">
        <v>0</v>
      </c>
      <c r="P148" s="1">
        <v>0</v>
      </c>
      <c r="Q148" s="1">
        <v>0</v>
      </c>
      <c r="R148" s="1">
        <v>0</v>
      </c>
      <c r="S148" s="1">
        <v>0</v>
      </c>
      <c r="T148" s="1">
        <v>0</v>
      </c>
      <c r="U148" s="1">
        <v>0</v>
      </c>
    </row>
    <row r="149" spans="1:21" x14ac:dyDescent="0.25">
      <c r="A149" s="5" t="s">
        <v>4</v>
      </c>
      <c r="B149" s="1">
        <v>0</v>
      </c>
      <c r="C149" s="1">
        <v>0</v>
      </c>
      <c r="D149" s="1">
        <v>0</v>
      </c>
      <c r="E149" s="1">
        <v>0</v>
      </c>
      <c r="F149" s="1">
        <v>0</v>
      </c>
      <c r="G149" s="1">
        <v>0</v>
      </c>
      <c r="H149" s="1">
        <v>0</v>
      </c>
      <c r="I149" s="1">
        <v>0</v>
      </c>
      <c r="J149" s="1">
        <v>0</v>
      </c>
      <c r="K149" s="1">
        <v>0</v>
      </c>
      <c r="L149" s="1">
        <v>0</v>
      </c>
      <c r="M149" s="1">
        <v>0</v>
      </c>
      <c r="N149" s="1">
        <v>0</v>
      </c>
      <c r="O149" s="1">
        <v>0</v>
      </c>
      <c r="P149" s="1">
        <v>0</v>
      </c>
      <c r="Q149" s="1">
        <v>0</v>
      </c>
      <c r="R149" s="1">
        <v>0</v>
      </c>
      <c r="S149" s="1">
        <v>0</v>
      </c>
      <c r="T149" s="1">
        <v>0</v>
      </c>
      <c r="U149" s="1">
        <v>0</v>
      </c>
    </row>
    <row r="150" spans="1:21" x14ac:dyDescent="0.25">
      <c r="A150" s="5" t="s">
        <v>5</v>
      </c>
      <c r="B150" s="1">
        <v>0</v>
      </c>
      <c r="C150" s="1">
        <v>0</v>
      </c>
      <c r="D150" s="1">
        <v>0</v>
      </c>
      <c r="E150" s="1">
        <v>0</v>
      </c>
      <c r="F150" s="1">
        <v>0</v>
      </c>
      <c r="G150" s="1">
        <v>0</v>
      </c>
      <c r="H150" s="1">
        <v>0</v>
      </c>
      <c r="I150" s="1">
        <v>0</v>
      </c>
      <c r="J150" s="1">
        <v>0</v>
      </c>
      <c r="K150" s="1">
        <v>0</v>
      </c>
      <c r="L150" s="1">
        <v>0</v>
      </c>
      <c r="M150" s="1">
        <v>0</v>
      </c>
      <c r="N150" s="1">
        <v>0</v>
      </c>
      <c r="O150" s="1">
        <v>0</v>
      </c>
      <c r="P150" s="1">
        <v>0</v>
      </c>
      <c r="Q150" s="1">
        <v>0</v>
      </c>
      <c r="R150" s="1">
        <v>0</v>
      </c>
      <c r="S150" s="1">
        <v>0</v>
      </c>
      <c r="T150" s="1">
        <v>0</v>
      </c>
      <c r="U150" s="1">
        <v>0</v>
      </c>
    </row>
    <row r="151" spans="1:21" x14ac:dyDescent="0.25">
      <c r="A151" s="5" t="s">
        <v>6</v>
      </c>
      <c r="B151" s="1">
        <v>0</v>
      </c>
      <c r="C151" s="1">
        <v>0</v>
      </c>
      <c r="D151" s="1">
        <v>0</v>
      </c>
      <c r="E151" s="1">
        <v>0</v>
      </c>
      <c r="F151" s="1">
        <v>0</v>
      </c>
      <c r="G151" s="1">
        <v>0</v>
      </c>
      <c r="H151" s="1">
        <v>0</v>
      </c>
      <c r="I151" s="1">
        <v>0</v>
      </c>
      <c r="J151" s="1">
        <v>0</v>
      </c>
      <c r="K151" s="1">
        <v>0</v>
      </c>
      <c r="L151" s="1">
        <v>0</v>
      </c>
      <c r="M151" s="1">
        <v>0</v>
      </c>
      <c r="N151" s="1">
        <v>0</v>
      </c>
      <c r="O151" s="1">
        <v>0</v>
      </c>
      <c r="P151" s="1">
        <v>0</v>
      </c>
      <c r="Q151" s="1">
        <v>0</v>
      </c>
      <c r="R151" s="1">
        <v>0</v>
      </c>
      <c r="S151" s="1">
        <v>0</v>
      </c>
      <c r="T151" s="1">
        <v>0</v>
      </c>
      <c r="U151" s="1">
        <v>0</v>
      </c>
    </row>
    <row r="152" spans="1:21" x14ac:dyDescent="0.25">
      <c r="A152" s="5" t="s">
        <v>7</v>
      </c>
      <c r="B152" s="1">
        <v>0</v>
      </c>
      <c r="C152" s="1">
        <v>0</v>
      </c>
      <c r="D152" s="1">
        <v>0</v>
      </c>
      <c r="E152" s="1">
        <v>0</v>
      </c>
      <c r="F152" s="1">
        <v>0</v>
      </c>
      <c r="G152" s="1">
        <v>0</v>
      </c>
      <c r="H152" s="1">
        <v>0</v>
      </c>
      <c r="I152" s="1">
        <v>0</v>
      </c>
      <c r="J152" s="1">
        <v>0</v>
      </c>
      <c r="K152" s="1">
        <v>0</v>
      </c>
      <c r="L152" s="1">
        <v>0</v>
      </c>
      <c r="M152" s="1">
        <v>0</v>
      </c>
      <c r="N152" s="1">
        <v>0</v>
      </c>
      <c r="O152" s="1">
        <v>0</v>
      </c>
      <c r="P152" s="1">
        <v>0</v>
      </c>
      <c r="Q152" s="1">
        <v>0</v>
      </c>
      <c r="R152" s="1">
        <v>0</v>
      </c>
      <c r="S152" s="1">
        <v>0</v>
      </c>
      <c r="T152" s="1">
        <v>0</v>
      </c>
      <c r="U152" s="1">
        <v>0</v>
      </c>
    </row>
    <row r="153" spans="1:21" x14ac:dyDescent="0.25">
      <c r="A153" s="5" t="s">
        <v>8</v>
      </c>
      <c r="B153" s="1">
        <v>0</v>
      </c>
      <c r="C153" s="1">
        <v>0</v>
      </c>
      <c r="D153" s="1">
        <v>0</v>
      </c>
      <c r="E153" s="1">
        <v>0</v>
      </c>
      <c r="F153" s="1">
        <v>0</v>
      </c>
      <c r="G153" s="1">
        <v>0</v>
      </c>
      <c r="H153" s="1">
        <v>0</v>
      </c>
      <c r="I153" s="1">
        <v>0</v>
      </c>
      <c r="J153" s="1">
        <v>0</v>
      </c>
      <c r="K153" s="1">
        <v>0</v>
      </c>
      <c r="L153" s="1">
        <v>0</v>
      </c>
      <c r="M153" s="1">
        <v>0</v>
      </c>
      <c r="N153" s="1">
        <v>0</v>
      </c>
      <c r="O153" s="1">
        <v>0</v>
      </c>
      <c r="P153" s="1">
        <v>0</v>
      </c>
      <c r="Q153" s="1">
        <v>0</v>
      </c>
      <c r="R153" s="1">
        <v>0</v>
      </c>
      <c r="S153" s="1">
        <v>0</v>
      </c>
      <c r="T153" s="1">
        <v>0</v>
      </c>
      <c r="U153" s="1">
        <v>0</v>
      </c>
    </row>
    <row r="154" spans="1:21" x14ac:dyDescent="0.25">
      <c r="A154" s="5" t="s">
        <v>9</v>
      </c>
      <c r="B154" s="1">
        <v>0</v>
      </c>
      <c r="C154" s="1">
        <v>0</v>
      </c>
      <c r="D154" s="1">
        <v>0</v>
      </c>
      <c r="E154" s="1">
        <v>0</v>
      </c>
      <c r="F154" s="1">
        <v>0</v>
      </c>
      <c r="G154" s="1">
        <v>0</v>
      </c>
      <c r="H154" s="1">
        <v>0</v>
      </c>
      <c r="I154" s="1">
        <v>0</v>
      </c>
      <c r="J154" s="1">
        <v>0</v>
      </c>
      <c r="K154" s="1">
        <v>0</v>
      </c>
      <c r="L154" s="1">
        <v>0</v>
      </c>
      <c r="M154" s="1">
        <v>0</v>
      </c>
      <c r="N154" s="1">
        <v>0</v>
      </c>
      <c r="O154" s="1">
        <v>0</v>
      </c>
      <c r="P154" s="1">
        <v>0</v>
      </c>
      <c r="Q154" s="1">
        <v>0</v>
      </c>
      <c r="R154" s="1">
        <v>0</v>
      </c>
      <c r="S154" s="1">
        <v>0</v>
      </c>
      <c r="T154" s="1">
        <v>0</v>
      </c>
      <c r="U154" s="1">
        <v>0</v>
      </c>
    </row>
    <row r="155" spans="1:21" x14ac:dyDescent="0.25">
      <c r="A155" s="5" t="s">
        <v>10</v>
      </c>
      <c r="B155" s="1">
        <v>0</v>
      </c>
      <c r="C155" s="1">
        <v>0</v>
      </c>
      <c r="D155" s="1">
        <v>0</v>
      </c>
      <c r="E155" s="1">
        <v>0</v>
      </c>
      <c r="F155" s="1">
        <v>0</v>
      </c>
      <c r="G155" s="1">
        <v>0</v>
      </c>
      <c r="H155" s="1">
        <v>0</v>
      </c>
      <c r="I155" s="1">
        <v>0</v>
      </c>
      <c r="J155" s="1">
        <v>0</v>
      </c>
      <c r="K155" s="1">
        <v>0</v>
      </c>
      <c r="L155" s="1">
        <v>0</v>
      </c>
      <c r="M155" s="1">
        <v>0</v>
      </c>
      <c r="N155" s="1">
        <v>0</v>
      </c>
      <c r="O155" s="1">
        <v>0</v>
      </c>
      <c r="P155" s="1">
        <v>0</v>
      </c>
      <c r="Q155" s="1">
        <v>0</v>
      </c>
      <c r="R155" s="1">
        <v>0</v>
      </c>
      <c r="S155" s="1">
        <v>0</v>
      </c>
      <c r="T155" s="1">
        <v>0</v>
      </c>
      <c r="U155" s="1">
        <v>0</v>
      </c>
    </row>
    <row r="156" spans="1:21" x14ac:dyDescent="0.25">
      <c r="A156" s="5" t="s">
        <v>11</v>
      </c>
      <c r="B156" s="1">
        <v>0</v>
      </c>
      <c r="C156" s="1">
        <v>0</v>
      </c>
      <c r="D156" s="1">
        <v>0</v>
      </c>
      <c r="E156" s="1">
        <v>0</v>
      </c>
      <c r="F156" s="1">
        <v>0</v>
      </c>
      <c r="G156" s="1">
        <v>0</v>
      </c>
      <c r="H156" s="1">
        <v>0</v>
      </c>
      <c r="I156" s="1">
        <v>0</v>
      </c>
      <c r="J156" s="1">
        <v>0</v>
      </c>
      <c r="K156" s="1">
        <v>0</v>
      </c>
      <c r="L156" s="1">
        <v>0</v>
      </c>
      <c r="M156" s="1">
        <v>0</v>
      </c>
      <c r="N156" s="1">
        <v>0</v>
      </c>
      <c r="O156" s="1">
        <v>0</v>
      </c>
      <c r="P156" s="1">
        <v>0</v>
      </c>
      <c r="Q156" s="1">
        <v>0</v>
      </c>
      <c r="R156" s="1">
        <v>0</v>
      </c>
      <c r="S156" s="1">
        <v>0</v>
      </c>
      <c r="T156" s="1">
        <v>0</v>
      </c>
      <c r="U156" s="1">
        <v>0</v>
      </c>
    </row>
    <row r="157" spans="1:21" x14ac:dyDescent="0.25">
      <c r="A157" s="5"/>
      <c r="B157" s="5"/>
      <c r="C157" s="5"/>
      <c r="D157" s="5"/>
      <c r="E157" s="5"/>
      <c r="F157" s="5"/>
      <c r="G157" s="5"/>
      <c r="H157" s="5"/>
      <c r="I157" s="5"/>
      <c r="J157" s="5"/>
      <c r="K157" s="5"/>
      <c r="L157" s="5"/>
      <c r="M157" s="5"/>
      <c r="N157" s="5"/>
      <c r="O157" s="5"/>
      <c r="P157" s="5"/>
      <c r="Q157" s="5"/>
      <c r="R157" s="5"/>
      <c r="S157" s="5"/>
      <c r="T157" s="5"/>
      <c r="U157" s="5"/>
    </row>
    <row r="158" spans="1:21" ht="13.8" thickBot="1" x14ac:dyDescent="0.3">
      <c r="A158" s="3" t="s">
        <v>285</v>
      </c>
    </row>
    <row r="159" spans="1:21" x14ac:dyDescent="0.25">
      <c r="A159" s="1" t="s">
        <v>15</v>
      </c>
      <c r="B159" s="2">
        <v>2016</v>
      </c>
      <c r="C159" s="3">
        <v>2017</v>
      </c>
      <c r="D159" s="2">
        <v>2018</v>
      </c>
      <c r="E159" s="3">
        <v>2019</v>
      </c>
      <c r="F159" s="2">
        <v>2020</v>
      </c>
      <c r="G159" s="4">
        <v>2021</v>
      </c>
      <c r="H159" s="2">
        <v>2022</v>
      </c>
      <c r="I159" s="3">
        <v>2023</v>
      </c>
      <c r="J159" s="2">
        <v>2024</v>
      </c>
      <c r="K159" s="3">
        <v>2025</v>
      </c>
      <c r="L159" s="4">
        <v>2026</v>
      </c>
      <c r="M159" s="3">
        <v>2027</v>
      </c>
      <c r="N159" s="2">
        <v>2028</v>
      </c>
      <c r="O159" s="3">
        <v>2029</v>
      </c>
      <c r="P159" s="2">
        <v>2030</v>
      </c>
      <c r="Q159" s="3">
        <v>2031</v>
      </c>
      <c r="R159" s="2">
        <v>2032</v>
      </c>
      <c r="S159" s="3">
        <v>2033</v>
      </c>
      <c r="T159" s="2">
        <v>2034</v>
      </c>
      <c r="U159" s="4">
        <v>2035</v>
      </c>
    </row>
    <row r="160" spans="1:21" x14ac:dyDescent="0.25">
      <c r="A160" s="5" t="s">
        <v>2</v>
      </c>
      <c r="B160" s="1">
        <v>0</v>
      </c>
      <c r="C160" s="1">
        <v>0</v>
      </c>
      <c r="D160" s="1">
        <v>0</v>
      </c>
      <c r="E160" s="1">
        <v>0</v>
      </c>
      <c r="F160" s="1">
        <v>0</v>
      </c>
      <c r="G160" s="1">
        <v>0</v>
      </c>
      <c r="H160" s="1">
        <v>0</v>
      </c>
      <c r="I160" s="1">
        <v>0</v>
      </c>
      <c r="J160" s="1">
        <v>0</v>
      </c>
      <c r="K160" s="1">
        <v>0</v>
      </c>
      <c r="L160" s="1">
        <v>0</v>
      </c>
      <c r="M160" s="1">
        <v>0</v>
      </c>
      <c r="N160" s="1">
        <v>0</v>
      </c>
      <c r="O160" s="1">
        <v>0</v>
      </c>
      <c r="P160" s="1">
        <v>0</v>
      </c>
      <c r="Q160" s="1">
        <v>0</v>
      </c>
      <c r="R160" s="1">
        <v>0</v>
      </c>
      <c r="S160" s="1">
        <v>0</v>
      </c>
      <c r="T160" s="1">
        <v>0</v>
      </c>
      <c r="U160" s="1">
        <v>0</v>
      </c>
    </row>
    <row r="161" spans="1:21" x14ac:dyDescent="0.25">
      <c r="A161" s="5" t="s">
        <v>3</v>
      </c>
      <c r="B161" s="1">
        <v>0</v>
      </c>
      <c r="C161" s="1">
        <v>0</v>
      </c>
      <c r="D161" s="1">
        <v>0</v>
      </c>
      <c r="E161" s="1">
        <v>0</v>
      </c>
      <c r="F161" s="1">
        <v>0</v>
      </c>
      <c r="G161" s="1">
        <v>0</v>
      </c>
      <c r="H161" s="1">
        <v>0</v>
      </c>
      <c r="I161" s="1">
        <v>0</v>
      </c>
      <c r="J161" s="1">
        <v>0</v>
      </c>
      <c r="K161" s="1">
        <v>0</v>
      </c>
      <c r="L161" s="1">
        <v>0</v>
      </c>
      <c r="M161" s="1">
        <v>0</v>
      </c>
      <c r="N161" s="1">
        <v>0</v>
      </c>
      <c r="O161" s="1">
        <v>0</v>
      </c>
      <c r="P161" s="1">
        <v>0</v>
      </c>
      <c r="Q161" s="1">
        <v>0</v>
      </c>
      <c r="R161" s="1">
        <v>0</v>
      </c>
      <c r="S161" s="1">
        <v>0</v>
      </c>
      <c r="T161" s="1">
        <v>0</v>
      </c>
      <c r="U161" s="1">
        <v>0</v>
      </c>
    </row>
    <row r="162" spans="1:21" x14ac:dyDescent="0.25">
      <c r="A162" s="5" t="s">
        <v>4</v>
      </c>
      <c r="B162" s="1">
        <v>0</v>
      </c>
      <c r="C162" s="1">
        <v>0</v>
      </c>
      <c r="D162" s="1">
        <v>0</v>
      </c>
      <c r="E162" s="1">
        <v>0</v>
      </c>
      <c r="F162" s="1">
        <v>0</v>
      </c>
      <c r="G162" s="1">
        <v>0</v>
      </c>
      <c r="H162" s="1">
        <v>0</v>
      </c>
      <c r="I162" s="1">
        <v>0</v>
      </c>
      <c r="J162" s="1">
        <v>0</v>
      </c>
      <c r="K162" s="1">
        <v>0</v>
      </c>
      <c r="L162" s="1">
        <v>0</v>
      </c>
      <c r="M162" s="1">
        <v>0</v>
      </c>
      <c r="N162" s="1">
        <v>0</v>
      </c>
      <c r="O162" s="1">
        <v>0</v>
      </c>
      <c r="P162" s="1">
        <v>0</v>
      </c>
      <c r="Q162" s="1">
        <v>0</v>
      </c>
      <c r="R162" s="1">
        <v>0</v>
      </c>
      <c r="S162" s="1">
        <v>0</v>
      </c>
      <c r="T162" s="1">
        <v>0</v>
      </c>
      <c r="U162" s="1">
        <v>0</v>
      </c>
    </row>
    <row r="163" spans="1:21" x14ac:dyDescent="0.25">
      <c r="A163" s="5" t="s">
        <v>5</v>
      </c>
      <c r="B163" s="1">
        <v>0</v>
      </c>
      <c r="C163" s="1">
        <v>0</v>
      </c>
      <c r="D163" s="1">
        <v>0</v>
      </c>
      <c r="E163" s="1">
        <v>0</v>
      </c>
      <c r="F163" s="1">
        <v>0</v>
      </c>
      <c r="G163" s="1">
        <v>0</v>
      </c>
      <c r="H163" s="1">
        <v>0</v>
      </c>
      <c r="I163" s="1">
        <v>0</v>
      </c>
      <c r="J163" s="1">
        <v>0</v>
      </c>
      <c r="K163" s="1">
        <v>0</v>
      </c>
      <c r="L163" s="1">
        <v>0</v>
      </c>
      <c r="M163" s="1">
        <v>0</v>
      </c>
      <c r="N163" s="1">
        <v>0</v>
      </c>
      <c r="O163" s="1">
        <v>0</v>
      </c>
      <c r="P163" s="1">
        <v>0</v>
      </c>
      <c r="Q163" s="1">
        <v>0</v>
      </c>
      <c r="R163" s="1">
        <v>0</v>
      </c>
      <c r="S163" s="1">
        <v>0</v>
      </c>
      <c r="T163" s="1">
        <v>0</v>
      </c>
      <c r="U163" s="1">
        <v>0</v>
      </c>
    </row>
    <row r="164" spans="1:21" x14ac:dyDescent="0.25">
      <c r="A164" s="5" t="s">
        <v>6</v>
      </c>
      <c r="B164" s="1">
        <v>0</v>
      </c>
      <c r="C164" s="1">
        <v>0</v>
      </c>
      <c r="D164" s="1">
        <v>0</v>
      </c>
      <c r="E164" s="1">
        <v>0</v>
      </c>
      <c r="F164" s="1">
        <v>0</v>
      </c>
      <c r="G164" s="1">
        <v>0</v>
      </c>
      <c r="H164" s="1">
        <v>0</v>
      </c>
      <c r="I164" s="1">
        <v>0</v>
      </c>
      <c r="J164" s="1">
        <v>0</v>
      </c>
      <c r="K164" s="1">
        <v>0</v>
      </c>
      <c r="L164" s="1">
        <v>0</v>
      </c>
      <c r="M164" s="1">
        <v>0</v>
      </c>
      <c r="N164" s="1">
        <v>0</v>
      </c>
      <c r="O164" s="1">
        <v>0</v>
      </c>
      <c r="P164" s="1">
        <v>0</v>
      </c>
      <c r="Q164" s="1">
        <v>0</v>
      </c>
      <c r="R164" s="1">
        <v>0</v>
      </c>
      <c r="S164" s="1">
        <v>0</v>
      </c>
      <c r="T164" s="1">
        <v>0</v>
      </c>
      <c r="U164" s="1">
        <v>0</v>
      </c>
    </row>
    <row r="165" spans="1:21" x14ac:dyDescent="0.25">
      <c r="A165" s="5" t="s">
        <v>7</v>
      </c>
      <c r="B165" s="1">
        <v>0</v>
      </c>
      <c r="C165" s="1">
        <v>0</v>
      </c>
      <c r="D165" s="1">
        <v>0</v>
      </c>
      <c r="E165" s="1">
        <v>0</v>
      </c>
      <c r="F165" s="1">
        <v>0</v>
      </c>
      <c r="G165" s="1">
        <v>0</v>
      </c>
      <c r="H165" s="1">
        <v>0</v>
      </c>
      <c r="I165" s="1">
        <v>0</v>
      </c>
      <c r="J165" s="1">
        <v>0</v>
      </c>
      <c r="K165" s="1">
        <v>0</v>
      </c>
      <c r="L165" s="1">
        <v>0</v>
      </c>
      <c r="M165" s="1">
        <v>0</v>
      </c>
      <c r="N165" s="1">
        <v>0</v>
      </c>
      <c r="O165" s="1">
        <v>0</v>
      </c>
      <c r="P165" s="1">
        <v>0</v>
      </c>
      <c r="Q165" s="1">
        <v>0</v>
      </c>
      <c r="R165" s="1">
        <v>0</v>
      </c>
      <c r="S165" s="1">
        <v>0</v>
      </c>
      <c r="T165" s="1">
        <v>0</v>
      </c>
      <c r="U165" s="1">
        <v>0</v>
      </c>
    </row>
    <row r="166" spans="1:21" x14ac:dyDescent="0.25">
      <c r="A166" s="5" t="s">
        <v>8</v>
      </c>
      <c r="B166" s="1">
        <v>0</v>
      </c>
      <c r="C166" s="1">
        <v>0</v>
      </c>
      <c r="D166" s="1">
        <v>0</v>
      </c>
      <c r="E166" s="1">
        <v>0</v>
      </c>
      <c r="F166" s="1">
        <v>0</v>
      </c>
      <c r="G166" s="1">
        <v>0</v>
      </c>
      <c r="H166" s="1">
        <v>0</v>
      </c>
      <c r="I166" s="1">
        <v>0</v>
      </c>
      <c r="J166" s="1">
        <v>0</v>
      </c>
      <c r="K166" s="1">
        <v>0</v>
      </c>
      <c r="L166" s="1">
        <v>0</v>
      </c>
      <c r="M166" s="1">
        <v>0</v>
      </c>
      <c r="N166" s="1">
        <v>0</v>
      </c>
      <c r="O166" s="1">
        <v>0</v>
      </c>
      <c r="P166" s="1">
        <v>0</v>
      </c>
      <c r="Q166" s="1">
        <v>0</v>
      </c>
      <c r="R166" s="1">
        <v>0</v>
      </c>
      <c r="S166" s="1">
        <v>0</v>
      </c>
      <c r="T166" s="1">
        <v>0</v>
      </c>
      <c r="U166" s="1">
        <v>0</v>
      </c>
    </row>
    <row r="167" spans="1:21" x14ac:dyDescent="0.25">
      <c r="A167" s="5" t="s">
        <v>9</v>
      </c>
      <c r="B167" s="1">
        <v>0</v>
      </c>
      <c r="C167" s="1">
        <v>0</v>
      </c>
      <c r="D167" s="1">
        <v>0</v>
      </c>
      <c r="E167" s="1">
        <v>0</v>
      </c>
      <c r="F167" s="1">
        <v>0</v>
      </c>
      <c r="G167" s="1">
        <v>0</v>
      </c>
      <c r="H167" s="1">
        <v>0</v>
      </c>
      <c r="I167" s="1">
        <v>0</v>
      </c>
      <c r="J167" s="1">
        <v>0</v>
      </c>
      <c r="K167" s="1">
        <v>0</v>
      </c>
      <c r="L167" s="1">
        <v>0</v>
      </c>
      <c r="M167" s="1">
        <v>0</v>
      </c>
      <c r="N167" s="1">
        <v>0</v>
      </c>
      <c r="O167" s="1">
        <v>0</v>
      </c>
      <c r="P167" s="1">
        <v>0</v>
      </c>
      <c r="Q167" s="1">
        <v>0</v>
      </c>
      <c r="R167" s="1">
        <v>0</v>
      </c>
      <c r="S167" s="1">
        <v>0</v>
      </c>
      <c r="T167" s="1">
        <v>0</v>
      </c>
      <c r="U167" s="1">
        <v>0</v>
      </c>
    </row>
    <row r="168" spans="1:21" x14ac:dyDescent="0.25">
      <c r="A168" s="5" t="s">
        <v>10</v>
      </c>
      <c r="B168" s="1">
        <v>0</v>
      </c>
      <c r="C168" s="1">
        <v>0</v>
      </c>
      <c r="D168" s="1">
        <v>0</v>
      </c>
      <c r="E168" s="1">
        <v>0</v>
      </c>
      <c r="F168" s="1">
        <v>0</v>
      </c>
      <c r="G168" s="1">
        <v>0</v>
      </c>
      <c r="H168" s="1">
        <v>0</v>
      </c>
      <c r="I168" s="1">
        <v>0</v>
      </c>
      <c r="J168" s="1">
        <v>0</v>
      </c>
      <c r="K168" s="1">
        <v>0</v>
      </c>
      <c r="L168" s="1">
        <v>0</v>
      </c>
      <c r="M168" s="1">
        <v>0</v>
      </c>
      <c r="N168" s="1">
        <v>0</v>
      </c>
      <c r="O168" s="1">
        <v>0</v>
      </c>
      <c r="P168" s="1">
        <v>0</v>
      </c>
      <c r="Q168" s="1">
        <v>0</v>
      </c>
      <c r="R168" s="1">
        <v>0</v>
      </c>
      <c r="S168" s="1">
        <v>0</v>
      </c>
      <c r="T168" s="1">
        <v>0</v>
      </c>
      <c r="U168" s="1">
        <v>0</v>
      </c>
    </row>
    <row r="169" spans="1:21" x14ac:dyDescent="0.25">
      <c r="A169" s="5" t="s">
        <v>11</v>
      </c>
      <c r="B169" s="1">
        <v>0</v>
      </c>
      <c r="C169" s="1">
        <v>0</v>
      </c>
      <c r="D169" s="1">
        <v>0</v>
      </c>
      <c r="E169" s="1">
        <v>0</v>
      </c>
      <c r="F169" s="1">
        <v>0</v>
      </c>
      <c r="G169" s="1">
        <v>0</v>
      </c>
      <c r="H169" s="1">
        <v>0</v>
      </c>
      <c r="I169" s="1">
        <v>0</v>
      </c>
      <c r="J169" s="1">
        <v>0</v>
      </c>
      <c r="K169" s="1">
        <v>0</v>
      </c>
      <c r="L169" s="1">
        <v>0</v>
      </c>
      <c r="M169" s="1">
        <v>0</v>
      </c>
      <c r="N169" s="1">
        <v>0</v>
      </c>
      <c r="O169" s="1">
        <v>0</v>
      </c>
      <c r="P169" s="1">
        <v>0</v>
      </c>
      <c r="Q169" s="1">
        <v>0</v>
      </c>
      <c r="R169" s="1">
        <v>0</v>
      </c>
      <c r="S169" s="1">
        <v>0</v>
      </c>
      <c r="T169" s="1">
        <v>0</v>
      </c>
      <c r="U169" s="1">
        <v>0</v>
      </c>
    </row>
    <row r="171" spans="1:21" ht="13.8" thickBot="1" x14ac:dyDescent="0.3">
      <c r="A171" s="3" t="s">
        <v>323</v>
      </c>
    </row>
    <row r="172" spans="1:21" x14ac:dyDescent="0.25">
      <c r="A172" s="1" t="s">
        <v>15</v>
      </c>
      <c r="B172" s="2">
        <v>2016</v>
      </c>
      <c r="C172" s="3">
        <v>2017</v>
      </c>
      <c r="D172" s="2">
        <v>2018</v>
      </c>
      <c r="E172" s="3">
        <v>2019</v>
      </c>
      <c r="F172" s="2">
        <v>2020</v>
      </c>
      <c r="G172" s="4">
        <v>2021</v>
      </c>
      <c r="H172" s="2">
        <v>2022</v>
      </c>
      <c r="I172" s="3">
        <v>2023</v>
      </c>
      <c r="J172" s="2">
        <v>2024</v>
      </c>
      <c r="K172" s="3">
        <v>2025</v>
      </c>
      <c r="L172" s="4">
        <v>2026</v>
      </c>
      <c r="M172" s="3">
        <v>2027</v>
      </c>
      <c r="N172" s="2">
        <v>2028</v>
      </c>
      <c r="O172" s="3">
        <v>2029</v>
      </c>
      <c r="P172" s="2">
        <v>2030</v>
      </c>
      <c r="Q172" s="3">
        <v>2031</v>
      </c>
      <c r="R172" s="2">
        <v>2032</v>
      </c>
      <c r="S172" s="3">
        <v>2033</v>
      </c>
      <c r="T172" s="2">
        <v>2034</v>
      </c>
      <c r="U172" s="4">
        <v>2035</v>
      </c>
    </row>
    <row r="173" spans="1:21" x14ac:dyDescent="0.25">
      <c r="A173" s="5" t="s">
        <v>2</v>
      </c>
      <c r="B173" s="5">
        <v>134</v>
      </c>
      <c r="C173" s="5">
        <v>134</v>
      </c>
      <c r="D173" s="5">
        <v>134</v>
      </c>
      <c r="E173" s="5">
        <v>134</v>
      </c>
      <c r="F173" s="5">
        <v>143.00000000000006</v>
      </c>
      <c r="G173" s="5">
        <v>143.00000000000006</v>
      </c>
      <c r="H173" s="5">
        <v>143.00000000000006</v>
      </c>
      <c r="I173" s="5">
        <v>143.00000000000006</v>
      </c>
      <c r="J173" s="5">
        <v>143.00000000000006</v>
      </c>
      <c r="K173" s="5">
        <v>143.00000000000006</v>
      </c>
      <c r="L173" s="5">
        <v>143.00000000000006</v>
      </c>
      <c r="M173" s="5">
        <v>143.00000000000006</v>
      </c>
      <c r="N173" s="5">
        <v>143.00000000000006</v>
      </c>
      <c r="O173" s="5">
        <v>143.00000000000006</v>
      </c>
      <c r="P173" s="5">
        <v>143.00000000000006</v>
      </c>
      <c r="Q173" s="5">
        <v>143.00000000000006</v>
      </c>
      <c r="R173" s="5">
        <v>143.00000000000006</v>
      </c>
      <c r="S173" s="5">
        <v>143.00000000000006</v>
      </c>
      <c r="T173" s="5">
        <v>143.00000000000006</v>
      </c>
      <c r="U173" s="5">
        <v>143.00000000000006</v>
      </c>
    </row>
    <row r="174" spans="1:21" x14ac:dyDescent="0.25">
      <c r="A174" s="5" t="s">
        <v>3</v>
      </c>
      <c r="B174" s="5">
        <v>396.20000000000016</v>
      </c>
      <c r="C174" s="5">
        <v>396.20000000000016</v>
      </c>
      <c r="D174" s="5">
        <v>396.20000000000016</v>
      </c>
      <c r="E174" s="5">
        <v>396.20000000000016</v>
      </c>
      <c r="F174" s="5">
        <v>396.20000000000016</v>
      </c>
      <c r="G174" s="5">
        <v>396.20000000000016</v>
      </c>
      <c r="H174" s="5">
        <v>396.20000000000016</v>
      </c>
      <c r="I174" s="5">
        <v>399</v>
      </c>
      <c r="J174" s="5">
        <v>399</v>
      </c>
      <c r="K174" s="5">
        <v>399</v>
      </c>
      <c r="L174" s="5">
        <v>399</v>
      </c>
      <c r="M174" s="5">
        <v>399</v>
      </c>
      <c r="N174" s="5">
        <v>399</v>
      </c>
      <c r="O174" s="5">
        <v>399</v>
      </c>
      <c r="P174" s="5">
        <v>399</v>
      </c>
      <c r="Q174" s="5">
        <v>399</v>
      </c>
      <c r="R174" s="5">
        <v>399</v>
      </c>
      <c r="S174" s="5">
        <v>399</v>
      </c>
      <c r="T174" s="5">
        <v>399</v>
      </c>
      <c r="U174" s="5">
        <v>399</v>
      </c>
    </row>
    <row r="175" spans="1:21" x14ac:dyDescent="0.25">
      <c r="A175" s="5" t="s">
        <v>4</v>
      </c>
      <c r="B175" s="5">
        <v>501</v>
      </c>
      <c r="C175" s="5">
        <v>501</v>
      </c>
      <c r="D175" s="5">
        <v>501</v>
      </c>
      <c r="E175" s="5">
        <v>501</v>
      </c>
      <c r="F175" s="5">
        <v>501</v>
      </c>
      <c r="G175" s="5">
        <v>501</v>
      </c>
      <c r="H175" s="5">
        <v>501</v>
      </c>
      <c r="I175" s="5">
        <v>501</v>
      </c>
      <c r="J175" s="5">
        <v>501</v>
      </c>
      <c r="K175" s="5">
        <v>501</v>
      </c>
      <c r="L175" s="5">
        <v>501</v>
      </c>
      <c r="M175" s="5">
        <v>501</v>
      </c>
      <c r="N175" s="5">
        <v>501</v>
      </c>
      <c r="O175" s="5">
        <v>501</v>
      </c>
      <c r="P175" s="5">
        <v>501</v>
      </c>
      <c r="Q175" s="5">
        <v>501</v>
      </c>
      <c r="R175" s="5">
        <v>501</v>
      </c>
      <c r="S175" s="5">
        <v>501</v>
      </c>
      <c r="T175" s="5">
        <v>501</v>
      </c>
      <c r="U175" s="5">
        <v>501</v>
      </c>
    </row>
    <row r="176" spans="1:21" x14ac:dyDescent="0.25">
      <c r="A176" s="5" t="s">
        <v>5</v>
      </c>
      <c r="B176" s="5">
        <v>501</v>
      </c>
      <c r="C176" s="5">
        <v>501</v>
      </c>
      <c r="D176" s="5">
        <v>501</v>
      </c>
      <c r="E176" s="5">
        <v>501</v>
      </c>
      <c r="F176" s="5">
        <v>501</v>
      </c>
      <c r="G176" s="5">
        <v>501</v>
      </c>
      <c r="H176" s="5">
        <v>501</v>
      </c>
      <c r="I176" s="5">
        <v>501</v>
      </c>
      <c r="J176" s="5">
        <v>501</v>
      </c>
      <c r="K176" s="5">
        <v>501</v>
      </c>
      <c r="L176" s="5">
        <v>501</v>
      </c>
      <c r="M176" s="5">
        <v>501</v>
      </c>
      <c r="N176" s="5">
        <v>501</v>
      </c>
      <c r="O176" s="5">
        <v>501</v>
      </c>
      <c r="P176" s="5">
        <v>501</v>
      </c>
      <c r="Q176" s="5">
        <v>501</v>
      </c>
      <c r="R176" s="5">
        <v>501</v>
      </c>
      <c r="S176" s="5">
        <v>501</v>
      </c>
      <c r="T176" s="5">
        <v>501</v>
      </c>
      <c r="U176" s="5">
        <v>501</v>
      </c>
    </row>
    <row r="177" spans="1:21" x14ac:dyDescent="0.25">
      <c r="A177" s="5" t="s">
        <v>6</v>
      </c>
      <c r="B177" s="5">
        <v>501</v>
      </c>
      <c r="C177" s="5">
        <v>645</v>
      </c>
      <c r="D177" s="5">
        <v>645</v>
      </c>
      <c r="E177" s="5">
        <v>645</v>
      </c>
      <c r="F177" s="5">
        <v>649.5</v>
      </c>
      <c r="G177" s="5">
        <v>649.5</v>
      </c>
      <c r="H177" s="5">
        <v>649.5</v>
      </c>
      <c r="I177" s="5">
        <v>649.5</v>
      </c>
      <c r="J177" s="5">
        <v>649.5</v>
      </c>
      <c r="K177" s="5">
        <v>649.5</v>
      </c>
      <c r="L177" s="5">
        <v>649.5</v>
      </c>
      <c r="M177" s="5">
        <v>649.5</v>
      </c>
      <c r="N177" s="5">
        <v>649.5</v>
      </c>
      <c r="O177" s="5">
        <v>649.5</v>
      </c>
      <c r="P177" s="5">
        <v>649.5</v>
      </c>
      <c r="Q177" s="5">
        <v>654</v>
      </c>
      <c r="R177" s="5">
        <v>654</v>
      </c>
      <c r="S177" s="5">
        <v>654</v>
      </c>
      <c r="T177" s="5">
        <v>654</v>
      </c>
      <c r="U177" s="5">
        <v>654</v>
      </c>
    </row>
    <row r="178" spans="1:21" x14ac:dyDescent="0.25">
      <c r="A178" s="5" t="s">
        <v>7</v>
      </c>
      <c r="B178" s="5">
        <v>501</v>
      </c>
      <c r="C178" s="5">
        <v>801</v>
      </c>
      <c r="D178" s="5">
        <v>801</v>
      </c>
      <c r="E178" s="5">
        <v>801</v>
      </c>
      <c r="F178" s="5">
        <v>811</v>
      </c>
      <c r="G178" s="5">
        <v>811</v>
      </c>
      <c r="H178" s="5">
        <v>811</v>
      </c>
      <c r="I178" s="5">
        <v>811</v>
      </c>
      <c r="J178" s="5">
        <v>811</v>
      </c>
      <c r="K178" s="5">
        <v>811</v>
      </c>
      <c r="L178" s="5">
        <v>811</v>
      </c>
      <c r="M178" s="5">
        <v>811</v>
      </c>
      <c r="N178" s="5">
        <v>811</v>
      </c>
      <c r="O178" s="5">
        <v>811</v>
      </c>
      <c r="P178" s="5">
        <v>811</v>
      </c>
      <c r="Q178" s="5">
        <v>820</v>
      </c>
      <c r="R178" s="5">
        <v>820</v>
      </c>
      <c r="S178" s="5">
        <v>820</v>
      </c>
      <c r="T178" s="5">
        <v>820</v>
      </c>
      <c r="U178" s="5">
        <v>820</v>
      </c>
    </row>
    <row r="179" spans="1:21" x14ac:dyDescent="0.25">
      <c r="A179" s="5" t="s">
        <v>8</v>
      </c>
      <c r="B179" s="5">
        <v>501</v>
      </c>
      <c r="C179" s="5">
        <v>955.09999999999968</v>
      </c>
      <c r="D179" s="5">
        <v>955.09999999999968</v>
      </c>
      <c r="E179" s="5">
        <v>960</v>
      </c>
      <c r="F179" s="5">
        <v>967</v>
      </c>
      <c r="G179" s="5">
        <v>967</v>
      </c>
      <c r="H179" s="5">
        <v>967</v>
      </c>
      <c r="I179" s="5">
        <v>967</v>
      </c>
      <c r="J179" s="5">
        <v>967</v>
      </c>
      <c r="K179" s="5">
        <v>967</v>
      </c>
      <c r="L179" s="5">
        <v>967</v>
      </c>
      <c r="M179" s="5">
        <v>967</v>
      </c>
      <c r="N179" s="5">
        <v>967</v>
      </c>
      <c r="O179" s="5">
        <v>967</v>
      </c>
      <c r="P179" s="5">
        <v>967</v>
      </c>
      <c r="Q179" s="5">
        <v>974</v>
      </c>
      <c r="R179" s="5">
        <v>974</v>
      </c>
      <c r="S179" s="5">
        <v>980.3</v>
      </c>
      <c r="T179" s="5">
        <v>980.3</v>
      </c>
      <c r="U179" s="5">
        <v>980.3</v>
      </c>
    </row>
    <row r="180" spans="1:21" x14ac:dyDescent="0.25">
      <c r="A180" s="5" t="s">
        <v>9</v>
      </c>
      <c r="B180" s="5">
        <v>501</v>
      </c>
      <c r="C180" s="5">
        <v>1002</v>
      </c>
      <c r="D180" s="5">
        <v>1002</v>
      </c>
      <c r="E180" s="5">
        <v>1002</v>
      </c>
      <c r="F180" s="5">
        <v>1002</v>
      </c>
      <c r="G180" s="5">
        <v>1002</v>
      </c>
      <c r="H180" s="5">
        <v>1002</v>
      </c>
      <c r="I180" s="5">
        <v>1002</v>
      </c>
      <c r="J180" s="5">
        <v>1002</v>
      </c>
      <c r="K180" s="5">
        <v>1002</v>
      </c>
      <c r="L180" s="5">
        <v>1002</v>
      </c>
      <c r="M180" s="5">
        <v>1002</v>
      </c>
      <c r="N180" s="5">
        <v>1002</v>
      </c>
      <c r="O180" s="5">
        <v>1002</v>
      </c>
      <c r="P180" s="5">
        <v>1002</v>
      </c>
      <c r="Q180" s="5">
        <v>1017.0000000000002</v>
      </c>
      <c r="R180" s="5">
        <v>1017.0000000000002</v>
      </c>
      <c r="S180" s="5">
        <v>1031</v>
      </c>
      <c r="T180" s="5">
        <v>1031</v>
      </c>
      <c r="U180" s="5">
        <v>1031</v>
      </c>
    </row>
    <row r="181" spans="1:21" x14ac:dyDescent="0.25">
      <c r="A181" s="5" t="s">
        <v>10</v>
      </c>
      <c r="B181" s="5">
        <v>501</v>
      </c>
      <c r="C181" s="5">
        <v>1002</v>
      </c>
      <c r="D181" s="5">
        <v>1272</v>
      </c>
      <c r="E181" s="5">
        <v>1274.0000000000005</v>
      </c>
      <c r="F181" s="5">
        <v>1312.0000000000002</v>
      </c>
      <c r="G181" s="5">
        <v>1312.0000000000002</v>
      </c>
      <c r="H181" s="5">
        <v>1312.0000000000002</v>
      </c>
      <c r="I181" s="5">
        <v>1312.0000000000002</v>
      </c>
      <c r="J181" s="5">
        <v>1312.0000000000002</v>
      </c>
      <c r="K181" s="5">
        <v>1312.0000000000002</v>
      </c>
      <c r="L181" s="5">
        <v>1312.0000000000002</v>
      </c>
      <c r="M181" s="5">
        <v>1312.0000000000002</v>
      </c>
      <c r="N181" s="5">
        <v>1312.0000000000002</v>
      </c>
      <c r="O181" s="5">
        <v>1312.0000000000002</v>
      </c>
      <c r="P181" s="5">
        <v>1312.0000000000002</v>
      </c>
      <c r="Q181" s="5">
        <v>1312.0000000000002</v>
      </c>
      <c r="R181" s="5">
        <v>1312.0000000000002</v>
      </c>
      <c r="S181" s="5">
        <v>1332.0000000000002</v>
      </c>
      <c r="T181" s="5">
        <v>1332.0000000000002</v>
      </c>
      <c r="U181" s="5">
        <v>1332.0000000000002</v>
      </c>
    </row>
    <row r="182" spans="1:21" x14ac:dyDescent="0.25">
      <c r="A182" s="5" t="s">
        <v>11</v>
      </c>
      <c r="B182" s="5">
        <v>501</v>
      </c>
      <c r="C182" s="5">
        <v>1002</v>
      </c>
      <c r="D182" s="5">
        <v>1503</v>
      </c>
      <c r="E182" s="5">
        <v>1881</v>
      </c>
      <c r="F182" s="5">
        <v>2260</v>
      </c>
      <c r="G182" s="5">
        <v>2260</v>
      </c>
      <c r="H182" s="5">
        <v>2260</v>
      </c>
      <c r="I182" s="5">
        <v>2270</v>
      </c>
      <c r="J182" s="5">
        <v>2270</v>
      </c>
      <c r="K182" s="5">
        <v>2375</v>
      </c>
      <c r="L182" s="5">
        <v>2375</v>
      </c>
      <c r="M182" s="5">
        <v>2375</v>
      </c>
      <c r="N182" s="5">
        <v>2375</v>
      </c>
      <c r="O182" s="5">
        <v>2375</v>
      </c>
      <c r="P182" s="5">
        <v>2375</v>
      </c>
      <c r="Q182" s="5">
        <v>2404</v>
      </c>
      <c r="R182" s="5">
        <v>2404</v>
      </c>
      <c r="S182" s="5">
        <v>2558</v>
      </c>
      <c r="T182" s="5">
        <v>2558</v>
      </c>
      <c r="U182" s="5">
        <v>2558</v>
      </c>
    </row>
    <row r="184" spans="1:21" ht="13.8" thickBot="1" x14ac:dyDescent="0.3">
      <c r="A184" s="3" t="s">
        <v>324</v>
      </c>
    </row>
    <row r="185" spans="1:21" x14ac:dyDescent="0.25">
      <c r="A185" s="1" t="s">
        <v>15</v>
      </c>
      <c r="B185" s="2">
        <v>2016</v>
      </c>
      <c r="C185" s="3">
        <v>2017</v>
      </c>
      <c r="D185" s="2">
        <v>2018</v>
      </c>
      <c r="E185" s="3">
        <v>2019</v>
      </c>
      <c r="F185" s="2">
        <v>2020</v>
      </c>
      <c r="G185" s="4">
        <v>2021</v>
      </c>
      <c r="H185" s="2">
        <v>2022</v>
      </c>
      <c r="I185" s="3">
        <v>2023</v>
      </c>
      <c r="J185" s="2">
        <v>2024</v>
      </c>
      <c r="K185" s="3">
        <v>2025</v>
      </c>
      <c r="L185" s="4">
        <v>2026</v>
      </c>
      <c r="M185" s="3">
        <v>2027</v>
      </c>
      <c r="N185" s="2">
        <v>2028</v>
      </c>
      <c r="O185" s="3">
        <v>2029</v>
      </c>
      <c r="P185" s="2">
        <v>2030</v>
      </c>
      <c r="Q185" s="3">
        <v>2031</v>
      </c>
      <c r="R185" s="2">
        <v>2032</v>
      </c>
      <c r="S185" s="3">
        <v>2033</v>
      </c>
      <c r="T185" s="2">
        <v>2034</v>
      </c>
      <c r="U185" s="4">
        <v>2035</v>
      </c>
    </row>
    <row r="186" spans="1:21" x14ac:dyDescent="0.25">
      <c r="A186" s="5" t="s">
        <v>2</v>
      </c>
      <c r="B186" s="5">
        <v>501</v>
      </c>
      <c r="C186" s="5">
        <v>967</v>
      </c>
      <c r="D186" s="5">
        <v>967</v>
      </c>
      <c r="E186" s="5">
        <v>973.30000000000007</v>
      </c>
      <c r="F186" s="5">
        <v>973.30000000000007</v>
      </c>
      <c r="G186" s="5">
        <v>973.30000000000007</v>
      </c>
      <c r="H186" s="5">
        <v>973.30000000000007</v>
      </c>
      <c r="I186" s="5">
        <v>973.30000000000007</v>
      </c>
      <c r="J186" s="5">
        <v>973.30000000000007</v>
      </c>
      <c r="K186" s="5">
        <v>973.30000000000007</v>
      </c>
      <c r="L186" s="5">
        <v>973.30000000000007</v>
      </c>
      <c r="M186" s="5">
        <v>974</v>
      </c>
      <c r="N186" s="5">
        <v>974</v>
      </c>
      <c r="O186" s="5">
        <v>974</v>
      </c>
      <c r="P186" s="5">
        <v>974</v>
      </c>
      <c r="Q186" s="5">
        <v>974</v>
      </c>
      <c r="R186" s="5">
        <v>974</v>
      </c>
      <c r="S186" s="5">
        <v>1002</v>
      </c>
      <c r="T186" s="5">
        <v>1002</v>
      </c>
      <c r="U186" s="5">
        <v>1222.7</v>
      </c>
    </row>
    <row r="187" spans="1:21" x14ac:dyDescent="0.25">
      <c r="A187" s="5" t="s">
        <v>3</v>
      </c>
      <c r="B187" s="5">
        <v>501</v>
      </c>
      <c r="C187" s="5">
        <v>1002</v>
      </c>
      <c r="D187" s="5">
        <v>1002</v>
      </c>
      <c r="E187" s="5">
        <v>1002</v>
      </c>
      <c r="F187" s="5">
        <v>1002</v>
      </c>
      <c r="G187" s="5">
        <v>1002</v>
      </c>
      <c r="H187" s="5">
        <v>1002</v>
      </c>
      <c r="I187" s="5">
        <v>1002</v>
      </c>
      <c r="J187" s="5">
        <v>1002</v>
      </c>
      <c r="K187" s="5">
        <v>1002</v>
      </c>
      <c r="L187" s="5">
        <v>1002</v>
      </c>
      <c r="M187" s="5">
        <v>1002</v>
      </c>
      <c r="N187" s="5">
        <v>1002</v>
      </c>
      <c r="O187" s="5">
        <v>1002</v>
      </c>
      <c r="P187" s="5">
        <v>1002</v>
      </c>
      <c r="Q187" s="5">
        <v>1002</v>
      </c>
      <c r="R187" s="5">
        <v>1002</v>
      </c>
      <c r="S187" s="5">
        <v>1278.6000000000001</v>
      </c>
      <c r="T187" s="5">
        <v>1278.6000000000001</v>
      </c>
      <c r="U187" s="5">
        <v>1669.4</v>
      </c>
    </row>
    <row r="188" spans="1:21" x14ac:dyDescent="0.25">
      <c r="A188" s="5" t="s">
        <v>4</v>
      </c>
      <c r="B188" s="5">
        <v>501</v>
      </c>
      <c r="C188" s="5">
        <v>1002</v>
      </c>
      <c r="D188" s="5">
        <v>1002</v>
      </c>
      <c r="E188" s="5">
        <v>1002</v>
      </c>
      <c r="F188" s="5">
        <v>1002</v>
      </c>
      <c r="G188" s="5">
        <v>1002</v>
      </c>
      <c r="H188" s="5">
        <v>1002</v>
      </c>
      <c r="I188" s="5">
        <v>1002</v>
      </c>
      <c r="J188" s="5">
        <v>1002</v>
      </c>
      <c r="K188" s="5">
        <v>1002</v>
      </c>
      <c r="L188" s="5">
        <v>1002</v>
      </c>
      <c r="M188" s="5">
        <v>1002</v>
      </c>
      <c r="N188" s="5">
        <v>1002</v>
      </c>
      <c r="O188" s="5">
        <v>1002</v>
      </c>
      <c r="P188" s="5">
        <v>1002</v>
      </c>
      <c r="Q188" s="5">
        <v>1002</v>
      </c>
      <c r="R188" s="5">
        <v>1002</v>
      </c>
      <c r="S188" s="5">
        <v>1294</v>
      </c>
      <c r="T188" s="5">
        <v>1294</v>
      </c>
      <c r="U188" s="5">
        <v>1736</v>
      </c>
    </row>
    <row r="189" spans="1:21" x14ac:dyDescent="0.25">
      <c r="A189" s="5" t="s">
        <v>5</v>
      </c>
      <c r="B189" s="5">
        <v>501</v>
      </c>
      <c r="C189" s="5">
        <v>1002</v>
      </c>
      <c r="D189" s="5">
        <v>1002</v>
      </c>
      <c r="E189" s="5">
        <v>1002</v>
      </c>
      <c r="F189" s="5">
        <v>1031</v>
      </c>
      <c r="G189" s="5">
        <v>1031</v>
      </c>
      <c r="H189" s="5">
        <v>1031</v>
      </c>
      <c r="I189" s="5">
        <v>1031</v>
      </c>
      <c r="J189" s="5">
        <v>1031</v>
      </c>
      <c r="K189" s="5">
        <v>1031</v>
      </c>
      <c r="L189" s="5">
        <v>1031</v>
      </c>
      <c r="M189" s="5">
        <v>1036.4000000000001</v>
      </c>
      <c r="N189" s="5">
        <v>1036.4000000000001</v>
      </c>
      <c r="O189" s="5">
        <v>1036.4000000000001</v>
      </c>
      <c r="P189" s="5">
        <v>1036.4000000000001</v>
      </c>
      <c r="Q189" s="5">
        <v>1036.4000000000001</v>
      </c>
      <c r="R189" s="5">
        <v>1036.4000000000001</v>
      </c>
      <c r="S189" s="5">
        <v>1294</v>
      </c>
      <c r="T189" s="5">
        <v>1294</v>
      </c>
      <c r="U189" s="5">
        <v>1736</v>
      </c>
    </row>
    <row r="190" spans="1:21" x14ac:dyDescent="0.25">
      <c r="A190" s="5" t="s">
        <v>6</v>
      </c>
      <c r="B190" s="5">
        <v>501</v>
      </c>
      <c r="C190" s="5">
        <v>1002</v>
      </c>
      <c r="D190" s="5">
        <v>1127</v>
      </c>
      <c r="E190" s="5">
        <v>1127</v>
      </c>
      <c r="F190" s="5">
        <v>1189</v>
      </c>
      <c r="G190" s="5">
        <v>1189</v>
      </c>
      <c r="H190" s="5">
        <v>1189</v>
      </c>
      <c r="I190" s="5">
        <v>1189</v>
      </c>
      <c r="J190" s="5">
        <v>1189</v>
      </c>
      <c r="K190" s="5">
        <v>1189</v>
      </c>
      <c r="L190" s="5">
        <v>1189</v>
      </c>
      <c r="M190" s="5">
        <v>1194</v>
      </c>
      <c r="N190" s="5">
        <v>1194</v>
      </c>
      <c r="O190" s="5">
        <v>1194</v>
      </c>
      <c r="P190" s="5">
        <v>1194</v>
      </c>
      <c r="Q190" s="5">
        <v>1203</v>
      </c>
      <c r="R190" s="5">
        <v>1203</v>
      </c>
      <c r="S190" s="5">
        <v>1464.5</v>
      </c>
      <c r="T190" s="5">
        <v>1464.5</v>
      </c>
      <c r="U190" s="5">
        <v>1884.5</v>
      </c>
    </row>
    <row r="191" spans="1:21" x14ac:dyDescent="0.25">
      <c r="A191" s="5" t="s">
        <v>7</v>
      </c>
      <c r="B191" s="5">
        <v>501</v>
      </c>
      <c r="C191" s="5">
        <v>1002</v>
      </c>
      <c r="D191" s="5">
        <v>1262</v>
      </c>
      <c r="E191" s="5">
        <v>1262</v>
      </c>
      <c r="F191" s="5">
        <v>1334.9999999999998</v>
      </c>
      <c r="G191" s="5">
        <v>1334.9999999999998</v>
      </c>
      <c r="H191" s="5">
        <v>1334.9999999999998</v>
      </c>
      <c r="I191" s="5">
        <v>1334.9999999999998</v>
      </c>
      <c r="J191" s="5">
        <v>1334.9999999999998</v>
      </c>
      <c r="K191" s="5">
        <v>1334.9999999999998</v>
      </c>
      <c r="L191" s="5">
        <v>1334.9999999999998</v>
      </c>
      <c r="M191" s="5">
        <v>1334.9999999999998</v>
      </c>
      <c r="N191" s="5">
        <v>1334.9999999999998</v>
      </c>
      <c r="O191" s="5">
        <v>1335.6</v>
      </c>
      <c r="P191" s="5">
        <v>1335.6</v>
      </c>
      <c r="Q191" s="5">
        <v>1361</v>
      </c>
      <c r="R191" s="5">
        <v>1361</v>
      </c>
      <c r="S191" s="5">
        <v>1610.6</v>
      </c>
      <c r="T191" s="5">
        <v>1610.6</v>
      </c>
      <c r="U191" s="5">
        <v>2045</v>
      </c>
    </row>
    <row r="192" spans="1:21" x14ac:dyDescent="0.25">
      <c r="A192" s="5" t="s">
        <v>8</v>
      </c>
      <c r="B192" s="5">
        <v>501</v>
      </c>
      <c r="C192" s="5">
        <v>1002</v>
      </c>
      <c r="D192" s="5">
        <v>1387</v>
      </c>
      <c r="E192" s="5">
        <v>1394</v>
      </c>
      <c r="F192" s="5">
        <v>1496.3</v>
      </c>
      <c r="G192" s="5">
        <v>1496.3</v>
      </c>
      <c r="H192" s="5">
        <v>1496.3</v>
      </c>
      <c r="I192" s="5">
        <v>1496.3</v>
      </c>
      <c r="J192" s="5">
        <v>1496.3</v>
      </c>
      <c r="K192" s="5">
        <v>1496.3</v>
      </c>
      <c r="L192" s="5">
        <v>1496.3</v>
      </c>
      <c r="M192" s="5">
        <v>1496.3</v>
      </c>
      <c r="N192" s="5">
        <v>1496.3</v>
      </c>
      <c r="O192" s="5">
        <v>1499.6</v>
      </c>
      <c r="P192" s="5">
        <v>1499.6</v>
      </c>
      <c r="Q192" s="5">
        <v>1503</v>
      </c>
      <c r="R192" s="5">
        <v>1503</v>
      </c>
      <c r="S192" s="5">
        <v>1795</v>
      </c>
      <c r="T192" s="5">
        <v>1795</v>
      </c>
      <c r="U192" s="5">
        <v>2237</v>
      </c>
    </row>
    <row r="193" spans="1:21" x14ac:dyDescent="0.25">
      <c r="A193" s="5" t="s">
        <v>9</v>
      </c>
      <c r="B193" s="5">
        <v>501</v>
      </c>
      <c r="C193" s="5">
        <v>1002</v>
      </c>
      <c r="D193" s="5">
        <v>1503</v>
      </c>
      <c r="E193" s="5">
        <v>1503</v>
      </c>
      <c r="F193" s="5">
        <v>1590</v>
      </c>
      <c r="G193" s="5">
        <v>1590</v>
      </c>
      <c r="H193" s="5">
        <v>1590</v>
      </c>
      <c r="I193" s="5">
        <v>1590</v>
      </c>
      <c r="J193" s="5">
        <v>1590</v>
      </c>
      <c r="K193" s="5">
        <v>1590</v>
      </c>
      <c r="L193" s="5">
        <v>1590</v>
      </c>
      <c r="M193" s="5">
        <v>1590</v>
      </c>
      <c r="N193" s="5">
        <v>1590</v>
      </c>
      <c r="O193" s="5">
        <v>1590</v>
      </c>
      <c r="P193" s="5">
        <v>1590</v>
      </c>
      <c r="Q193" s="5">
        <v>1657.2</v>
      </c>
      <c r="R193" s="5">
        <v>1657.2</v>
      </c>
      <c r="S193" s="5">
        <v>1949.2</v>
      </c>
      <c r="T193" s="5">
        <v>1949.2</v>
      </c>
      <c r="U193" s="5">
        <v>2390.1999999999998</v>
      </c>
    </row>
    <row r="194" spans="1:21" x14ac:dyDescent="0.25">
      <c r="A194" s="5" t="s">
        <v>10</v>
      </c>
      <c r="B194" s="5">
        <v>501</v>
      </c>
      <c r="C194" s="5">
        <v>1002</v>
      </c>
      <c r="D194" s="5">
        <v>1503</v>
      </c>
      <c r="E194" s="5">
        <v>1600.8000000000004</v>
      </c>
      <c r="F194" s="5">
        <v>1908</v>
      </c>
      <c r="G194" s="5">
        <v>1908</v>
      </c>
      <c r="H194" s="5">
        <v>1908</v>
      </c>
      <c r="I194" s="5">
        <v>1908</v>
      </c>
      <c r="J194" s="5">
        <v>1908</v>
      </c>
      <c r="K194" s="5">
        <v>1908</v>
      </c>
      <c r="L194" s="5">
        <v>1908</v>
      </c>
      <c r="M194" s="5">
        <v>1908</v>
      </c>
      <c r="N194" s="5">
        <v>1908</v>
      </c>
      <c r="O194" s="5">
        <v>1908</v>
      </c>
      <c r="P194" s="5">
        <v>1908</v>
      </c>
      <c r="Q194" s="5">
        <v>2003.1</v>
      </c>
      <c r="R194" s="5">
        <v>2003.1</v>
      </c>
      <c r="S194" s="5">
        <v>2296.1</v>
      </c>
      <c r="T194" s="5">
        <v>2296.1</v>
      </c>
      <c r="U194" s="5">
        <v>2737.1</v>
      </c>
    </row>
    <row r="195" spans="1:21" x14ac:dyDescent="0.25">
      <c r="A195" s="5" t="s">
        <v>11</v>
      </c>
      <c r="B195" s="5">
        <v>501</v>
      </c>
      <c r="C195" s="5">
        <v>1002</v>
      </c>
      <c r="D195" s="5">
        <v>1503</v>
      </c>
      <c r="E195" s="5">
        <v>2003</v>
      </c>
      <c r="F195" s="5">
        <v>2409</v>
      </c>
      <c r="G195" s="5">
        <v>2409</v>
      </c>
      <c r="H195" s="5">
        <v>2409</v>
      </c>
      <c r="I195" s="5">
        <v>2409</v>
      </c>
      <c r="J195" s="5">
        <v>2409</v>
      </c>
      <c r="K195" s="5">
        <v>2409</v>
      </c>
      <c r="L195" s="5">
        <v>2409</v>
      </c>
      <c r="M195" s="5">
        <v>2788</v>
      </c>
      <c r="N195" s="5">
        <v>2788</v>
      </c>
      <c r="O195" s="5">
        <v>2923</v>
      </c>
      <c r="P195" s="5">
        <v>2923</v>
      </c>
      <c r="Q195" s="5">
        <v>3264</v>
      </c>
      <c r="R195" s="5">
        <v>3264</v>
      </c>
      <c r="S195" s="5">
        <v>3312</v>
      </c>
      <c r="T195" s="5">
        <v>3312</v>
      </c>
      <c r="U195" s="5">
        <v>3385</v>
      </c>
    </row>
    <row r="197" spans="1:21" ht="13.8" thickBot="1" x14ac:dyDescent="0.3">
      <c r="A197" s="3" t="s">
        <v>325</v>
      </c>
    </row>
    <row r="198" spans="1:21" x14ac:dyDescent="0.25">
      <c r="A198" s="1" t="s">
        <v>15</v>
      </c>
      <c r="B198" s="2">
        <v>2016</v>
      </c>
      <c r="C198" s="3">
        <v>2017</v>
      </c>
      <c r="D198" s="2">
        <v>2018</v>
      </c>
      <c r="E198" s="3">
        <v>2019</v>
      </c>
      <c r="F198" s="2">
        <v>2020</v>
      </c>
      <c r="G198" s="4">
        <v>2021</v>
      </c>
      <c r="H198" s="2">
        <v>2022</v>
      </c>
      <c r="I198" s="3">
        <v>2023</v>
      </c>
      <c r="J198" s="2">
        <v>2024</v>
      </c>
      <c r="K198" s="3">
        <v>2025</v>
      </c>
      <c r="L198" s="4">
        <v>2026</v>
      </c>
      <c r="M198" s="3">
        <v>2027</v>
      </c>
      <c r="N198" s="2">
        <v>2028</v>
      </c>
      <c r="O198" s="3">
        <v>2029</v>
      </c>
      <c r="P198" s="2">
        <v>2030</v>
      </c>
      <c r="Q198" s="3">
        <v>2031</v>
      </c>
      <c r="R198" s="2">
        <v>2032</v>
      </c>
      <c r="S198" s="3">
        <v>2033</v>
      </c>
      <c r="T198" s="2">
        <v>2034</v>
      </c>
      <c r="U198" s="4">
        <v>2035</v>
      </c>
    </row>
    <row r="199" spans="1:21" x14ac:dyDescent="0.25">
      <c r="A199" s="5" t="s">
        <v>2</v>
      </c>
      <c r="B199" s="5">
        <v>446</v>
      </c>
      <c r="C199" s="5">
        <v>446</v>
      </c>
      <c r="D199" s="5">
        <v>479</v>
      </c>
      <c r="E199" s="5">
        <v>499.30000000000007</v>
      </c>
      <c r="F199" s="5">
        <v>501</v>
      </c>
      <c r="G199" s="5">
        <v>501</v>
      </c>
      <c r="H199" s="5">
        <v>501</v>
      </c>
      <c r="I199" s="5">
        <v>557.79999999999995</v>
      </c>
      <c r="J199" s="5">
        <v>557.79999999999995</v>
      </c>
      <c r="K199" s="5">
        <v>647.70000000000005</v>
      </c>
      <c r="L199" s="5">
        <v>647.70000000000005</v>
      </c>
      <c r="M199" s="5">
        <v>654</v>
      </c>
      <c r="N199" s="5">
        <v>654</v>
      </c>
      <c r="O199" s="5">
        <v>683</v>
      </c>
      <c r="P199" s="5">
        <v>683</v>
      </c>
      <c r="Q199" s="5">
        <v>685.7</v>
      </c>
      <c r="R199" s="5">
        <v>685.7</v>
      </c>
      <c r="S199" s="5">
        <v>693</v>
      </c>
      <c r="T199" s="5">
        <v>693</v>
      </c>
      <c r="U199" s="5">
        <v>693</v>
      </c>
    </row>
    <row r="200" spans="1:21" x14ac:dyDescent="0.25">
      <c r="A200" s="5" t="s">
        <v>3</v>
      </c>
      <c r="B200" s="5">
        <v>501</v>
      </c>
      <c r="C200" s="5">
        <v>558</v>
      </c>
      <c r="D200" s="5">
        <v>578</v>
      </c>
      <c r="E200" s="5">
        <v>616</v>
      </c>
      <c r="F200" s="5">
        <v>693</v>
      </c>
      <c r="G200" s="5">
        <v>700.2</v>
      </c>
      <c r="H200" s="5">
        <v>700.2</v>
      </c>
      <c r="I200" s="5">
        <v>876.40000000000009</v>
      </c>
      <c r="J200" s="5">
        <v>876.40000000000009</v>
      </c>
      <c r="K200" s="5">
        <v>974</v>
      </c>
      <c r="L200" s="5">
        <v>974</v>
      </c>
      <c r="M200" s="5">
        <v>1002</v>
      </c>
      <c r="N200" s="5">
        <v>1002</v>
      </c>
      <c r="O200" s="5">
        <v>1050</v>
      </c>
      <c r="P200" s="5">
        <v>1050</v>
      </c>
      <c r="Q200" s="5">
        <v>1112.6000000000001</v>
      </c>
      <c r="R200" s="5">
        <v>1112.6000000000001</v>
      </c>
      <c r="S200" s="5">
        <v>1134.2</v>
      </c>
      <c r="T200" s="5">
        <v>1134.2</v>
      </c>
      <c r="U200" s="5">
        <v>1139.4000000000001</v>
      </c>
    </row>
    <row r="201" spans="1:21" x14ac:dyDescent="0.25">
      <c r="A201" s="5" t="s">
        <v>4</v>
      </c>
      <c r="B201" s="5">
        <v>501</v>
      </c>
      <c r="C201" s="5">
        <v>761</v>
      </c>
      <c r="D201" s="5">
        <v>771</v>
      </c>
      <c r="E201" s="5">
        <v>844.19999999999993</v>
      </c>
      <c r="F201" s="5">
        <v>972.4</v>
      </c>
      <c r="G201" s="5">
        <v>982.39999999999986</v>
      </c>
      <c r="H201" s="5">
        <v>982.39999999999986</v>
      </c>
      <c r="I201" s="5">
        <v>1157.0999999999999</v>
      </c>
      <c r="J201" s="5">
        <v>1157.0999999999999</v>
      </c>
      <c r="K201" s="5">
        <v>1243.7</v>
      </c>
      <c r="L201" s="5">
        <v>1243.7</v>
      </c>
      <c r="M201" s="5">
        <v>1324.5</v>
      </c>
      <c r="N201" s="5">
        <v>1324.5</v>
      </c>
      <c r="O201" s="5">
        <v>1499.1</v>
      </c>
      <c r="P201" s="5">
        <v>1499.1</v>
      </c>
      <c r="Q201" s="5">
        <v>1607.6</v>
      </c>
      <c r="R201" s="5">
        <v>1607.6</v>
      </c>
      <c r="S201" s="5">
        <v>1658.1</v>
      </c>
      <c r="T201" s="5">
        <v>1658.1</v>
      </c>
      <c r="U201" s="5">
        <v>1665.8</v>
      </c>
    </row>
    <row r="202" spans="1:21" x14ac:dyDescent="0.25">
      <c r="A202" s="5" t="s">
        <v>5</v>
      </c>
      <c r="B202" s="5">
        <v>501</v>
      </c>
      <c r="C202" s="5">
        <v>924.20000000000016</v>
      </c>
      <c r="D202" s="5">
        <v>985.40000000000009</v>
      </c>
      <c r="E202" s="5">
        <v>1002</v>
      </c>
      <c r="F202" s="5">
        <v>1132.6000000000001</v>
      </c>
      <c r="G202" s="5">
        <v>1169.0000000000002</v>
      </c>
      <c r="H202" s="5">
        <v>1169.0000000000002</v>
      </c>
      <c r="I202" s="5">
        <v>1497.6000000000001</v>
      </c>
      <c r="J202" s="5">
        <v>1497.6000000000001</v>
      </c>
      <c r="K202" s="5">
        <v>1601</v>
      </c>
      <c r="L202" s="5">
        <v>1601</v>
      </c>
      <c r="M202" s="5">
        <v>1707.8000000000004</v>
      </c>
      <c r="N202" s="5">
        <v>1707.8000000000004</v>
      </c>
      <c r="O202" s="5">
        <v>1870.4</v>
      </c>
      <c r="P202" s="5">
        <v>1870.4</v>
      </c>
      <c r="Q202" s="5">
        <v>1974</v>
      </c>
      <c r="R202" s="5">
        <v>1974</v>
      </c>
      <c r="S202" s="5">
        <v>2052</v>
      </c>
      <c r="T202" s="5">
        <v>2052</v>
      </c>
      <c r="U202" s="5">
        <v>2055</v>
      </c>
    </row>
    <row r="203" spans="1:21" x14ac:dyDescent="0.25">
      <c r="A203" s="5" t="s">
        <v>6</v>
      </c>
      <c r="B203" s="5">
        <v>501</v>
      </c>
      <c r="C203" s="5">
        <v>1002</v>
      </c>
      <c r="D203" s="5">
        <v>1083.5</v>
      </c>
      <c r="E203" s="5">
        <v>1213</v>
      </c>
      <c r="F203" s="5">
        <v>1376</v>
      </c>
      <c r="G203" s="5">
        <v>1429</v>
      </c>
      <c r="H203" s="5">
        <v>1429</v>
      </c>
      <c r="I203" s="5">
        <v>1749.5</v>
      </c>
      <c r="J203" s="5">
        <v>1749.5</v>
      </c>
      <c r="K203" s="5">
        <v>1869</v>
      </c>
      <c r="L203" s="5">
        <v>1869</v>
      </c>
      <c r="M203" s="5">
        <v>1998</v>
      </c>
      <c r="N203" s="5">
        <v>1998</v>
      </c>
      <c r="O203" s="5">
        <v>2121.5</v>
      </c>
      <c r="P203" s="5">
        <v>2121.5</v>
      </c>
      <c r="Q203" s="5">
        <v>2255</v>
      </c>
      <c r="R203" s="5">
        <v>2255</v>
      </c>
      <c r="S203" s="5">
        <v>2326.5</v>
      </c>
      <c r="T203" s="5">
        <v>2326.5</v>
      </c>
      <c r="U203" s="5">
        <v>2326.5</v>
      </c>
    </row>
    <row r="204" spans="1:21" x14ac:dyDescent="0.25">
      <c r="A204" s="5" t="s">
        <v>7</v>
      </c>
      <c r="B204" s="5">
        <v>501</v>
      </c>
      <c r="C204" s="5">
        <v>1002</v>
      </c>
      <c r="D204" s="5">
        <v>1233</v>
      </c>
      <c r="E204" s="5">
        <v>1424</v>
      </c>
      <c r="F204" s="5">
        <v>1635</v>
      </c>
      <c r="G204" s="5">
        <v>1707.1999999999998</v>
      </c>
      <c r="H204" s="5">
        <v>1707.1999999999998</v>
      </c>
      <c r="I204" s="5">
        <v>2000.8</v>
      </c>
      <c r="J204" s="5">
        <v>2000.8</v>
      </c>
      <c r="K204" s="5">
        <v>2098.8000000000002</v>
      </c>
      <c r="L204" s="5">
        <v>2098.8000000000002</v>
      </c>
      <c r="M204" s="5">
        <v>2261.6</v>
      </c>
      <c r="N204" s="5">
        <v>2261.6</v>
      </c>
      <c r="O204" s="5">
        <v>2387.8000000000002</v>
      </c>
      <c r="P204" s="5">
        <v>2387.8000000000002</v>
      </c>
      <c r="Q204" s="5">
        <v>2487.1999999999998</v>
      </c>
      <c r="R204" s="5">
        <v>2487.1999999999998</v>
      </c>
      <c r="S204" s="5">
        <v>2568.1999999999998</v>
      </c>
      <c r="T204" s="5">
        <v>2568.1999999999998</v>
      </c>
      <c r="U204" s="5">
        <v>2571.4</v>
      </c>
    </row>
    <row r="205" spans="1:21" x14ac:dyDescent="0.25">
      <c r="A205" s="5" t="s">
        <v>8</v>
      </c>
      <c r="B205" s="5">
        <v>501</v>
      </c>
      <c r="C205" s="5">
        <v>1002</v>
      </c>
      <c r="D205" s="5">
        <v>1436.0999999999997</v>
      </c>
      <c r="E205" s="5">
        <v>1598</v>
      </c>
      <c r="F205" s="5">
        <v>1794.7999999999997</v>
      </c>
      <c r="G205" s="5">
        <v>1910.7999999999997</v>
      </c>
      <c r="H205" s="5">
        <v>1910.7999999999997</v>
      </c>
      <c r="I205" s="5">
        <v>2221.3000000000002</v>
      </c>
      <c r="J205" s="5">
        <v>2221.3000000000002</v>
      </c>
      <c r="K205" s="5">
        <v>2290.5</v>
      </c>
      <c r="L205" s="5">
        <v>2290.5</v>
      </c>
      <c r="M205" s="5">
        <v>2481</v>
      </c>
      <c r="N205" s="5">
        <v>2481</v>
      </c>
      <c r="O205" s="5">
        <v>2626.2</v>
      </c>
      <c r="P205" s="5">
        <v>2626.2</v>
      </c>
      <c r="Q205" s="5">
        <v>2720.6</v>
      </c>
      <c r="R205" s="5">
        <v>2720.6</v>
      </c>
      <c r="S205" s="5">
        <v>2748</v>
      </c>
      <c r="T205" s="5">
        <v>2748</v>
      </c>
      <c r="U205" s="5">
        <v>2749.2</v>
      </c>
    </row>
    <row r="206" spans="1:21" x14ac:dyDescent="0.25">
      <c r="A206" s="5" t="s">
        <v>9</v>
      </c>
      <c r="B206" s="5">
        <v>501</v>
      </c>
      <c r="C206" s="5">
        <v>1002</v>
      </c>
      <c r="D206" s="5">
        <v>1503</v>
      </c>
      <c r="E206" s="5">
        <v>1714</v>
      </c>
      <c r="F206" s="5">
        <v>1917</v>
      </c>
      <c r="G206" s="5">
        <v>2063.1999999999998</v>
      </c>
      <c r="H206" s="5">
        <v>2063.1999999999998</v>
      </c>
      <c r="I206" s="5">
        <v>2334.1999999999998</v>
      </c>
      <c r="J206" s="5">
        <v>2334.1999999999998</v>
      </c>
      <c r="K206" s="5">
        <v>2410</v>
      </c>
      <c r="L206" s="5">
        <v>2410</v>
      </c>
      <c r="M206" s="5">
        <v>2694.8</v>
      </c>
      <c r="N206" s="5">
        <v>2694.8</v>
      </c>
      <c r="O206" s="5">
        <v>2853.6000000000004</v>
      </c>
      <c r="P206" s="5">
        <v>2853.6000000000004</v>
      </c>
      <c r="Q206" s="5">
        <v>2889.2</v>
      </c>
      <c r="R206" s="5">
        <v>2889.2</v>
      </c>
      <c r="S206" s="5">
        <v>2913.2</v>
      </c>
      <c r="T206" s="5">
        <v>2913.2</v>
      </c>
      <c r="U206" s="5">
        <v>2913.2</v>
      </c>
    </row>
    <row r="207" spans="1:21" x14ac:dyDescent="0.25">
      <c r="A207" s="5" t="s">
        <v>10</v>
      </c>
      <c r="B207" s="5">
        <v>501</v>
      </c>
      <c r="C207" s="5">
        <v>1002</v>
      </c>
      <c r="D207" s="5">
        <v>1503</v>
      </c>
      <c r="E207" s="5">
        <v>1784.0000000000002</v>
      </c>
      <c r="F207" s="5">
        <v>2033</v>
      </c>
      <c r="G207" s="5">
        <v>2189.4</v>
      </c>
      <c r="H207" s="5">
        <v>2189.4</v>
      </c>
      <c r="I207" s="5">
        <v>2452</v>
      </c>
      <c r="J207" s="5">
        <v>2452</v>
      </c>
      <c r="K207" s="5">
        <v>2598.7000000000003</v>
      </c>
      <c r="L207" s="5">
        <v>2598.7000000000003</v>
      </c>
      <c r="M207" s="5">
        <v>2887.7000000000003</v>
      </c>
      <c r="N207" s="5">
        <v>2887.7000000000003</v>
      </c>
      <c r="O207" s="5">
        <v>3008.4</v>
      </c>
      <c r="P207" s="5">
        <v>3008.4</v>
      </c>
      <c r="Q207" s="5">
        <v>3048</v>
      </c>
      <c r="R207" s="5">
        <v>3048</v>
      </c>
      <c r="S207" s="5">
        <v>3048</v>
      </c>
      <c r="T207" s="5">
        <v>3048</v>
      </c>
      <c r="U207" s="5">
        <v>3048.1</v>
      </c>
    </row>
    <row r="208" spans="1:21" x14ac:dyDescent="0.25">
      <c r="A208" s="5" t="s">
        <v>11</v>
      </c>
      <c r="B208" s="5">
        <v>501</v>
      </c>
      <c r="C208" s="5">
        <v>1002</v>
      </c>
      <c r="D208" s="5">
        <v>1503</v>
      </c>
      <c r="E208" s="5">
        <v>1888</v>
      </c>
      <c r="F208" s="5">
        <v>2300</v>
      </c>
      <c r="G208" s="5">
        <v>2483</v>
      </c>
      <c r="H208" s="5">
        <v>2483</v>
      </c>
      <c r="I208" s="5">
        <v>2792</v>
      </c>
      <c r="J208" s="5">
        <v>2792</v>
      </c>
      <c r="K208" s="5">
        <v>3015</v>
      </c>
      <c r="L208" s="5">
        <v>3015</v>
      </c>
      <c r="M208" s="5">
        <v>3190</v>
      </c>
      <c r="N208" s="5">
        <v>3190</v>
      </c>
      <c r="O208" s="5">
        <v>3190</v>
      </c>
      <c r="P208" s="5">
        <v>3190</v>
      </c>
      <c r="Q208" s="5">
        <v>3190</v>
      </c>
      <c r="R208" s="5">
        <v>3190</v>
      </c>
      <c r="S208" s="5">
        <v>3190</v>
      </c>
      <c r="T208" s="5">
        <v>3190</v>
      </c>
      <c r="U208" s="5">
        <v>3190</v>
      </c>
    </row>
    <row r="210" spans="1:21" ht="13.8" thickBot="1" x14ac:dyDescent="0.3">
      <c r="A210" s="3" t="s">
        <v>326</v>
      </c>
    </row>
    <row r="211" spans="1:21" x14ac:dyDescent="0.25">
      <c r="A211" s="1" t="s">
        <v>15</v>
      </c>
      <c r="B211" s="2">
        <v>2016</v>
      </c>
      <c r="C211" s="3">
        <v>2017</v>
      </c>
      <c r="D211" s="2">
        <v>2018</v>
      </c>
      <c r="E211" s="3">
        <v>2019</v>
      </c>
      <c r="F211" s="2">
        <v>2020</v>
      </c>
      <c r="G211" s="4">
        <v>2021</v>
      </c>
      <c r="H211" s="2">
        <v>2022</v>
      </c>
      <c r="I211" s="3">
        <v>2023</v>
      </c>
      <c r="J211" s="2">
        <v>2024</v>
      </c>
      <c r="K211" s="3">
        <v>2025</v>
      </c>
      <c r="L211" s="4">
        <v>2026</v>
      </c>
      <c r="M211" s="3">
        <v>2027</v>
      </c>
      <c r="N211" s="2">
        <v>2028</v>
      </c>
      <c r="O211" s="3">
        <v>2029</v>
      </c>
      <c r="P211" s="2">
        <v>2030</v>
      </c>
      <c r="Q211" s="3">
        <v>2031</v>
      </c>
      <c r="R211" s="2">
        <v>2032</v>
      </c>
      <c r="S211" s="3">
        <v>2033</v>
      </c>
      <c r="T211" s="2">
        <v>2034</v>
      </c>
      <c r="U211" s="4">
        <v>2035</v>
      </c>
    </row>
    <row r="212" spans="1:21" x14ac:dyDescent="0.25">
      <c r="A212" s="5" t="s">
        <v>2</v>
      </c>
      <c r="B212" s="5">
        <v>501</v>
      </c>
      <c r="C212" s="5">
        <v>1002</v>
      </c>
      <c r="D212" s="5">
        <v>1002</v>
      </c>
      <c r="E212" s="5">
        <v>1002</v>
      </c>
      <c r="F212" s="5">
        <v>1030</v>
      </c>
      <c r="G212" s="5">
        <v>1030</v>
      </c>
      <c r="H212" s="5">
        <v>1030</v>
      </c>
      <c r="I212" s="5">
        <v>1213</v>
      </c>
      <c r="J212" s="5">
        <v>1213</v>
      </c>
      <c r="K212" s="5">
        <v>1337.3</v>
      </c>
      <c r="L212" s="5">
        <v>1337.3</v>
      </c>
      <c r="M212" s="5">
        <v>1427</v>
      </c>
      <c r="N212" s="5">
        <v>1427</v>
      </c>
      <c r="O212" s="5">
        <v>1472.4</v>
      </c>
      <c r="P212" s="5">
        <v>1472.4</v>
      </c>
      <c r="Q212" s="5">
        <v>1503</v>
      </c>
      <c r="R212" s="5">
        <v>1503</v>
      </c>
      <c r="S212" s="5">
        <v>1881</v>
      </c>
      <c r="T212" s="5">
        <v>1881</v>
      </c>
      <c r="U212" s="5">
        <v>1881</v>
      </c>
    </row>
    <row r="213" spans="1:21" x14ac:dyDescent="0.25">
      <c r="A213" s="5" t="s">
        <v>3</v>
      </c>
      <c r="B213" s="5">
        <v>501</v>
      </c>
      <c r="C213" s="5">
        <v>1002</v>
      </c>
      <c r="D213" s="5">
        <v>1146</v>
      </c>
      <c r="E213" s="5">
        <v>1165</v>
      </c>
      <c r="F213" s="5">
        <v>1292</v>
      </c>
      <c r="G213" s="5">
        <v>1292</v>
      </c>
      <c r="H213" s="5">
        <v>1292</v>
      </c>
      <c r="I213" s="5">
        <v>1502.8</v>
      </c>
      <c r="J213" s="5">
        <v>1502.8</v>
      </c>
      <c r="K213" s="5">
        <v>1637</v>
      </c>
      <c r="L213" s="5">
        <v>1637</v>
      </c>
      <c r="M213" s="5">
        <v>1827</v>
      </c>
      <c r="N213" s="5">
        <v>1827</v>
      </c>
      <c r="O213" s="5">
        <v>1926</v>
      </c>
      <c r="P213" s="5">
        <v>1926</v>
      </c>
      <c r="Q213" s="5">
        <v>2098</v>
      </c>
      <c r="R213" s="5">
        <v>2098</v>
      </c>
      <c r="S213" s="5">
        <v>2399.6</v>
      </c>
      <c r="T213" s="5">
        <v>2399.6</v>
      </c>
      <c r="U213" s="5">
        <v>2399.6</v>
      </c>
    </row>
    <row r="214" spans="1:21" x14ac:dyDescent="0.25">
      <c r="A214" s="5" t="s">
        <v>4</v>
      </c>
      <c r="B214" s="5">
        <v>501</v>
      </c>
      <c r="C214" s="5">
        <v>1002</v>
      </c>
      <c r="D214" s="5">
        <v>1302</v>
      </c>
      <c r="E214" s="5">
        <v>1360.4</v>
      </c>
      <c r="F214" s="5">
        <v>1503</v>
      </c>
      <c r="G214" s="5">
        <v>1503</v>
      </c>
      <c r="H214" s="5">
        <v>1503</v>
      </c>
      <c r="I214" s="5">
        <v>1710.6</v>
      </c>
      <c r="J214" s="5">
        <v>1710.6</v>
      </c>
      <c r="K214" s="5">
        <v>1982.5</v>
      </c>
      <c r="L214" s="5">
        <v>1982.5</v>
      </c>
      <c r="M214" s="5">
        <v>2183.4</v>
      </c>
      <c r="N214" s="5">
        <v>2183.4</v>
      </c>
      <c r="O214" s="5">
        <v>2306.1999999999998</v>
      </c>
      <c r="P214" s="5">
        <v>2306.1999999999998</v>
      </c>
      <c r="Q214" s="5">
        <v>2529.4</v>
      </c>
      <c r="R214" s="5">
        <v>2529.4</v>
      </c>
      <c r="S214" s="5">
        <v>2666.1</v>
      </c>
      <c r="T214" s="5">
        <v>2666.1</v>
      </c>
      <c r="U214" s="5">
        <v>2666.1</v>
      </c>
    </row>
    <row r="215" spans="1:21" x14ac:dyDescent="0.25">
      <c r="A215" s="5" t="s">
        <v>5</v>
      </c>
      <c r="B215" s="5">
        <v>501</v>
      </c>
      <c r="C215" s="5">
        <v>1002</v>
      </c>
      <c r="D215" s="5">
        <v>1454</v>
      </c>
      <c r="E215" s="5">
        <v>1503</v>
      </c>
      <c r="F215" s="5">
        <v>1656</v>
      </c>
      <c r="G215" s="5">
        <v>1657.8000000000002</v>
      </c>
      <c r="H215" s="5">
        <v>1657.8000000000002</v>
      </c>
      <c r="I215" s="5">
        <v>1951</v>
      </c>
      <c r="J215" s="5">
        <v>1951</v>
      </c>
      <c r="K215" s="5">
        <v>2239.8000000000002</v>
      </c>
      <c r="L215" s="5">
        <v>2239.8000000000002</v>
      </c>
      <c r="M215" s="5">
        <v>2501.4</v>
      </c>
      <c r="N215" s="5">
        <v>2501.4</v>
      </c>
      <c r="O215" s="5">
        <v>2663</v>
      </c>
      <c r="P215" s="5">
        <v>2663</v>
      </c>
      <c r="Q215" s="5">
        <v>2793.4</v>
      </c>
      <c r="R215" s="5">
        <v>2793.4</v>
      </c>
      <c r="S215" s="5">
        <v>2890.6</v>
      </c>
      <c r="T215" s="5">
        <v>2890.6</v>
      </c>
      <c r="U215" s="5">
        <v>2890.6</v>
      </c>
    </row>
    <row r="216" spans="1:21" x14ac:dyDescent="0.25">
      <c r="A216" s="5" t="s">
        <v>6</v>
      </c>
      <c r="B216" s="5">
        <v>501</v>
      </c>
      <c r="C216" s="5">
        <v>1002</v>
      </c>
      <c r="D216" s="5">
        <v>1503</v>
      </c>
      <c r="E216" s="5">
        <v>1541</v>
      </c>
      <c r="F216" s="5">
        <v>1819</v>
      </c>
      <c r="G216" s="5">
        <v>1819</v>
      </c>
      <c r="H216" s="5">
        <v>1819</v>
      </c>
      <c r="I216" s="5">
        <v>2161</v>
      </c>
      <c r="J216" s="5">
        <v>2161</v>
      </c>
      <c r="K216" s="5">
        <v>2471</v>
      </c>
      <c r="L216" s="5">
        <v>2471</v>
      </c>
      <c r="M216" s="5">
        <v>2743</v>
      </c>
      <c r="N216" s="5">
        <v>2743</v>
      </c>
      <c r="O216" s="5">
        <v>2904.5</v>
      </c>
      <c r="P216" s="5">
        <v>2904.5</v>
      </c>
      <c r="Q216" s="5">
        <v>2970</v>
      </c>
      <c r="R216" s="5">
        <v>2970</v>
      </c>
      <c r="S216" s="5">
        <v>3034.5</v>
      </c>
      <c r="T216" s="5">
        <v>3034.5</v>
      </c>
      <c r="U216" s="5">
        <v>3034.5</v>
      </c>
    </row>
    <row r="217" spans="1:21" x14ac:dyDescent="0.25">
      <c r="A217" s="5" t="s">
        <v>7</v>
      </c>
      <c r="B217" s="5">
        <v>501</v>
      </c>
      <c r="C217" s="5">
        <v>1002</v>
      </c>
      <c r="D217" s="5">
        <v>1503</v>
      </c>
      <c r="E217" s="5">
        <v>1704</v>
      </c>
      <c r="F217" s="5">
        <v>2012.1999999999998</v>
      </c>
      <c r="G217" s="5">
        <v>2012.1999999999998</v>
      </c>
      <c r="H217" s="5">
        <v>2012.1999999999998</v>
      </c>
      <c r="I217" s="5">
        <v>2366.1999999999998</v>
      </c>
      <c r="J217" s="5">
        <v>2366.1999999999998</v>
      </c>
      <c r="K217" s="5">
        <v>2703</v>
      </c>
      <c r="L217" s="5">
        <v>2703</v>
      </c>
      <c r="M217" s="5">
        <v>2979.6</v>
      </c>
      <c r="N217" s="5">
        <v>2979.6</v>
      </c>
      <c r="O217" s="5">
        <v>3062.8</v>
      </c>
      <c r="P217" s="5">
        <v>3062.8</v>
      </c>
      <c r="Q217" s="5">
        <v>3095.8</v>
      </c>
      <c r="R217" s="5">
        <v>3095.8</v>
      </c>
      <c r="S217" s="5">
        <v>3158</v>
      </c>
      <c r="T217" s="5">
        <v>3158</v>
      </c>
      <c r="U217" s="5">
        <v>3158</v>
      </c>
    </row>
    <row r="218" spans="1:21" x14ac:dyDescent="0.25">
      <c r="A218" s="5" t="s">
        <v>8</v>
      </c>
      <c r="B218" s="5">
        <v>501</v>
      </c>
      <c r="C218" s="5">
        <v>1002</v>
      </c>
      <c r="D218" s="5">
        <v>1503</v>
      </c>
      <c r="E218" s="5">
        <v>1812</v>
      </c>
      <c r="F218" s="5">
        <v>2153.8999999999996</v>
      </c>
      <c r="G218" s="5">
        <v>2157.7999999999997</v>
      </c>
      <c r="H218" s="5">
        <v>2157.7999999999997</v>
      </c>
      <c r="I218" s="5">
        <v>2532.5999999999995</v>
      </c>
      <c r="J218" s="5">
        <v>2532.5999999999995</v>
      </c>
      <c r="K218" s="5">
        <v>2870.3</v>
      </c>
      <c r="L218" s="5">
        <v>2870.3</v>
      </c>
      <c r="M218" s="5">
        <v>3130</v>
      </c>
      <c r="N218" s="5">
        <v>3130</v>
      </c>
      <c r="O218" s="5">
        <v>3216.3</v>
      </c>
      <c r="P218" s="5">
        <v>3216.3</v>
      </c>
      <c r="Q218" s="5">
        <v>3232</v>
      </c>
      <c r="R218" s="5">
        <v>3232</v>
      </c>
      <c r="S218" s="5">
        <v>3265</v>
      </c>
      <c r="T218" s="5">
        <v>3265</v>
      </c>
      <c r="U218" s="5">
        <v>3265</v>
      </c>
    </row>
    <row r="219" spans="1:21" x14ac:dyDescent="0.25">
      <c r="A219" s="5" t="s">
        <v>9</v>
      </c>
      <c r="B219" s="5">
        <v>501</v>
      </c>
      <c r="C219" s="5">
        <v>1002</v>
      </c>
      <c r="D219" s="5">
        <v>1503</v>
      </c>
      <c r="E219" s="5">
        <v>1935</v>
      </c>
      <c r="F219" s="5">
        <v>2436</v>
      </c>
      <c r="G219" s="5">
        <v>2436</v>
      </c>
      <c r="H219" s="5">
        <v>2436</v>
      </c>
      <c r="I219" s="5">
        <v>2814</v>
      </c>
      <c r="J219" s="5">
        <v>2814</v>
      </c>
      <c r="K219" s="5">
        <v>3142.4</v>
      </c>
      <c r="L219" s="5">
        <v>3142.4</v>
      </c>
      <c r="M219" s="5">
        <v>3272</v>
      </c>
      <c r="N219" s="5">
        <v>3272</v>
      </c>
      <c r="O219" s="5">
        <v>3311.2</v>
      </c>
      <c r="P219" s="5">
        <v>3311.2</v>
      </c>
      <c r="Q219" s="5">
        <v>3327.4</v>
      </c>
      <c r="R219" s="5">
        <v>3327.4</v>
      </c>
      <c r="S219" s="5">
        <v>3368.2000000000003</v>
      </c>
      <c r="T219" s="5">
        <v>3368.2000000000003</v>
      </c>
      <c r="U219" s="5">
        <v>3368.2000000000003</v>
      </c>
    </row>
    <row r="220" spans="1:21" x14ac:dyDescent="0.25">
      <c r="A220" s="5" t="s">
        <v>10</v>
      </c>
      <c r="B220" s="5">
        <v>501</v>
      </c>
      <c r="C220" s="5">
        <v>1002</v>
      </c>
      <c r="D220" s="5">
        <v>1503</v>
      </c>
      <c r="E220" s="5">
        <v>2003</v>
      </c>
      <c r="F220" s="5">
        <v>2504</v>
      </c>
      <c r="G220" s="5">
        <v>2504</v>
      </c>
      <c r="H220" s="5">
        <v>2504</v>
      </c>
      <c r="I220" s="5">
        <v>2874</v>
      </c>
      <c r="J220" s="5">
        <v>2874</v>
      </c>
      <c r="K220" s="5">
        <v>3252</v>
      </c>
      <c r="L220" s="5">
        <v>3252</v>
      </c>
      <c r="M220" s="5">
        <v>3394</v>
      </c>
      <c r="N220" s="5">
        <v>3394</v>
      </c>
      <c r="O220" s="5">
        <v>3401.1</v>
      </c>
      <c r="P220" s="5">
        <v>3401.1</v>
      </c>
      <c r="Q220" s="5">
        <v>3404</v>
      </c>
      <c r="R220" s="5">
        <v>3404</v>
      </c>
      <c r="S220" s="5">
        <v>3428.3</v>
      </c>
      <c r="T220" s="5">
        <v>3428.3</v>
      </c>
      <c r="U220" s="5">
        <v>3428.3</v>
      </c>
    </row>
    <row r="221" spans="1:21" x14ac:dyDescent="0.25">
      <c r="A221" s="5" t="s">
        <v>11</v>
      </c>
      <c r="B221" s="5">
        <v>501</v>
      </c>
      <c r="C221" s="5">
        <v>1002</v>
      </c>
      <c r="D221" s="5">
        <v>1503</v>
      </c>
      <c r="E221" s="5">
        <v>2003</v>
      </c>
      <c r="F221" s="5">
        <v>2504</v>
      </c>
      <c r="G221" s="5">
        <v>3005</v>
      </c>
      <c r="H221" s="5">
        <v>3005</v>
      </c>
      <c r="I221" s="5">
        <v>3413</v>
      </c>
      <c r="J221" s="5">
        <v>3413</v>
      </c>
      <c r="K221" s="5">
        <v>3495</v>
      </c>
      <c r="L221" s="5">
        <v>3495</v>
      </c>
      <c r="M221" s="5">
        <v>3535</v>
      </c>
      <c r="N221" s="5">
        <v>3535</v>
      </c>
      <c r="O221" s="5">
        <v>3545</v>
      </c>
      <c r="P221" s="5">
        <v>3545</v>
      </c>
      <c r="Q221" s="5">
        <v>3545</v>
      </c>
      <c r="R221" s="5">
        <v>3545</v>
      </c>
      <c r="S221" s="5">
        <v>3545</v>
      </c>
      <c r="T221" s="5">
        <v>3545</v>
      </c>
      <c r="U221" s="5">
        <v>3545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1"/>
  <sheetViews>
    <sheetView topLeftCell="A196" zoomScale="80" zoomScaleNormal="80" workbookViewId="0">
      <selection activeCell="J233" sqref="J233"/>
    </sheetView>
  </sheetViews>
  <sheetFormatPr defaultRowHeight="13.2" x14ac:dyDescent="0.25"/>
  <cols>
    <col min="1" max="1" width="31.44140625" customWidth="1"/>
  </cols>
  <sheetData>
    <row r="1" spans="1:21" x14ac:dyDescent="0.25">
      <c r="A1" t="s">
        <v>332</v>
      </c>
    </row>
    <row r="2" spans="1:21" ht="13.8" thickBot="1" x14ac:dyDescent="0.3">
      <c r="A2" s="3" t="s">
        <v>1</v>
      </c>
    </row>
    <row r="3" spans="1:21" x14ac:dyDescent="0.25">
      <c r="A3" s="1" t="s">
        <v>16</v>
      </c>
      <c r="B3" s="2">
        <v>2016</v>
      </c>
      <c r="C3" s="3">
        <v>2017</v>
      </c>
      <c r="D3" s="2">
        <v>2018</v>
      </c>
      <c r="E3" s="3">
        <v>2019</v>
      </c>
      <c r="F3" s="2">
        <v>2020</v>
      </c>
      <c r="G3" s="4">
        <v>2021</v>
      </c>
      <c r="H3" s="2">
        <v>2022</v>
      </c>
      <c r="I3" s="3">
        <v>2023</v>
      </c>
      <c r="J3" s="2">
        <v>2024</v>
      </c>
      <c r="K3" s="3">
        <v>2025</v>
      </c>
      <c r="L3" s="4">
        <v>2026</v>
      </c>
      <c r="M3" s="3">
        <v>2027</v>
      </c>
      <c r="N3" s="2">
        <v>2028</v>
      </c>
      <c r="O3" s="3">
        <v>2029</v>
      </c>
      <c r="P3" s="2">
        <v>2030</v>
      </c>
      <c r="Q3" s="3">
        <v>2031</v>
      </c>
      <c r="R3" s="2">
        <v>2032</v>
      </c>
      <c r="S3" s="3">
        <v>2033</v>
      </c>
      <c r="T3" s="2">
        <v>2034</v>
      </c>
      <c r="U3" s="4">
        <v>2035</v>
      </c>
    </row>
    <row r="4" spans="1:21" x14ac:dyDescent="0.25">
      <c r="A4" s="5" t="s">
        <v>2</v>
      </c>
      <c r="B4" s="5">
        <v>0</v>
      </c>
      <c r="C4" s="5">
        <v>0</v>
      </c>
      <c r="D4" s="5">
        <v>0</v>
      </c>
      <c r="E4" s="5">
        <v>0</v>
      </c>
      <c r="F4" s="5">
        <v>0</v>
      </c>
      <c r="G4" s="5">
        <v>0</v>
      </c>
      <c r="H4" s="5">
        <v>0</v>
      </c>
      <c r="I4" s="5">
        <v>0</v>
      </c>
      <c r="J4" s="5">
        <v>0</v>
      </c>
      <c r="K4" s="5">
        <v>0</v>
      </c>
      <c r="L4" s="5">
        <v>0</v>
      </c>
      <c r="M4" s="5">
        <v>0</v>
      </c>
      <c r="N4" s="5">
        <v>0</v>
      </c>
      <c r="O4" s="5">
        <v>0</v>
      </c>
      <c r="P4" s="5">
        <v>0</v>
      </c>
      <c r="Q4" s="5">
        <v>0</v>
      </c>
      <c r="R4" s="5">
        <v>0</v>
      </c>
      <c r="S4" s="5">
        <v>0</v>
      </c>
      <c r="T4" s="5">
        <v>0</v>
      </c>
      <c r="U4" s="5">
        <v>0</v>
      </c>
    </row>
    <row r="5" spans="1:21" x14ac:dyDescent="0.25">
      <c r="A5" s="5" t="s">
        <v>3</v>
      </c>
      <c r="B5" s="5">
        <v>0</v>
      </c>
      <c r="C5" s="5">
        <v>0</v>
      </c>
      <c r="D5" s="5">
        <v>0</v>
      </c>
      <c r="E5" s="5">
        <v>0</v>
      </c>
      <c r="F5" s="5">
        <v>0</v>
      </c>
      <c r="G5" s="5">
        <v>0</v>
      </c>
      <c r="H5" s="5">
        <v>0</v>
      </c>
      <c r="I5" s="5">
        <v>0</v>
      </c>
      <c r="J5" s="5">
        <v>0</v>
      </c>
      <c r="K5" s="5">
        <v>0</v>
      </c>
      <c r="L5" s="5">
        <v>0</v>
      </c>
      <c r="M5" s="5">
        <v>0</v>
      </c>
      <c r="N5" s="5">
        <v>0</v>
      </c>
      <c r="O5" s="5">
        <v>0</v>
      </c>
      <c r="P5" s="5">
        <v>0</v>
      </c>
      <c r="Q5" s="5">
        <v>0</v>
      </c>
      <c r="R5" s="5">
        <v>0</v>
      </c>
      <c r="S5" s="5">
        <v>0</v>
      </c>
      <c r="T5" s="5">
        <v>0</v>
      </c>
      <c r="U5" s="5">
        <v>0</v>
      </c>
    </row>
    <row r="6" spans="1:21" x14ac:dyDescent="0.25">
      <c r="A6" s="5" t="s">
        <v>4</v>
      </c>
      <c r="B6" s="5">
        <v>0</v>
      </c>
      <c r="C6" s="5">
        <v>0</v>
      </c>
      <c r="D6" s="5">
        <v>0</v>
      </c>
      <c r="E6" s="5">
        <v>0</v>
      </c>
      <c r="F6" s="5">
        <v>0</v>
      </c>
      <c r="G6" s="5">
        <v>0</v>
      </c>
      <c r="H6" s="5">
        <v>0</v>
      </c>
      <c r="I6" s="5">
        <v>0</v>
      </c>
      <c r="J6" s="5">
        <v>0</v>
      </c>
      <c r="K6" s="5">
        <v>0</v>
      </c>
      <c r="L6" s="5">
        <v>0</v>
      </c>
      <c r="M6" s="5">
        <v>0</v>
      </c>
      <c r="N6" s="5">
        <v>0</v>
      </c>
      <c r="O6" s="5">
        <v>0</v>
      </c>
      <c r="P6" s="5">
        <v>0</v>
      </c>
      <c r="Q6" s="5">
        <v>0</v>
      </c>
      <c r="R6" s="5">
        <v>0</v>
      </c>
      <c r="S6" s="5">
        <v>0</v>
      </c>
      <c r="T6" s="5">
        <v>0</v>
      </c>
      <c r="U6" s="5">
        <v>0</v>
      </c>
    </row>
    <row r="7" spans="1:21" x14ac:dyDescent="0.25">
      <c r="A7" s="5" t="s">
        <v>5</v>
      </c>
      <c r="B7" s="5">
        <v>0</v>
      </c>
      <c r="C7" s="5">
        <v>0</v>
      </c>
      <c r="D7" s="5">
        <v>0</v>
      </c>
      <c r="E7" s="5">
        <v>0</v>
      </c>
      <c r="F7" s="5">
        <v>0</v>
      </c>
      <c r="G7" s="5">
        <v>0</v>
      </c>
      <c r="H7" s="5">
        <v>0</v>
      </c>
      <c r="I7" s="5">
        <v>0</v>
      </c>
      <c r="J7" s="5">
        <v>0</v>
      </c>
      <c r="K7" s="5">
        <v>0</v>
      </c>
      <c r="L7" s="5">
        <v>0</v>
      </c>
      <c r="M7" s="5">
        <v>0</v>
      </c>
      <c r="N7" s="5">
        <v>0</v>
      </c>
      <c r="O7" s="5">
        <v>0</v>
      </c>
      <c r="P7" s="5">
        <v>0</v>
      </c>
      <c r="Q7" s="5">
        <v>0</v>
      </c>
      <c r="R7" s="5">
        <v>0</v>
      </c>
      <c r="S7" s="5">
        <v>0</v>
      </c>
      <c r="T7" s="5">
        <v>0</v>
      </c>
      <c r="U7" s="5">
        <v>0</v>
      </c>
    </row>
    <row r="8" spans="1:21" x14ac:dyDescent="0.25">
      <c r="A8" s="5" t="s">
        <v>6</v>
      </c>
      <c r="B8" s="5">
        <v>0</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row>
    <row r="9" spans="1:21" x14ac:dyDescent="0.25">
      <c r="A9" s="5" t="s">
        <v>7</v>
      </c>
      <c r="B9" s="5">
        <v>0</v>
      </c>
      <c r="C9" s="5">
        <v>0</v>
      </c>
      <c r="D9" s="5">
        <v>0</v>
      </c>
      <c r="E9" s="5">
        <v>0</v>
      </c>
      <c r="F9" s="5">
        <v>0</v>
      </c>
      <c r="G9" s="5">
        <v>0</v>
      </c>
      <c r="H9" s="5">
        <v>0</v>
      </c>
      <c r="I9" s="5">
        <v>0</v>
      </c>
      <c r="J9" s="5">
        <v>0</v>
      </c>
      <c r="K9" s="5">
        <v>0</v>
      </c>
      <c r="L9" s="5">
        <v>0</v>
      </c>
      <c r="M9" s="5">
        <v>0</v>
      </c>
      <c r="N9" s="5">
        <v>0</v>
      </c>
      <c r="O9" s="5">
        <v>0</v>
      </c>
      <c r="P9" s="5">
        <v>0</v>
      </c>
      <c r="Q9" s="5">
        <v>0</v>
      </c>
      <c r="R9" s="5">
        <v>0</v>
      </c>
      <c r="S9" s="5">
        <v>0</v>
      </c>
      <c r="T9" s="5">
        <v>0</v>
      </c>
      <c r="U9" s="5">
        <v>0</v>
      </c>
    </row>
    <row r="10" spans="1:21" x14ac:dyDescent="0.25">
      <c r="A10" s="5" t="s">
        <v>8</v>
      </c>
      <c r="B10" s="5">
        <v>0</v>
      </c>
      <c r="C10" s="5">
        <v>0</v>
      </c>
      <c r="D10" s="5">
        <v>0</v>
      </c>
      <c r="E10" s="5">
        <v>0</v>
      </c>
      <c r="F10" s="5">
        <v>0</v>
      </c>
      <c r="G10" s="5">
        <v>0</v>
      </c>
      <c r="H10" s="5">
        <v>0</v>
      </c>
      <c r="I10" s="5">
        <v>0</v>
      </c>
      <c r="J10" s="5">
        <v>0</v>
      </c>
      <c r="K10" s="5">
        <v>0</v>
      </c>
      <c r="L10" s="5">
        <v>0</v>
      </c>
      <c r="M10" s="5">
        <v>0</v>
      </c>
      <c r="N10" s="5">
        <v>0</v>
      </c>
      <c r="O10" s="5">
        <v>0</v>
      </c>
      <c r="P10" s="5">
        <v>0</v>
      </c>
      <c r="Q10" s="5">
        <v>477</v>
      </c>
      <c r="R10" s="5">
        <v>477</v>
      </c>
      <c r="S10" s="5">
        <v>477</v>
      </c>
      <c r="T10" s="5">
        <v>477</v>
      </c>
      <c r="U10" s="5">
        <v>477</v>
      </c>
    </row>
    <row r="11" spans="1:21" x14ac:dyDescent="0.25">
      <c r="A11" s="5" t="s">
        <v>9</v>
      </c>
      <c r="B11" s="5">
        <v>0</v>
      </c>
      <c r="C11" s="5">
        <v>0</v>
      </c>
      <c r="D11" s="5">
        <v>0</v>
      </c>
      <c r="E11" s="5">
        <v>0</v>
      </c>
      <c r="F11" s="5">
        <v>0</v>
      </c>
      <c r="G11" s="5">
        <v>0</v>
      </c>
      <c r="H11" s="5">
        <v>0</v>
      </c>
      <c r="I11" s="5">
        <v>0</v>
      </c>
      <c r="J11" s="5">
        <v>0</v>
      </c>
      <c r="K11" s="5">
        <v>0</v>
      </c>
      <c r="L11" s="5">
        <v>0</v>
      </c>
      <c r="M11" s="5">
        <v>0</v>
      </c>
      <c r="N11" s="5">
        <v>0</v>
      </c>
      <c r="O11" s="5">
        <v>0</v>
      </c>
      <c r="P11" s="5">
        <v>0</v>
      </c>
      <c r="Q11" s="5">
        <v>1024</v>
      </c>
      <c r="R11" s="5">
        <v>1024</v>
      </c>
      <c r="S11" s="5">
        <v>1024</v>
      </c>
      <c r="T11" s="5">
        <v>1024</v>
      </c>
      <c r="U11" s="5">
        <v>1024</v>
      </c>
    </row>
    <row r="12" spans="1:21" x14ac:dyDescent="0.25">
      <c r="A12" s="5" t="s">
        <v>10</v>
      </c>
      <c r="B12" s="5">
        <v>0</v>
      </c>
      <c r="C12" s="5">
        <v>0</v>
      </c>
      <c r="D12" s="5">
        <v>0</v>
      </c>
      <c r="E12" s="5">
        <v>0</v>
      </c>
      <c r="F12" s="5">
        <v>0</v>
      </c>
      <c r="G12" s="5">
        <v>0</v>
      </c>
      <c r="H12" s="5">
        <v>0</v>
      </c>
      <c r="I12" s="5">
        <v>0</v>
      </c>
      <c r="J12" s="5">
        <v>0</v>
      </c>
      <c r="K12" s="5">
        <v>0</v>
      </c>
      <c r="L12" s="5">
        <v>0</v>
      </c>
      <c r="M12" s="5">
        <v>0</v>
      </c>
      <c r="N12" s="5">
        <v>0</v>
      </c>
      <c r="O12" s="5">
        <v>653</v>
      </c>
      <c r="P12" s="5">
        <v>653</v>
      </c>
      <c r="Q12" s="5">
        <v>2030</v>
      </c>
      <c r="R12" s="5">
        <v>2030</v>
      </c>
      <c r="S12" s="5">
        <v>2030</v>
      </c>
      <c r="T12" s="5">
        <v>2030</v>
      </c>
      <c r="U12" s="5">
        <v>2030</v>
      </c>
    </row>
    <row r="13" spans="1:21" x14ac:dyDescent="0.25">
      <c r="A13" s="5" t="s">
        <v>11</v>
      </c>
      <c r="B13" s="5">
        <v>0</v>
      </c>
      <c r="C13" s="5">
        <v>0</v>
      </c>
      <c r="D13" s="5">
        <v>177</v>
      </c>
      <c r="E13" s="5">
        <v>530</v>
      </c>
      <c r="F13" s="5">
        <v>530</v>
      </c>
      <c r="G13" s="5">
        <v>530</v>
      </c>
      <c r="H13" s="5">
        <v>530</v>
      </c>
      <c r="I13" s="5">
        <v>2121</v>
      </c>
      <c r="J13" s="5">
        <v>2121</v>
      </c>
      <c r="K13" s="5">
        <v>2121</v>
      </c>
      <c r="L13" s="5">
        <v>2121</v>
      </c>
      <c r="M13" s="5">
        <v>4095</v>
      </c>
      <c r="N13" s="5">
        <v>4095</v>
      </c>
      <c r="O13" s="5">
        <v>4572</v>
      </c>
      <c r="P13" s="5">
        <v>4572</v>
      </c>
      <c r="Q13" s="5">
        <v>5281</v>
      </c>
      <c r="R13" s="5">
        <v>5281</v>
      </c>
      <c r="S13" s="5">
        <v>5281</v>
      </c>
      <c r="T13" s="5">
        <v>5281</v>
      </c>
      <c r="U13" s="5">
        <v>5281</v>
      </c>
    </row>
    <row r="14" spans="1:21" x14ac:dyDescent="0.25">
      <c r="A14" s="5"/>
      <c r="B14" s="5"/>
      <c r="C14" s="5"/>
      <c r="D14" s="5"/>
      <c r="E14" s="5"/>
      <c r="F14" s="5"/>
      <c r="G14" s="5"/>
      <c r="H14" s="5"/>
      <c r="I14" s="5"/>
      <c r="J14" s="5"/>
      <c r="K14" s="5"/>
      <c r="L14" s="5"/>
      <c r="M14" s="5"/>
      <c r="N14" s="5"/>
      <c r="O14" s="5"/>
      <c r="P14" s="5"/>
      <c r="Q14" s="5"/>
      <c r="R14" s="5"/>
      <c r="S14" s="5"/>
      <c r="T14" s="5"/>
      <c r="U14" s="5"/>
    </row>
    <row r="15" spans="1:21" ht="13.8" thickBot="1" x14ac:dyDescent="0.3">
      <c r="A15" s="3" t="s">
        <v>12</v>
      </c>
    </row>
    <row r="16" spans="1:21" x14ac:dyDescent="0.25">
      <c r="A16" s="1" t="s">
        <v>16</v>
      </c>
      <c r="B16" s="2">
        <v>2016</v>
      </c>
      <c r="C16" s="3">
        <v>2017</v>
      </c>
      <c r="D16" s="2">
        <v>2018</v>
      </c>
      <c r="E16" s="3">
        <v>2019</v>
      </c>
      <c r="F16" s="2">
        <v>2020</v>
      </c>
      <c r="G16" s="4">
        <v>2021</v>
      </c>
      <c r="H16" s="2">
        <v>2022</v>
      </c>
      <c r="I16" s="3">
        <v>2023</v>
      </c>
      <c r="J16" s="2">
        <v>2024</v>
      </c>
      <c r="K16" s="3">
        <v>2025</v>
      </c>
      <c r="L16" s="4">
        <v>2026</v>
      </c>
      <c r="M16" s="3">
        <v>2027</v>
      </c>
      <c r="N16" s="2">
        <v>2028</v>
      </c>
      <c r="O16" s="3">
        <v>2029</v>
      </c>
      <c r="P16" s="2">
        <v>2030</v>
      </c>
      <c r="Q16" s="3">
        <v>2031</v>
      </c>
      <c r="R16" s="2">
        <v>2032</v>
      </c>
      <c r="S16" s="3">
        <v>2033</v>
      </c>
      <c r="T16" s="2">
        <v>2034</v>
      </c>
      <c r="U16" s="4">
        <v>2035</v>
      </c>
    </row>
    <row r="17" spans="1:21" x14ac:dyDescent="0.25">
      <c r="A17" s="5" t="s">
        <v>2</v>
      </c>
      <c r="B17" s="5">
        <v>0</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row>
    <row r="18" spans="1:21" x14ac:dyDescent="0.25">
      <c r="A18" s="5" t="s">
        <v>3</v>
      </c>
      <c r="B18" s="5">
        <v>0</v>
      </c>
      <c r="C18" s="5">
        <v>0</v>
      </c>
      <c r="D18" s="5">
        <v>0</v>
      </c>
      <c r="E18" s="5">
        <v>0</v>
      </c>
      <c r="F18" s="5">
        <v>0</v>
      </c>
      <c r="G18" s="5">
        <v>0</v>
      </c>
      <c r="H18" s="5">
        <v>0</v>
      </c>
      <c r="I18" s="5">
        <v>0</v>
      </c>
      <c r="J18" s="5">
        <v>0</v>
      </c>
      <c r="K18" s="5">
        <v>0</v>
      </c>
      <c r="L18" s="5">
        <v>0</v>
      </c>
      <c r="M18" s="5">
        <v>0</v>
      </c>
      <c r="N18" s="5">
        <v>0</v>
      </c>
      <c r="O18" s="5">
        <v>0</v>
      </c>
      <c r="P18" s="5">
        <v>0</v>
      </c>
      <c r="Q18" s="5">
        <v>0</v>
      </c>
      <c r="R18" s="5">
        <v>0</v>
      </c>
      <c r="S18" s="5">
        <v>0</v>
      </c>
      <c r="T18" s="5">
        <v>0</v>
      </c>
      <c r="U18" s="5">
        <v>0</v>
      </c>
    </row>
    <row r="19" spans="1:21" x14ac:dyDescent="0.25">
      <c r="A19" s="5" t="s">
        <v>4</v>
      </c>
      <c r="B19" s="5">
        <v>0</v>
      </c>
      <c r="C19" s="5">
        <v>0</v>
      </c>
      <c r="D19" s="5">
        <v>0</v>
      </c>
      <c r="E19" s="5">
        <v>0</v>
      </c>
      <c r="F19" s="5">
        <v>0</v>
      </c>
      <c r="G19" s="5">
        <v>0</v>
      </c>
      <c r="H19" s="5">
        <v>0</v>
      </c>
      <c r="I19" s="5">
        <v>0</v>
      </c>
      <c r="J19" s="5">
        <v>0</v>
      </c>
      <c r="K19" s="5">
        <v>0</v>
      </c>
      <c r="L19" s="5">
        <v>0</v>
      </c>
      <c r="M19" s="5">
        <v>0</v>
      </c>
      <c r="N19" s="5">
        <v>0</v>
      </c>
      <c r="O19" s="5">
        <v>0</v>
      </c>
      <c r="P19" s="5">
        <v>0</v>
      </c>
      <c r="Q19" s="5">
        <v>0</v>
      </c>
      <c r="R19" s="5">
        <v>0</v>
      </c>
      <c r="S19" s="5">
        <v>0</v>
      </c>
      <c r="T19" s="5">
        <v>0</v>
      </c>
      <c r="U19" s="5">
        <v>0</v>
      </c>
    </row>
    <row r="20" spans="1:21" x14ac:dyDescent="0.25">
      <c r="A20" s="5" t="s">
        <v>5</v>
      </c>
      <c r="B20" s="5">
        <v>0</v>
      </c>
      <c r="C20" s="5">
        <v>0</v>
      </c>
      <c r="D20" s="5">
        <v>0</v>
      </c>
      <c r="E20" s="5">
        <v>0</v>
      </c>
      <c r="F20" s="5">
        <v>0</v>
      </c>
      <c r="G20" s="5">
        <v>0</v>
      </c>
      <c r="H20" s="5">
        <v>0</v>
      </c>
      <c r="I20" s="5">
        <v>0</v>
      </c>
      <c r="J20" s="5">
        <v>0</v>
      </c>
      <c r="K20" s="5">
        <v>0</v>
      </c>
      <c r="L20" s="5">
        <v>0</v>
      </c>
      <c r="M20" s="5">
        <v>0</v>
      </c>
      <c r="N20" s="5">
        <v>0</v>
      </c>
      <c r="O20" s="5">
        <v>0</v>
      </c>
      <c r="P20" s="5">
        <v>0</v>
      </c>
      <c r="Q20" s="5">
        <v>0</v>
      </c>
      <c r="R20" s="5">
        <v>0</v>
      </c>
      <c r="S20" s="5">
        <v>0</v>
      </c>
      <c r="T20" s="5">
        <v>0</v>
      </c>
      <c r="U20" s="5">
        <v>0</v>
      </c>
    </row>
    <row r="21" spans="1:21" x14ac:dyDescent="0.25">
      <c r="A21" s="5" t="s">
        <v>6</v>
      </c>
      <c r="B21" s="5">
        <v>0</v>
      </c>
      <c r="C21" s="5">
        <v>0</v>
      </c>
      <c r="D21" s="5">
        <v>0</v>
      </c>
      <c r="E21" s="5">
        <v>0</v>
      </c>
      <c r="F21" s="5">
        <v>0</v>
      </c>
      <c r="G21" s="5">
        <v>0</v>
      </c>
      <c r="H21" s="5">
        <v>0</v>
      </c>
      <c r="I21" s="5">
        <v>0</v>
      </c>
      <c r="J21" s="5">
        <v>0</v>
      </c>
      <c r="K21" s="5">
        <v>0</v>
      </c>
      <c r="L21" s="5">
        <v>0</v>
      </c>
      <c r="M21" s="5">
        <v>0</v>
      </c>
      <c r="N21" s="5">
        <v>0</v>
      </c>
      <c r="O21" s="5">
        <v>0</v>
      </c>
      <c r="P21" s="5">
        <v>0</v>
      </c>
      <c r="Q21" s="5">
        <v>229</v>
      </c>
      <c r="R21" s="5">
        <v>229</v>
      </c>
      <c r="S21" s="5">
        <v>229</v>
      </c>
      <c r="T21" s="5">
        <v>229</v>
      </c>
      <c r="U21" s="5">
        <v>229</v>
      </c>
    </row>
    <row r="22" spans="1:21" x14ac:dyDescent="0.25">
      <c r="A22" s="5" t="s">
        <v>7</v>
      </c>
      <c r="B22" s="5">
        <v>0</v>
      </c>
      <c r="C22" s="5">
        <v>0</v>
      </c>
      <c r="D22" s="5">
        <v>0</v>
      </c>
      <c r="E22" s="5">
        <v>0</v>
      </c>
      <c r="F22" s="5">
        <v>0</v>
      </c>
      <c r="G22" s="5">
        <v>0</v>
      </c>
      <c r="H22" s="5">
        <v>0</v>
      </c>
      <c r="I22" s="5">
        <v>0</v>
      </c>
      <c r="J22" s="5">
        <v>0</v>
      </c>
      <c r="K22" s="5">
        <v>0</v>
      </c>
      <c r="L22" s="5">
        <v>0</v>
      </c>
      <c r="M22" s="5">
        <v>0</v>
      </c>
      <c r="N22" s="5">
        <v>0</v>
      </c>
      <c r="O22" s="5">
        <v>0</v>
      </c>
      <c r="P22" s="5">
        <v>0</v>
      </c>
      <c r="Q22" s="5">
        <v>702</v>
      </c>
      <c r="R22" s="5">
        <v>702</v>
      </c>
      <c r="S22" s="5">
        <v>702</v>
      </c>
      <c r="T22" s="5">
        <v>702</v>
      </c>
      <c r="U22" s="5">
        <v>702</v>
      </c>
    </row>
    <row r="23" spans="1:21" x14ac:dyDescent="0.25">
      <c r="A23" s="5" t="s">
        <v>8</v>
      </c>
      <c r="B23" s="5">
        <v>0</v>
      </c>
      <c r="C23" s="5">
        <v>0</v>
      </c>
      <c r="D23" s="5">
        <v>0</v>
      </c>
      <c r="E23" s="5">
        <v>0</v>
      </c>
      <c r="F23" s="5">
        <v>0</v>
      </c>
      <c r="G23" s="5">
        <v>0</v>
      </c>
      <c r="H23" s="5">
        <v>0</v>
      </c>
      <c r="I23" s="5">
        <v>0</v>
      </c>
      <c r="J23" s="5">
        <v>0</v>
      </c>
      <c r="K23" s="5">
        <v>0</v>
      </c>
      <c r="L23" s="5">
        <v>0</v>
      </c>
      <c r="M23" s="5">
        <v>0</v>
      </c>
      <c r="N23" s="5">
        <v>0</v>
      </c>
      <c r="O23" s="5">
        <v>456</v>
      </c>
      <c r="P23" s="5">
        <v>456</v>
      </c>
      <c r="Q23" s="5">
        <v>1174</v>
      </c>
      <c r="R23" s="5">
        <v>1174</v>
      </c>
      <c r="S23" s="5">
        <v>1174</v>
      </c>
      <c r="T23" s="5">
        <v>1174</v>
      </c>
      <c r="U23" s="5">
        <v>1174</v>
      </c>
    </row>
    <row r="24" spans="1:21" x14ac:dyDescent="0.25">
      <c r="A24" s="5" t="s">
        <v>9</v>
      </c>
      <c r="B24" s="5">
        <v>0</v>
      </c>
      <c r="C24" s="5">
        <v>0</v>
      </c>
      <c r="D24" s="5">
        <v>0</v>
      </c>
      <c r="E24" s="5">
        <v>0</v>
      </c>
      <c r="F24" s="5">
        <v>0</v>
      </c>
      <c r="G24" s="5">
        <v>0</v>
      </c>
      <c r="H24" s="5">
        <v>0</v>
      </c>
      <c r="I24" s="5">
        <v>0</v>
      </c>
      <c r="J24" s="5">
        <v>0</v>
      </c>
      <c r="K24" s="5">
        <v>0</v>
      </c>
      <c r="L24" s="5">
        <v>0</v>
      </c>
      <c r="M24" s="5">
        <v>0</v>
      </c>
      <c r="N24" s="5">
        <v>0</v>
      </c>
      <c r="O24" s="5">
        <v>929</v>
      </c>
      <c r="P24" s="5">
        <v>929</v>
      </c>
      <c r="Q24" s="5">
        <v>2084</v>
      </c>
      <c r="R24" s="5">
        <v>2084</v>
      </c>
      <c r="S24" s="5">
        <v>2084</v>
      </c>
      <c r="T24" s="5">
        <v>2084</v>
      </c>
      <c r="U24" s="5">
        <v>2084</v>
      </c>
    </row>
    <row r="25" spans="1:21" x14ac:dyDescent="0.25">
      <c r="A25" s="5" t="s">
        <v>10</v>
      </c>
      <c r="B25" s="5">
        <v>0</v>
      </c>
      <c r="C25" s="5">
        <v>0</v>
      </c>
      <c r="D25" s="5">
        <v>0</v>
      </c>
      <c r="E25" s="5">
        <v>0</v>
      </c>
      <c r="F25" s="5">
        <v>0</v>
      </c>
      <c r="G25" s="5">
        <v>0</v>
      </c>
      <c r="H25" s="5">
        <v>0</v>
      </c>
      <c r="I25" s="5">
        <v>0</v>
      </c>
      <c r="J25" s="5">
        <v>0</v>
      </c>
      <c r="K25" s="5">
        <v>0</v>
      </c>
      <c r="L25" s="5">
        <v>0</v>
      </c>
      <c r="M25" s="5">
        <v>229</v>
      </c>
      <c r="N25" s="5">
        <v>229</v>
      </c>
      <c r="O25" s="5">
        <v>1408.9000000000015</v>
      </c>
      <c r="P25" s="5">
        <v>1408.9000000000015</v>
      </c>
      <c r="Q25" s="5">
        <v>2873</v>
      </c>
      <c r="R25" s="5">
        <v>2873</v>
      </c>
      <c r="S25" s="5">
        <v>2873</v>
      </c>
      <c r="T25" s="5">
        <v>2873</v>
      </c>
      <c r="U25" s="5">
        <v>2873</v>
      </c>
    </row>
    <row r="26" spans="1:21" x14ac:dyDescent="0.25">
      <c r="A26" s="5" t="s">
        <v>11</v>
      </c>
      <c r="B26" s="5">
        <v>0</v>
      </c>
      <c r="C26" s="5">
        <v>0</v>
      </c>
      <c r="D26" s="5">
        <v>0</v>
      </c>
      <c r="E26" s="5">
        <v>0</v>
      </c>
      <c r="F26" s="5">
        <v>543</v>
      </c>
      <c r="G26" s="5">
        <v>543</v>
      </c>
      <c r="H26" s="5">
        <v>543</v>
      </c>
      <c r="I26" s="5">
        <v>1016</v>
      </c>
      <c r="J26" s="5">
        <v>1016</v>
      </c>
      <c r="K26" s="5">
        <v>1245</v>
      </c>
      <c r="L26" s="5">
        <v>1245</v>
      </c>
      <c r="M26" s="5">
        <v>2627</v>
      </c>
      <c r="N26" s="5">
        <v>2627</v>
      </c>
      <c r="O26" s="5">
        <v>4098</v>
      </c>
      <c r="P26" s="5">
        <v>4098</v>
      </c>
      <c r="Q26" s="5">
        <v>8375</v>
      </c>
      <c r="R26" s="5">
        <v>8375</v>
      </c>
      <c r="S26" s="5">
        <v>8375</v>
      </c>
      <c r="T26" s="5">
        <v>8375</v>
      </c>
      <c r="U26" s="5">
        <v>8375</v>
      </c>
    </row>
    <row r="28" spans="1:21" ht="13.8" thickBot="1" x14ac:dyDescent="0.3">
      <c r="A28" s="3" t="s">
        <v>13</v>
      </c>
    </row>
    <row r="29" spans="1:21" x14ac:dyDescent="0.25">
      <c r="A29" s="1" t="s">
        <v>16</v>
      </c>
      <c r="B29" s="2">
        <v>2016</v>
      </c>
      <c r="C29" s="3">
        <v>2017</v>
      </c>
      <c r="D29" s="2">
        <v>2018</v>
      </c>
      <c r="E29" s="3">
        <v>2019</v>
      </c>
      <c r="F29" s="2">
        <v>2020</v>
      </c>
      <c r="G29" s="4">
        <v>2021</v>
      </c>
      <c r="H29" s="2">
        <v>2022</v>
      </c>
      <c r="I29" s="3">
        <v>2023</v>
      </c>
      <c r="J29" s="2">
        <v>2024</v>
      </c>
      <c r="K29" s="3">
        <v>2025</v>
      </c>
      <c r="L29" s="4">
        <v>2026</v>
      </c>
      <c r="M29" s="3">
        <v>2027</v>
      </c>
      <c r="N29" s="2">
        <v>2028</v>
      </c>
      <c r="O29" s="3">
        <v>2029</v>
      </c>
      <c r="P29" s="2">
        <v>2030</v>
      </c>
      <c r="Q29" s="3">
        <v>2031</v>
      </c>
      <c r="R29" s="2">
        <v>2032</v>
      </c>
      <c r="S29" s="3">
        <v>2033</v>
      </c>
      <c r="T29" s="2">
        <v>2034</v>
      </c>
      <c r="U29" s="4">
        <v>2035</v>
      </c>
    </row>
    <row r="30" spans="1:21" x14ac:dyDescent="0.25">
      <c r="A30" s="5" t="s">
        <v>2</v>
      </c>
      <c r="B30" s="5">
        <v>0</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row>
    <row r="31" spans="1:21" x14ac:dyDescent="0.25">
      <c r="A31" s="5" t="s">
        <v>3</v>
      </c>
      <c r="B31" s="5">
        <v>0</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row>
    <row r="32" spans="1:21" x14ac:dyDescent="0.25">
      <c r="A32" s="5" t="s">
        <v>4</v>
      </c>
      <c r="B32" s="5">
        <v>0</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row>
    <row r="33" spans="1:21" x14ac:dyDescent="0.25">
      <c r="A33" s="5" t="s">
        <v>5</v>
      </c>
      <c r="B33" s="5">
        <v>0</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row>
    <row r="34" spans="1:21" x14ac:dyDescent="0.25">
      <c r="A34" s="5" t="s">
        <v>6</v>
      </c>
      <c r="B34" s="5">
        <v>0</v>
      </c>
      <c r="C34" s="5">
        <v>0</v>
      </c>
      <c r="D34" s="5">
        <v>0</v>
      </c>
      <c r="E34" s="5">
        <v>0</v>
      </c>
      <c r="F34" s="5">
        <v>0</v>
      </c>
      <c r="G34" s="5">
        <v>0</v>
      </c>
      <c r="H34" s="5">
        <v>0</v>
      </c>
      <c r="I34" s="5">
        <v>0</v>
      </c>
      <c r="J34" s="5">
        <v>0</v>
      </c>
      <c r="K34" s="5">
        <v>0</v>
      </c>
      <c r="L34" s="5">
        <v>0</v>
      </c>
      <c r="M34" s="5">
        <v>0</v>
      </c>
      <c r="N34" s="5">
        <v>0</v>
      </c>
      <c r="O34" s="5">
        <v>0</v>
      </c>
      <c r="P34" s="5">
        <v>0</v>
      </c>
      <c r="Q34" s="5">
        <v>0</v>
      </c>
      <c r="R34" s="5">
        <v>0</v>
      </c>
      <c r="S34" s="5">
        <v>0</v>
      </c>
      <c r="T34" s="5">
        <v>0</v>
      </c>
      <c r="U34" s="5">
        <v>0</v>
      </c>
    </row>
    <row r="35" spans="1:21" x14ac:dyDescent="0.25">
      <c r="A35" s="5" t="s">
        <v>7</v>
      </c>
      <c r="B35" s="5">
        <v>0</v>
      </c>
      <c r="C35" s="5">
        <v>0</v>
      </c>
      <c r="D35" s="5">
        <v>0</v>
      </c>
      <c r="E35" s="5">
        <v>0</v>
      </c>
      <c r="F35" s="5">
        <v>0</v>
      </c>
      <c r="G35" s="5">
        <v>0</v>
      </c>
      <c r="H35" s="5">
        <v>0</v>
      </c>
      <c r="I35" s="5">
        <v>0</v>
      </c>
      <c r="J35" s="5">
        <v>0</v>
      </c>
      <c r="K35" s="5">
        <v>0</v>
      </c>
      <c r="L35" s="5">
        <v>0</v>
      </c>
      <c r="M35" s="5">
        <v>0</v>
      </c>
      <c r="N35" s="5">
        <v>0</v>
      </c>
      <c r="O35" s="5">
        <v>0</v>
      </c>
      <c r="P35" s="5">
        <v>0</v>
      </c>
      <c r="Q35" s="5">
        <v>477</v>
      </c>
      <c r="R35" s="5">
        <v>477</v>
      </c>
      <c r="S35" s="5">
        <v>477</v>
      </c>
      <c r="T35" s="5">
        <v>477</v>
      </c>
      <c r="U35" s="5">
        <v>477</v>
      </c>
    </row>
    <row r="36" spans="1:21" x14ac:dyDescent="0.25">
      <c r="A36" s="5" t="s">
        <v>8</v>
      </c>
      <c r="B36" s="5">
        <v>0</v>
      </c>
      <c r="C36" s="5">
        <v>0</v>
      </c>
      <c r="D36" s="5">
        <v>0</v>
      </c>
      <c r="E36" s="5">
        <v>0</v>
      </c>
      <c r="F36" s="5">
        <v>0</v>
      </c>
      <c r="G36" s="5">
        <v>0</v>
      </c>
      <c r="H36" s="5">
        <v>0</v>
      </c>
      <c r="I36" s="5">
        <v>0</v>
      </c>
      <c r="J36" s="5">
        <v>0</v>
      </c>
      <c r="K36" s="5">
        <v>0</v>
      </c>
      <c r="L36" s="5">
        <v>0</v>
      </c>
      <c r="M36" s="5">
        <v>0</v>
      </c>
      <c r="N36" s="5">
        <v>0</v>
      </c>
      <c r="O36" s="5">
        <v>477</v>
      </c>
      <c r="P36" s="5">
        <v>477</v>
      </c>
      <c r="Q36" s="5">
        <v>1024</v>
      </c>
      <c r="R36" s="5">
        <v>1024</v>
      </c>
      <c r="S36" s="5">
        <v>1024</v>
      </c>
      <c r="T36" s="5">
        <v>1024</v>
      </c>
      <c r="U36" s="5">
        <v>1024</v>
      </c>
    </row>
    <row r="37" spans="1:21" x14ac:dyDescent="0.25">
      <c r="A37" s="5" t="s">
        <v>9</v>
      </c>
      <c r="B37" s="5">
        <v>0</v>
      </c>
      <c r="C37" s="5">
        <v>0</v>
      </c>
      <c r="D37" s="5">
        <v>0</v>
      </c>
      <c r="E37" s="5">
        <v>0</v>
      </c>
      <c r="F37" s="5">
        <v>0</v>
      </c>
      <c r="G37" s="5">
        <v>0</v>
      </c>
      <c r="H37" s="5">
        <v>0</v>
      </c>
      <c r="I37" s="5">
        <v>0</v>
      </c>
      <c r="J37" s="5">
        <v>0</v>
      </c>
      <c r="K37" s="5">
        <v>0</v>
      </c>
      <c r="L37" s="5">
        <v>0</v>
      </c>
      <c r="M37" s="5">
        <v>0</v>
      </c>
      <c r="N37" s="5">
        <v>0</v>
      </c>
      <c r="O37" s="5">
        <v>477</v>
      </c>
      <c r="P37" s="5">
        <v>477</v>
      </c>
      <c r="Q37" s="5">
        <v>1501</v>
      </c>
      <c r="R37" s="5">
        <v>1501</v>
      </c>
      <c r="S37" s="5">
        <v>1501</v>
      </c>
      <c r="T37" s="5">
        <v>1501</v>
      </c>
      <c r="U37" s="5">
        <v>1501</v>
      </c>
    </row>
    <row r="38" spans="1:21" x14ac:dyDescent="0.25">
      <c r="A38" s="5" t="s">
        <v>10</v>
      </c>
      <c r="B38" s="5">
        <v>0</v>
      </c>
      <c r="C38" s="5">
        <v>0</v>
      </c>
      <c r="D38" s="5">
        <v>0</v>
      </c>
      <c r="E38" s="5">
        <v>0</v>
      </c>
      <c r="F38" s="5">
        <v>0</v>
      </c>
      <c r="G38" s="5">
        <v>0</v>
      </c>
      <c r="H38" s="5">
        <v>0</v>
      </c>
      <c r="I38" s="5">
        <v>0</v>
      </c>
      <c r="J38" s="5">
        <v>0</v>
      </c>
      <c r="K38" s="5">
        <v>0</v>
      </c>
      <c r="L38" s="5">
        <v>0</v>
      </c>
      <c r="M38" s="5">
        <v>548</v>
      </c>
      <c r="N38" s="5">
        <v>548</v>
      </c>
      <c r="O38" s="5">
        <v>1024</v>
      </c>
      <c r="P38" s="5">
        <v>1024</v>
      </c>
      <c r="Q38" s="5">
        <v>2048</v>
      </c>
      <c r="R38" s="5">
        <v>2048</v>
      </c>
      <c r="S38" s="5">
        <v>2048</v>
      </c>
      <c r="T38" s="5">
        <v>2048</v>
      </c>
      <c r="U38" s="5">
        <v>2048</v>
      </c>
    </row>
    <row r="39" spans="1:21" x14ac:dyDescent="0.25">
      <c r="A39" s="5" t="s">
        <v>11</v>
      </c>
      <c r="B39" s="5">
        <v>0</v>
      </c>
      <c r="C39" s="5">
        <v>0</v>
      </c>
      <c r="D39" s="5">
        <v>177</v>
      </c>
      <c r="E39" s="5">
        <v>1007</v>
      </c>
      <c r="F39" s="5">
        <v>1007</v>
      </c>
      <c r="G39" s="5">
        <v>1007</v>
      </c>
      <c r="H39" s="5">
        <v>1007</v>
      </c>
      <c r="I39" s="5">
        <v>1556</v>
      </c>
      <c r="J39" s="5">
        <v>1556</v>
      </c>
      <c r="K39" s="5">
        <v>1556</v>
      </c>
      <c r="L39" s="5">
        <v>1556</v>
      </c>
      <c r="M39" s="5">
        <v>4573</v>
      </c>
      <c r="N39" s="5">
        <v>4573</v>
      </c>
      <c r="O39" s="5">
        <v>5049</v>
      </c>
      <c r="P39" s="5">
        <v>5049</v>
      </c>
      <c r="Q39" s="5">
        <v>6074</v>
      </c>
      <c r="R39" s="5">
        <v>6074</v>
      </c>
      <c r="S39" s="5">
        <v>6074</v>
      </c>
      <c r="T39" s="5">
        <v>6074</v>
      </c>
      <c r="U39" s="5">
        <v>6074</v>
      </c>
    </row>
    <row r="40" spans="1:21" x14ac:dyDescent="0.25">
      <c r="A40" s="5"/>
      <c r="B40" s="5"/>
      <c r="C40" s="5"/>
      <c r="D40" s="5"/>
      <c r="E40" s="5"/>
      <c r="F40" s="5"/>
      <c r="G40" s="5"/>
      <c r="H40" s="5"/>
      <c r="I40" s="5"/>
      <c r="J40" s="5"/>
      <c r="K40" s="5"/>
      <c r="L40" s="5"/>
      <c r="M40" s="5"/>
      <c r="N40" s="5"/>
      <c r="O40" s="5"/>
      <c r="P40" s="5"/>
      <c r="Q40" s="5"/>
      <c r="R40" s="5"/>
      <c r="S40" s="5"/>
      <c r="T40" s="5"/>
      <c r="U40" s="5"/>
    </row>
    <row r="41" spans="1:21" ht="13.8" thickBot="1" x14ac:dyDescent="0.3">
      <c r="A41" s="3" t="s">
        <v>14</v>
      </c>
    </row>
    <row r="42" spans="1:21" x14ac:dyDescent="0.25">
      <c r="A42" s="1" t="s">
        <v>15</v>
      </c>
      <c r="B42" s="2">
        <v>2016</v>
      </c>
      <c r="C42" s="3">
        <v>2017</v>
      </c>
      <c r="D42" s="2">
        <v>2018</v>
      </c>
      <c r="E42" s="3">
        <v>2019</v>
      </c>
      <c r="F42" s="2">
        <v>2020</v>
      </c>
      <c r="G42" s="4">
        <v>2021</v>
      </c>
      <c r="H42" s="2">
        <v>2022</v>
      </c>
      <c r="I42" s="3">
        <v>2023</v>
      </c>
      <c r="J42" s="2">
        <v>2024</v>
      </c>
      <c r="K42" s="3">
        <v>2025</v>
      </c>
      <c r="L42" s="4">
        <v>2026</v>
      </c>
      <c r="M42" s="3">
        <v>2027</v>
      </c>
      <c r="N42" s="2">
        <v>2028</v>
      </c>
      <c r="O42" s="3">
        <v>2029</v>
      </c>
      <c r="P42" s="2">
        <v>2030</v>
      </c>
      <c r="Q42" s="3">
        <v>2031</v>
      </c>
      <c r="R42" s="2">
        <v>2032</v>
      </c>
      <c r="S42" s="3">
        <v>2033</v>
      </c>
      <c r="T42" s="2">
        <v>2034</v>
      </c>
      <c r="U42" s="4">
        <v>2035</v>
      </c>
    </row>
    <row r="43" spans="1:21" x14ac:dyDescent="0.25">
      <c r="A43" s="5" t="s">
        <v>2</v>
      </c>
      <c r="B43" s="5">
        <v>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row>
    <row r="44" spans="1:21" x14ac:dyDescent="0.25">
      <c r="A44" s="5" t="s">
        <v>3</v>
      </c>
      <c r="B44" s="5">
        <v>0</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row>
    <row r="45" spans="1:21" x14ac:dyDescent="0.25">
      <c r="A45" s="5" t="s">
        <v>4</v>
      </c>
      <c r="B45" s="5">
        <v>0</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row>
    <row r="46" spans="1:21" x14ac:dyDescent="0.25">
      <c r="A46" s="5" t="s">
        <v>5</v>
      </c>
      <c r="B46" s="5">
        <v>0</v>
      </c>
      <c r="C46" s="5">
        <v>0</v>
      </c>
      <c r="D46" s="5">
        <v>0</v>
      </c>
      <c r="E46" s="5">
        <v>0</v>
      </c>
      <c r="F46" s="5">
        <v>0</v>
      </c>
      <c r="G46" s="5">
        <v>0</v>
      </c>
      <c r="H46" s="5">
        <v>0</v>
      </c>
      <c r="I46" s="5">
        <v>0</v>
      </c>
      <c r="J46" s="5">
        <v>0</v>
      </c>
      <c r="K46" s="5">
        <v>0</v>
      </c>
      <c r="L46" s="5">
        <v>0</v>
      </c>
      <c r="M46" s="5">
        <v>0</v>
      </c>
      <c r="N46" s="5">
        <v>0</v>
      </c>
      <c r="O46" s="5">
        <v>0</v>
      </c>
      <c r="P46" s="5">
        <v>0</v>
      </c>
      <c r="Q46" s="5">
        <v>473</v>
      </c>
      <c r="R46" s="5">
        <v>473</v>
      </c>
      <c r="S46" s="5">
        <v>473</v>
      </c>
      <c r="T46" s="5">
        <v>473</v>
      </c>
      <c r="U46" s="5">
        <v>473</v>
      </c>
    </row>
    <row r="47" spans="1:21" x14ac:dyDescent="0.25">
      <c r="A47" s="5" t="s">
        <v>6</v>
      </c>
      <c r="B47" s="5">
        <v>0</v>
      </c>
      <c r="C47" s="5">
        <v>0</v>
      </c>
      <c r="D47" s="5">
        <v>0</v>
      </c>
      <c r="E47" s="5">
        <v>0</v>
      </c>
      <c r="F47" s="5">
        <v>0</v>
      </c>
      <c r="G47" s="5">
        <v>0</v>
      </c>
      <c r="H47" s="5">
        <v>0</v>
      </c>
      <c r="I47" s="5">
        <v>0</v>
      </c>
      <c r="J47" s="5">
        <v>0</v>
      </c>
      <c r="K47" s="5">
        <v>0</v>
      </c>
      <c r="L47" s="5">
        <v>0</v>
      </c>
      <c r="M47" s="5">
        <v>0</v>
      </c>
      <c r="N47" s="5">
        <v>0</v>
      </c>
      <c r="O47" s="5">
        <v>473</v>
      </c>
      <c r="P47" s="5">
        <v>473</v>
      </c>
      <c r="Q47" s="5">
        <v>1418</v>
      </c>
      <c r="R47" s="5">
        <v>1418</v>
      </c>
      <c r="S47" s="5">
        <v>1418</v>
      </c>
      <c r="T47" s="5">
        <v>1418</v>
      </c>
      <c r="U47" s="5">
        <v>1418</v>
      </c>
    </row>
    <row r="48" spans="1:21" x14ac:dyDescent="0.25">
      <c r="A48" s="5" t="s">
        <v>7</v>
      </c>
      <c r="B48" s="5">
        <v>0</v>
      </c>
      <c r="C48" s="5">
        <v>0</v>
      </c>
      <c r="D48" s="5">
        <v>0</v>
      </c>
      <c r="E48" s="5">
        <v>0</v>
      </c>
      <c r="F48" s="5">
        <v>0</v>
      </c>
      <c r="G48" s="5">
        <v>0</v>
      </c>
      <c r="H48" s="5">
        <v>0</v>
      </c>
      <c r="I48" s="5">
        <v>0</v>
      </c>
      <c r="J48" s="5">
        <v>0</v>
      </c>
      <c r="K48" s="5">
        <v>0</v>
      </c>
      <c r="L48" s="5">
        <v>0</v>
      </c>
      <c r="M48" s="5">
        <v>0</v>
      </c>
      <c r="N48" s="5">
        <v>0</v>
      </c>
      <c r="O48" s="5">
        <v>929</v>
      </c>
      <c r="P48" s="5">
        <v>929</v>
      </c>
      <c r="Q48" s="5">
        <v>1962</v>
      </c>
      <c r="R48" s="5">
        <v>1962</v>
      </c>
      <c r="S48" s="5">
        <v>1962</v>
      </c>
      <c r="T48" s="5">
        <v>1962</v>
      </c>
      <c r="U48" s="5">
        <v>1962</v>
      </c>
    </row>
    <row r="49" spans="1:21" x14ac:dyDescent="0.25">
      <c r="A49" s="5" t="s">
        <v>8</v>
      </c>
      <c r="B49" s="5">
        <v>0</v>
      </c>
      <c r="C49" s="5">
        <v>0</v>
      </c>
      <c r="D49" s="5">
        <v>0</v>
      </c>
      <c r="E49" s="5">
        <v>0</v>
      </c>
      <c r="F49" s="5">
        <v>0</v>
      </c>
      <c r="G49" s="5">
        <v>0</v>
      </c>
      <c r="H49" s="5">
        <v>0</v>
      </c>
      <c r="I49" s="5">
        <v>0</v>
      </c>
      <c r="J49" s="5">
        <v>0</v>
      </c>
      <c r="K49" s="5">
        <v>0</v>
      </c>
      <c r="L49" s="5">
        <v>0</v>
      </c>
      <c r="M49" s="5">
        <v>473</v>
      </c>
      <c r="N49" s="5">
        <v>473</v>
      </c>
      <c r="O49" s="5">
        <v>1717</v>
      </c>
      <c r="P49" s="5">
        <v>1717</v>
      </c>
      <c r="Q49" s="5">
        <v>3438.7999999999993</v>
      </c>
      <c r="R49" s="5">
        <v>3438.7999999999993</v>
      </c>
      <c r="S49" s="5">
        <v>3438.7999999999993</v>
      </c>
      <c r="T49" s="5">
        <v>3438.7999999999993</v>
      </c>
      <c r="U49" s="5">
        <v>3438.7999999999993</v>
      </c>
    </row>
    <row r="50" spans="1:21" x14ac:dyDescent="0.25">
      <c r="A50" s="5" t="s">
        <v>9</v>
      </c>
      <c r="B50" s="5">
        <v>0</v>
      </c>
      <c r="C50" s="5">
        <v>0</v>
      </c>
      <c r="D50" s="5">
        <v>0</v>
      </c>
      <c r="E50" s="5">
        <v>0</v>
      </c>
      <c r="F50" s="5">
        <v>0</v>
      </c>
      <c r="G50" s="5">
        <v>0</v>
      </c>
      <c r="H50" s="5">
        <v>0</v>
      </c>
      <c r="I50" s="5">
        <v>473</v>
      </c>
      <c r="J50" s="5">
        <v>473</v>
      </c>
      <c r="K50" s="5">
        <v>473</v>
      </c>
      <c r="L50" s="5">
        <v>473</v>
      </c>
      <c r="M50" s="5">
        <v>1418</v>
      </c>
      <c r="N50" s="5">
        <v>1418</v>
      </c>
      <c r="O50" s="5">
        <v>3644</v>
      </c>
      <c r="P50" s="5">
        <v>3644</v>
      </c>
      <c r="Q50" s="5">
        <v>5606</v>
      </c>
      <c r="R50" s="5">
        <v>5606</v>
      </c>
      <c r="S50" s="5">
        <v>5606</v>
      </c>
      <c r="T50" s="5">
        <v>5606</v>
      </c>
      <c r="U50" s="5">
        <v>5606</v>
      </c>
    </row>
    <row r="51" spans="1:21" x14ac:dyDescent="0.25">
      <c r="A51" s="5" t="s">
        <v>10</v>
      </c>
      <c r="B51" s="5">
        <v>0</v>
      </c>
      <c r="C51" s="5">
        <v>0</v>
      </c>
      <c r="D51" s="5">
        <v>0</v>
      </c>
      <c r="E51" s="5">
        <v>0</v>
      </c>
      <c r="F51" s="5">
        <v>0</v>
      </c>
      <c r="G51" s="5">
        <v>0</v>
      </c>
      <c r="H51" s="5">
        <v>0</v>
      </c>
      <c r="I51" s="5">
        <v>473</v>
      </c>
      <c r="J51" s="5">
        <v>473</v>
      </c>
      <c r="K51" s="5">
        <v>473</v>
      </c>
      <c r="L51" s="5">
        <v>473</v>
      </c>
      <c r="M51" s="5">
        <v>1891</v>
      </c>
      <c r="N51" s="5">
        <v>1891</v>
      </c>
      <c r="O51" s="5">
        <v>4835</v>
      </c>
      <c r="P51" s="5">
        <v>4835</v>
      </c>
      <c r="Q51" s="5">
        <v>8201</v>
      </c>
      <c r="R51" s="5">
        <v>8201</v>
      </c>
      <c r="S51" s="5">
        <v>8201</v>
      </c>
      <c r="T51" s="5">
        <v>8201</v>
      </c>
      <c r="U51" s="5">
        <v>8201</v>
      </c>
    </row>
    <row r="52" spans="1:21" x14ac:dyDescent="0.25">
      <c r="A52" s="5" t="s">
        <v>11</v>
      </c>
      <c r="B52" s="5">
        <v>0</v>
      </c>
      <c r="C52" s="5">
        <v>0</v>
      </c>
      <c r="D52" s="5">
        <v>0</v>
      </c>
      <c r="E52" s="5">
        <v>0</v>
      </c>
      <c r="F52" s="5">
        <v>0</v>
      </c>
      <c r="G52" s="5">
        <v>0</v>
      </c>
      <c r="H52" s="5">
        <v>0</v>
      </c>
      <c r="I52" s="5">
        <v>473</v>
      </c>
      <c r="J52" s="5">
        <v>473</v>
      </c>
      <c r="K52" s="5">
        <v>702</v>
      </c>
      <c r="L52" s="5">
        <v>702</v>
      </c>
      <c r="M52" s="5">
        <v>2804</v>
      </c>
      <c r="N52" s="5">
        <v>2804</v>
      </c>
      <c r="O52" s="5">
        <v>6219</v>
      </c>
      <c r="P52" s="5">
        <v>6219</v>
      </c>
      <c r="Q52" s="5">
        <v>10041</v>
      </c>
      <c r="R52" s="5">
        <v>10041</v>
      </c>
      <c r="S52" s="5">
        <v>10041</v>
      </c>
      <c r="T52" s="5">
        <v>10041</v>
      </c>
      <c r="U52" s="5">
        <v>10041</v>
      </c>
    </row>
    <row r="54" spans="1:21" ht="13.8" thickBot="1" x14ac:dyDescent="0.3">
      <c r="A54" s="3" t="s">
        <v>18</v>
      </c>
    </row>
    <row r="55" spans="1:21" x14ac:dyDescent="0.25">
      <c r="A55" s="1" t="s">
        <v>16</v>
      </c>
      <c r="B55" s="2">
        <v>2016</v>
      </c>
      <c r="C55" s="3">
        <v>2017</v>
      </c>
      <c r="D55" s="2">
        <v>2018</v>
      </c>
      <c r="E55" s="3">
        <v>2019</v>
      </c>
      <c r="F55" s="2">
        <v>2020</v>
      </c>
      <c r="G55" s="4">
        <v>2021</v>
      </c>
      <c r="H55" s="2">
        <v>2022</v>
      </c>
      <c r="I55" s="3">
        <v>2023</v>
      </c>
      <c r="J55" s="2">
        <v>2024</v>
      </c>
      <c r="K55" s="3">
        <v>2025</v>
      </c>
      <c r="L55" s="4">
        <v>2026</v>
      </c>
      <c r="M55" s="3">
        <v>2027</v>
      </c>
      <c r="N55" s="2">
        <v>2028</v>
      </c>
      <c r="O55" s="3">
        <v>2029</v>
      </c>
      <c r="P55" s="2">
        <v>2030</v>
      </c>
      <c r="Q55" s="3">
        <v>2031</v>
      </c>
      <c r="R55" s="2">
        <v>2032</v>
      </c>
      <c r="S55" s="3">
        <v>2033</v>
      </c>
      <c r="T55" s="2">
        <v>2034</v>
      </c>
      <c r="U55" s="4">
        <v>2035</v>
      </c>
    </row>
    <row r="56" spans="1:21" x14ac:dyDescent="0.25">
      <c r="A56" s="5" t="s">
        <v>2</v>
      </c>
      <c r="B56" s="5">
        <v>0</v>
      </c>
      <c r="C56" s="5">
        <v>0</v>
      </c>
      <c r="D56" s="5">
        <v>0</v>
      </c>
      <c r="E56" s="5">
        <v>0</v>
      </c>
      <c r="F56" s="5">
        <v>0</v>
      </c>
      <c r="G56" s="5">
        <v>0</v>
      </c>
      <c r="H56" s="5">
        <v>0</v>
      </c>
      <c r="I56" s="5">
        <v>0</v>
      </c>
      <c r="J56" s="5">
        <v>0</v>
      </c>
      <c r="K56" s="5">
        <v>0</v>
      </c>
      <c r="L56" s="5">
        <v>0</v>
      </c>
      <c r="M56" s="5">
        <v>993.6000000000007</v>
      </c>
      <c r="N56" s="5">
        <v>993.6000000000007</v>
      </c>
      <c r="O56" s="5">
        <v>1572</v>
      </c>
      <c r="P56" s="5">
        <v>1572</v>
      </c>
      <c r="Q56" s="5">
        <v>1900.8000000000002</v>
      </c>
      <c r="R56" s="5">
        <v>1900.8000000000002</v>
      </c>
      <c r="S56" s="5">
        <v>1900.8000000000002</v>
      </c>
      <c r="T56" s="5">
        <v>1900.8000000000002</v>
      </c>
      <c r="U56" s="5">
        <v>1900.8000000000002</v>
      </c>
    </row>
    <row r="57" spans="1:21" x14ac:dyDescent="0.25">
      <c r="A57" s="5" t="s">
        <v>3</v>
      </c>
      <c r="B57" s="5">
        <v>0</v>
      </c>
      <c r="C57" s="5">
        <v>0</v>
      </c>
      <c r="D57" s="5">
        <v>0</v>
      </c>
      <c r="E57" s="5">
        <v>0</v>
      </c>
      <c r="F57" s="5">
        <v>0</v>
      </c>
      <c r="G57" s="5">
        <v>0</v>
      </c>
      <c r="H57" s="5">
        <v>0</v>
      </c>
      <c r="I57" s="5">
        <v>477</v>
      </c>
      <c r="J57" s="5">
        <v>477</v>
      </c>
      <c r="K57" s="5">
        <v>477</v>
      </c>
      <c r="L57" s="5">
        <v>477</v>
      </c>
      <c r="M57" s="5">
        <v>1748</v>
      </c>
      <c r="N57" s="5">
        <v>1748</v>
      </c>
      <c r="O57" s="5">
        <v>2574.2000000000003</v>
      </c>
      <c r="P57" s="5">
        <v>2574.2000000000003</v>
      </c>
      <c r="Q57" s="5">
        <v>3054</v>
      </c>
      <c r="R57" s="5">
        <v>3054</v>
      </c>
      <c r="S57" s="5">
        <v>3054</v>
      </c>
      <c r="T57" s="5">
        <v>3054</v>
      </c>
      <c r="U57" s="5">
        <v>3054</v>
      </c>
    </row>
    <row r="58" spans="1:21" x14ac:dyDescent="0.25">
      <c r="A58" s="5" t="s">
        <v>4</v>
      </c>
      <c r="B58" s="5">
        <v>0</v>
      </c>
      <c r="C58" s="5">
        <v>0</v>
      </c>
      <c r="D58" s="5">
        <v>0</v>
      </c>
      <c r="E58" s="5">
        <v>0</v>
      </c>
      <c r="F58" s="5">
        <v>0</v>
      </c>
      <c r="G58" s="5">
        <v>0</v>
      </c>
      <c r="H58" s="5">
        <v>0</v>
      </c>
      <c r="I58" s="5">
        <v>1024</v>
      </c>
      <c r="J58" s="5">
        <v>1024</v>
      </c>
      <c r="K58" s="5">
        <v>1024</v>
      </c>
      <c r="L58" s="5">
        <v>1024</v>
      </c>
      <c r="M58" s="5">
        <v>2277</v>
      </c>
      <c r="N58" s="5">
        <v>2277</v>
      </c>
      <c r="O58" s="5">
        <v>3046.2999999999984</v>
      </c>
      <c r="P58" s="5">
        <v>3046.2999999999984</v>
      </c>
      <c r="Q58" s="5">
        <v>3602</v>
      </c>
      <c r="R58" s="5">
        <v>3602</v>
      </c>
      <c r="S58" s="5">
        <v>3602</v>
      </c>
      <c r="T58" s="5">
        <v>3602</v>
      </c>
      <c r="U58" s="5">
        <v>3602</v>
      </c>
    </row>
    <row r="59" spans="1:21" x14ac:dyDescent="0.25">
      <c r="A59" s="5" t="s">
        <v>5</v>
      </c>
      <c r="B59" s="5">
        <v>0</v>
      </c>
      <c r="C59" s="5">
        <v>0</v>
      </c>
      <c r="D59" s="5">
        <v>0</v>
      </c>
      <c r="E59" s="5">
        <v>0</v>
      </c>
      <c r="F59" s="5">
        <v>0</v>
      </c>
      <c r="G59" s="5">
        <v>0</v>
      </c>
      <c r="H59" s="5">
        <v>0</v>
      </c>
      <c r="I59" s="5">
        <v>1193.4000000000005</v>
      </c>
      <c r="J59" s="5">
        <v>1193.4000000000005</v>
      </c>
      <c r="K59" s="5">
        <v>1201</v>
      </c>
      <c r="L59" s="5">
        <v>1201</v>
      </c>
      <c r="M59" s="5">
        <v>2667</v>
      </c>
      <c r="N59" s="5">
        <v>2667</v>
      </c>
      <c r="O59" s="5">
        <v>3496</v>
      </c>
      <c r="P59" s="5">
        <v>3496</v>
      </c>
      <c r="Q59" s="5">
        <v>4326</v>
      </c>
      <c r="R59" s="5">
        <v>4326</v>
      </c>
      <c r="S59" s="5">
        <v>4326</v>
      </c>
      <c r="T59" s="5">
        <v>4326</v>
      </c>
      <c r="U59" s="5">
        <v>4326</v>
      </c>
    </row>
    <row r="60" spans="1:21" x14ac:dyDescent="0.25">
      <c r="A60" s="5" t="s">
        <v>6</v>
      </c>
      <c r="B60" s="5">
        <v>0</v>
      </c>
      <c r="C60" s="5">
        <v>0</v>
      </c>
      <c r="D60" s="5">
        <v>0</v>
      </c>
      <c r="E60" s="5">
        <v>0</v>
      </c>
      <c r="F60" s="5">
        <v>0</v>
      </c>
      <c r="G60" s="5">
        <v>0</v>
      </c>
      <c r="H60" s="5">
        <v>0</v>
      </c>
      <c r="I60" s="5">
        <v>1572</v>
      </c>
      <c r="J60" s="5">
        <v>1572</v>
      </c>
      <c r="K60" s="5">
        <v>1572</v>
      </c>
      <c r="L60" s="5">
        <v>1572</v>
      </c>
      <c r="M60" s="5">
        <v>3196</v>
      </c>
      <c r="N60" s="5">
        <v>3196</v>
      </c>
      <c r="O60" s="5">
        <v>4026</v>
      </c>
      <c r="P60" s="5">
        <v>4026</v>
      </c>
      <c r="Q60" s="5">
        <v>5050.5</v>
      </c>
      <c r="R60" s="5">
        <v>5050.5</v>
      </c>
      <c r="S60" s="5">
        <v>5051</v>
      </c>
      <c r="T60" s="5">
        <v>5051</v>
      </c>
      <c r="U60" s="5">
        <v>5059.5</v>
      </c>
    </row>
    <row r="61" spans="1:21" x14ac:dyDescent="0.25">
      <c r="A61" s="5" t="s">
        <v>7</v>
      </c>
      <c r="B61" s="5">
        <v>0</v>
      </c>
      <c r="C61" s="5">
        <v>0</v>
      </c>
      <c r="D61" s="5">
        <v>0</v>
      </c>
      <c r="E61" s="5">
        <v>0</v>
      </c>
      <c r="F61" s="5">
        <v>0</v>
      </c>
      <c r="G61" s="5">
        <v>0</v>
      </c>
      <c r="H61" s="5">
        <v>0</v>
      </c>
      <c r="I61" s="5">
        <v>2119</v>
      </c>
      <c r="J61" s="5">
        <v>2119</v>
      </c>
      <c r="K61" s="5">
        <v>2119</v>
      </c>
      <c r="L61" s="5">
        <v>2119</v>
      </c>
      <c r="M61" s="5">
        <v>3567</v>
      </c>
      <c r="N61" s="5">
        <v>3567</v>
      </c>
      <c r="O61" s="5">
        <v>4536</v>
      </c>
      <c r="P61" s="5">
        <v>4536</v>
      </c>
      <c r="Q61" s="5">
        <v>5597</v>
      </c>
      <c r="R61" s="5">
        <v>5597</v>
      </c>
      <c r="S61" s="5">
        <v>5597</v>
      </c>
      <c r="T61" s="5">
        <v>5597</v>
      </c>
      <c r="U61" s="5">
        <v>5597</v>
      </c>
    </row>
    <row r="62" spans="1:21" x14ac:dyDescent="0.25">
      <c r="A62" s="5" t="s">
        <v>8</v>
      </c>
      <c r="B62" s="5">
        <v>0</v>
      </c>
      <c r="C62" s="5">
        <v>0</v>
      </c>
      <c r="D62" s="5">
        <v>0</v>
      </c>
      <c r="E62" s="5">
        <v>0</v>
      </c>
      <c r="F62" s="5">
        <v>0</v>
      </c>
      <c r="G62" s="5">
        <v>0</v>
      </c>
      <c r="H62" s="5">
        <v>0</v>
      </c>
      <c r="I62" s="5">
        <v>2119</v>
      </c>
      <c r="J62" s="5">
        <v>2119</v>
      </c>
      <c r="K62" s="5">
        <v>2296</v>
      </c>
      <c r="L62" s="5">
        <v>2296</v>
      </c>
      <c r="M62" s="5">
        <v>4097</v>
      </c>
      <c r="N62" s="5">
        <v>4097</v>
      </c>
      <c r="O62" s="5">
        <v>4944</v>
      </c>
      <c r="P62" s="5">
        <v>4944</v>
      </c>
      <c r="Q62" s="5">
        <v>6303.3</v>
      </c>
      <c r="R62" s="5">
        <v>6303.3</v>
      </c>
      <c r="S62" s="5">
        <v>6304</v>
      </c>
      <c r="T62" s="5">
        <v>6304</v>
      </c>
      <c r="U62" s="5">
        <v>6305</v>
      </c>
    </row>
    <row r="63" spans="1:21" x14ac:dyDescent="0.25">
      <c r="A63" s="5" t="s">
        <v>9</v>
      </c>
      <c r="B63" s="5">
        <v>0</v>
      </c>
      <c r="C63" s="5">
        <v>0</v>
      </c>
      <c r="D63" s="5">
        <v>0</v>
      </c>
      <c r="E63" s="5">
        <v>0</v>
      </c>
      <c r="F63" s="5">
        <v>0</v>
      </c>
      <c r="G63" s="5">
        <v>0</v>
      </c>
      <c r="H63" s="5">
        <v>0</v>
      </c>
      <c r="I63" s="5">
        <v>2667</v>
      </c>
      <c r="J63" s="5">
        <v>2667</v>
      </c>
      <c r="K63" s="5">
        <v>2667</v>
      </c>
      <c r="L63" s="5">
        <v>2667</v>
      </c>
      <c r="M63" s="5">
        <v>4645</v>
      </c>
      <c r="N63" s="5">
        <v>4645</v>
      </c>
      <c r="O63" s="5">
        <v>5475.2</v>
      </c>
      <c r="P63" s="5">
        <v>5475.2</v>
      </c>
      <c r="Q63" s="5">
        <v>6852</v>
      </c>
      <c r="R63" s="5">
        <v>6852</v>
      </c>
      <c r="S63" s="5">
        <v>6909.6000000000049</v>
      </c>
      <c r="T63" s="5">
        <v>6909.6000000000049</v>
      </c>
      <c r="U63" s="5">
        <v>7029</v>
      </c>
    </row>
    <row r="64" spans="1:21" x14ac:dyDescent="0.25">
      <c r="A64" s="5" t="s">
        <v>10</v>
      </c>
      <c r="B64" s="5">
        <v>0</v>
      </c>
      <c r="C64" s="5">
        <v>0</v>
      </c>
      <c r="D64" s="5">
        <v>0</v>
      </c>
      <c r="E64" s="5">
        <v>0</v>
      </c>
      <c r="F64" s="5">
        <v>0</v>
      </c>
      <c r="G64" s="5">
        <v>0</v>
      </c>
      <c r="H64" s="5">
        <v>0</v>
      </c>
      <c r="I64" s="5">
        <v>3216</v>
      </c>
      <c r="J64" s="5">
        <v>3216</v>
      </c>
      <c r="K64" s="5">
        <v>3216</v>
      </c>
      <c r="L64" s="5">
        <v>3216</v>
      </c>
      <c r="M64" s="5">
        <v>5371</v>
      </c>
      <c r="N64" s="5">
        <v>5371</v>
      </c>
      <c r="O64" s="5">
        <v>6572</v>
      </c>
      <c r="P64" s="5">
        <v>6572</v>
      </c>
      <c r="Q64" s="5">
        <v>8302</v>
      </c>
      <c r="R64" s="5">
        <v>8302</v>
      </c>
      <c r="S64" s="5">
        <v>8479.6</v>
      </c>
      <c r="T64" s="5">
        <v>8479.6</v>
      </c>
      <c r="U64" s="5">
        <v>8498</v>
      </c>
    </row>
    <row r="65" spans="1:21" x14ac:dyDescent="0.25">
      <c r="A65" s="5" t="s">
        <v>11</v>
      </c>
      <c r="B65" s="5">
        <v>0</v>
      </c>
      <c r="C65" s="5">
        <v>0</v>
      </c>
      <c r="D65" s="5">
        <v>354</v>
      </c>
      <c r="E65" s="5">
        <v>354</v>
      </c>
      <c r="F65" s="5">
        <v>531</v>
      </c>
      <c r="G65" s="5">
        <v>531</v>
      </c>
      <c r="H65" s="5">
        <v>531</v>
      </c>
      <c r="I65" s="5">
        <v>4982</v>
      </c>
      <c r="J65" s="5">
        <v>4982</v>
      </c>
      <c r="K65" s="5">
        <v>5334</v>
      </c>
      <c r="L65" s="5">
        <v>5334</v>
      </c>
      <c r="M65" s="5">
        <v>7314</v>
      </c>
      <c r="N65" s="5">
        <v>7314</v>
      </c>
      <c r="O65" s="5">
        <v>8515</v>
      </c>
      <c r="P65" s="5">
        <v>8515</v>
      </c>
      <c r="Q65" s="5">
        <v>10812</v>
      </c>
      <c r="R65" s="5">
        <v>10812</v>
      </c>
      <c r="S65" s="5">
        <v>11360</v>
      </c>
      <c r="T65" s="5">
        <v>11360</v>
      </c>
      <c r="U65" s="5">
        <v>12084</v>
      </c>
    </row>
    <row r="66" spans="1:21" x14ac:dyDescent="0.25">
      <c r="A66" s="5"/>
      <c r="B66" s="5"/>
      <c r="C66" s="5"/>
      <c r="D66" s="5"/>
      <c r="E66" s="5"/>
      <c r="F66" s="5"/>
      <c r="G66" s="5"/>
      <c r="H66" s="5"/>
      <c r="I66" s="5"/>
      <c r="J66" s="5"/>
      <c r="K66" s="5"/>
      <c r="L66" s="5"/>
      <c r="M66" s="5"/>
      <c r="N66" s="5"/>
      <c r="O66" s="5"/>
      <c r="P66" s="5"/>
      <c r="Q66" s="5"/>
      <c r="R66" s="5"/>
      <c r="S66" s="5"/>
      <c r="T66" s="5"/>
      <c r="U66" s="5"/>
    </row>
    <row r="67" spans="1:21" ht="13.8" thickBot="1" x14ac:dyDescent="0.3">
      <c r="A67" s="3" t="s">
        <v>19</v>
      </c>
    </row>
    <row r="68" spans="1:21" x14ac:dyDescent="0.25">
      <c r="A68" s="1" t="s">
        <v>16</v>
      </c>
      <c r="B68" s="2">
        <v>2016</v>
      </c>
      <c r="C68" s="3">
        <v>2017</v>
      </c>
      <c r="D68" s="2">
        <v>2018</v>
      </c>
      <c r="E68" s="3">
        <v>2019</v>
      </c>
      <c r="F68" s="2">
        <v>2020</v>
      </c>
      <c r="G68" s="4">
        <v>2021</v>
      </c>
      <c r="H68" s="2">
        <v>2022</v>
      </c>
      <c r="I68" s="3">
        <v>2023</v>
      </c>
      <c r="J68" s="2">
        <v>2024</v>
      </c>
      <c r="K68" s="3">
        <v>2025</v>
      </c>
      <c r="L68" s="4">
        <v>2026</v>
      </c>
      <c r="M68" s="3">
        <v>2027</v>
      </c>
      <c r="N68" s="2">
        <v>2028</v>
      </c>
      <c r="O68" s="3">
        <v>2029</v>
      </c>
      <c r="P68" s="2">
        <v>2030</v>
      </c>
      <c r="Q68" s="3">
        <v>2031</v>
      </c>
      <c r="R68" s="2">
        <v>2032</v>
      </c>
      <c r="S68" s="3">
        <v>2033</v>
      </c>
      <c r="T68" s="2">
        <v>2034</v>
      </c>
      <c r="U68" s="4">
        <v>2035</v>
      </c>
    </row>
    <row r="69" spans="1:21" x14ac:dyDescent="0.25">
      <c r="A69" s="5" t="s">
        <v>2</v>
      </c>
      <c r="B69" s="5">
        <v>0</v>
      </c>
      <c r="C69" s="5">
        <v>0</v>
      </c>
      <c r="D69" s="5">
        <v>0</v>
      </c>
      <c r="E69" s="5">
        <v>0</v>
      </c>
      <c r="F69" s="5">
        <v>0</v>
      </c>
      <c r="G69" s="5">
        <v>0</v>
      </c>
      <c r="H69" s="5">
        <v>0</v>
      </c>
      <c r="I69" s="5">
        <v>0</v>
      </c>
      <c r="J69" s="5">
        <v>0</v>
      </c>
      <c r="K69" s="5">
        <v>229</v>
      </c>
      <c r="L69" s="5">
        <v>229</v>
      </c>
      <c r="M69" s="5">
        <v>229</v>
      </c>
      <c r="N69" s="5">
        <v>229</v>
      </c>
      <c r="O69" s="5">
        <v>1473</v>
      </c>
      <c r="P69" s="5">
        <v>1473</v>
      </c>
      <c r="Q69" s="5">
        <v>1473</v>
      </c>
      <c r="R69" s="5">
        <v>1473</v>
      </c>
      <c r="S69" s="5">
        <v>4467</v>
      </c>
      <c r="T69" s="5">
        <v>4467</v>
      </c>
      <c r="U69" s="5">
        <v>4773.4000000000005</v>
      </c>
    </row>
    <row r="70" spans="1:21" x14ac:dyDescent="0.25">
      <c r="A70" s="5" t="s">
        <v>3</v>
      </c>
      <c r="B70" s="5">
        <v>0</v>
      </c>
      <c r="C70" s="5">
        <v>0</v>
      </c>
      <c r="D70" s="5">
        <v>0</v>
      </c>
      <c r="E70" s="5">
        <v>0</v>
      </c>
      <c r="F70" s="5">
        <v>0</v>
      </c>
      <c r="G70" s="5">
        <v>0</v>
      </c>
      <c r="H70" s="5">
        <v>0</v>
      </c>
      <c r="I70" s="5">
        <v>473</v>
      </c>
      <c r="J70" s="5">
        <v>473</v>
      </c>
      <c r="K70" s="5">
        <v>915</v>
      </c>
      <c r="L70" s="5">
        <v>915</v>
      </c>
      <c r="M70" s="5">
        <v>927.00000000000023</v>
      </c>
      <c r="N70" s="5">
        <v>927.00000000000023</v>
      </c>
      <c r="O70" s="5">
        <v>2630</v>
      </c>
      <c r="P70" s="5">
        <v>2630</v>
      </c>
      <c r="Q70" s="5">
        <v>2630</v>
      </c>
      <c r="R70" s="5">
        <v>2630</v>
      </c>
      <c r="S70" s="5">
        <v>5238.8</v>
      </c>
      <c r="T70" s="5">
        <v>5238.8</v>
      </c>
      <c r="U70" s="5">
        <v>5763.4000000000005</v>
      </c>
    </row>
    <row r="71" spans="1:21" x14ac:dyDescent="0.25">
      <c r="A71" s="5" t="s">
        <v>4</v>
      </c>
      <c r="B71" s="5">
        <v>0</v>
      </c>
      <c r="C71" s="5">
        <v>0</v>
      </c>
      <c r="D71" s="5">
        <v>0</v>
      </c>
      <c r="E71" s="5">
        <v>0</v>
      </c>
      <c r="F71" s="5">
        <v>0</v>
      </c>
      <c r="G71" s="5">
        <v>0</v>
      </c>
      <c r="H71" s="5">
        <v>0</v>
      </c>
      <c r="I71" s="5">
        <v>473</v>
      </c>
      <c r="J71" s="5">
        <v>473</v>
      </c>
      <c r="K71" s="5">
        <v>1388</v>
      </c>
      <c r="L71" s="5">
        <v>1388</v>
      </c>
      <c r="M71" s="5">
        <v>1388</v>
      </c>
      <c r="N71" s="5">
        <v>1388</v>
      </c>
      <c r="O71" s="5">
        <v>3331</v>
      </c>
      <c r="P71" s="5">
        <v>3331</v>
      </c>
      <c r="Q71" s="5">
        <v>3331</v>
      </c>
      <c r="R71" s="5">
        <v>3331</v>
      </c>
      <c r="S71" s="5">
        <v>5732.7</v>
      </c>
      <c r="T71" s="5">
        <v>5732.7</v>
      </c>
      <c r="U71" s="5">
        <v>6676.4</v>
      </c>
    </row>
    <row r="72" spans="1:21" x14ac:dyDescent="0.25">
      <c r="A72" s="5" t="s">
        <v>5</v>
      </c>
      <c r="B72" s="5">
        <v>0</v>
      </c>
      <c r="C72" s="5">
        <v>0</v>
      </c>
      <c r="D72" s="5">
        <v>0</v>
      </c>
      <c r="E72" s="5">
        <v>0</v>
      </c>
      <c r="F72" s="5">
        <v>0</v>
      </c>
      <c r="G72" s="5">
        <v>0</v>
      </c>
      <c r="H72" s="5">
        <v>0</v>
      </c>
      <c r="I72" s="5">
        <v>946</v>
      </c>
      <c r="J72" s="5">
        <v>946</v>
      </c>
      <c r="K72" s="5">
        <v>1861</v>
      </c>
      <c r="L72" s="5">
        <v>1861</v>
      </c>
      <c r="M72" s="5">
        <v>1861</v>
      </c>
      <c r="N72" s="5">
        <v>1861</v>
      </c>
      <c r="O72" s="5">
        <v>4103</v>
      </c>
      <c r="P72" s="5">
        <v>4103</v>
      </c>
      <c r="Q72" s="5">
        <v>4166.6000000000004</v>
      </c>
      <c r="R72" s="5">
        <v>4166.6000000000004</v>
      </c>
      <c r="S72" s="5">
        <v>6290</v>
      </c>
      <c r="T72" s="5">
        <v>6290</v>
      </c>
      <c r="U72" s="5">
        <v>7868</v>
      </c>
    </row>
    <row r="73" spans="1:21" x14ac:dyDescent="0.25">
      <c r="A73" s="5" t="s">
        <v>6</v>
      </c>
      <c r="B73" s="5">
        <v>0</v>
      </c>
      <c r="C73" s="5">
        <v>0</v>
      </c>
      <c r="D73" s="5">
        <v>0</v>
      </c>
      <c r="E73" s="5">
        <v>0</v>
      </c>
      <c r="F73" s="5">
        <v>0</v>
      </c>
      <c r="G73" s="5">
        <v>0</v>
      </c>
      <c r="H73" s="5">
        <v>0</v>
      </c>
      <c r="I73" s="5">
        <v>1489</v>
      </c>
      <c r="J73" s="5">
        <v>1489</v>
      </c>
      <c r="K73" s="5">
        <v>2175</v>
      </c>
      <c r="L73" s="5">
        <v>2175</v>
      </c>
      <c r="M73" s="5">
        <v>2261</v>
      </c>
      <c r="N73" s="5">
        <v>2261</v>
      </c>
      <c r="O73" s="5">
        <v>4662.5</v>
      </c>
      <c r="P73" s="5">
        <v>4662.5</v>
      </c>
      <c r="Q73" s="5">
        <v>4734</v>
      </c>
      <c r="R73" s="5">
        <v>4734</v>
      </c>
      <c r="S73" s="5">
        <v>6783</v>
      </c>
      <c r="T73" s="5">
        <v>6783</v>
      </c>
      <c r="U73" s="5">
        <v>8867.5</v>
      </c>
    </row>
    <row r="74" spans="1:21" x14ac:dyDescent="0.25">
      <c r="A74" s="5" t="s">
        <v>7</v>
      </c>
      <c r="B74" s="5">
        <v>0</v>
      </c>
      <c r="C74" s="5">
        <v>0</v>
      </c>
      <c r="D74" s="5">
        <v>0</v>
      </c>
      <c r="E74" s="5">
        <v>0</v>
      </c>
      <c r="F74" s="5">
        <v>0</v>
      </c>
      <c r="G74" s="5">
        <v>0</v>
      </c>
      <c r="H74" s="5">
        <v>0</v>
      </c>
      <c r="I74" s="5">
        <v>2032</v>
      </c>
      <c r="J74" s="5">
        <v>2032</v>
      </c>
      <c r="K74" s="5">
        <v>2632</v>
      </c>
      <c r="L74" s="5">
        <v>2632</v>
      </c>
      <c r="M74" s="5">
        <v>2632</v>
      </c>
      <c r="N74" s="5">
        <v>2632</v>
      </c>
      <c r="O74" s="5">
        <v>5329</v>
      </c>
      <c r="P74" s="5">
        <v>5329</v>
      </c>
      <c r="Q74" s="5">
        <v>5416</v>
      </c>
      <c r="R74" s="5">
        <v>5416</v>
      </c>
      <c r="S74" s="5">
        <v>7464</v>
      </c>
      <c r="T74" s="5">
        <v>7464</v>
      </c>
      <c r="U74" s="5">
        <v>10179</v>
      </c>
    </row>
    <row r="75" spans="1:21" x14ac:dyDescent="0.25">
      <c r="A75" s="5" t="s">
        <v>8</v>
      </c>
      <c r="B75" s="5">
        <v>0</v>
      </c>
      <c r="C75" s="5">
        <v>0</v>
      </c>
      <c r="D75" s="5">
        <v>0</v>
      </c>
      <c r="E75" s="5">
        <v>0</v>
      </c>
      <c r="F75" s="5">
        <v>0</v>
      </c>
      <c r="G75" s="5">
        <v>0</v>
      </c>
      <c r="H75" s="5">
        <v>0</v>
      </c>
      <c r="I75" s="5">
        <v>2032</v>
      </c>
      <c r="J75" s="5">
        <v>2032</v>
      </c>
      <c r="K75" s="5">
        <v>2947</v>
      </c>
      <c r="L75" s="5">
        <v>2947</v>
      </c>
      <c r="M75" s="5">
        <v>3175</v>
      </c>
      <c r="N75" s="5">
        <v>3175</v>
      </c>
      <c r="O75" s="5">
        <v>5961</v>
      </c>
      <c r="P75" s="5">
        <v>5961</v>
      </c>
      <c r="Q75" s="5">
        <v>6048.3</v>
      </c>
      <c r="R75" s="5">
        <v>6048.3</v>
      </c>
      <c r="S75" s="5">
        <v>8235</v>
      </c>
      <c r="T75" s="5">
        <v>8235</v>
      </c>
      <c r="U75" s="5">
        <v>11267.3</v>
      </c>
    </row>
    <row r="76" spans="1:21" x14ac:dyDescent="0.25">
      <c r="A76" s="5" t="s">
        <v>9</v>
      </c>
      <c r="B76" s="5">
        <v>0</v>
      </c>
      <c r="C76" s="5">
        <v>0</v>
      </c>
      <c r="D76" s="5">
        <v>0</v>
      </c>
      <c r="E76" s="5">
        <v>0</v>
      </c>
      <c r="F76" s="5">
        <v>0</v>
      </c>
      <c r="G76" s="5">
        <v>0</v>
      </c>
      <c r="H76" s="5">
        <v>0</v>
      </c>
      <c r="I76" s="5">
        <v>2575</v>
      </c>
      <c r="J76" s="5">
        <v>2575</v>
      </c>
      <c r="K76" s="5">
        <v>3490</v>
      </c>
      <c r="L76" s="5">
        <v>3490</v>
      </c>
      <c r="M76" s="5">
        <v>3748.0000000000032</v>
      </c>
      <c r="N76" s="5">
        <v>3748.0000000000032</v>
      </c>
      <c r="O76" s="5">
        <v>6730.4</v>
      </c>
      <c r="P76" s="5">
        <v>6730.4</v>
      </c>
      <c r="Q76" s="5">
        <v>6872</v>
      </c>
      <c r="R76" s="5">
        <v>6872</v>
      </c>
      <c r="S76" s="5">
        <v>9005</v>
      </c>
      <c r="T76" s="5">
        <v>9005</v>
      </c>
      <c r="U76" s="5">
        <v>12495</v>
      </c>
    </row>
    <row r="77" spans="1:21" x14ac:dyDescent="0.25">
      <c r="A77" s="5" t="s">
        <v>10</v>
      </c>
      <c r="B77" s="5">
        <v>0</v>
      </c>
      <c r="C77" s="5">
        <v>0</v>
      </c>
      <c r="D77" s="5">
        <v>0</v>
      </c>
      <c r="E77" s="5">
        <v>0</v>
      </c>
      <c r="F77" s="5">
        <v>0</v>
      </c>
      <c r="G77" s="5">
        <v>0</v>
      </c>
      <c r="H77" s="5">
        <v>0</v>
      </c>
      <c r="I77" s="5">
        <v>3118</v>
      </c>
      <c r="J77" s="5">
        <v>3118</v>
      </c>
      <c r="K77" s="5">
        <v>4041.6000000000022</v>
      </c>
      <c r="L77" s="5">
        <v>4041.6000000000022</v>
      </c>
      <c r="M77" s="5">
        <v>4962</v>
      </c>
      <c r="N77" s="5">
        <v>4962</v>
      </c>
      <c r="O77" s="5">
        <v>7730</v>
      </c>
      <c r="P77" s="5">
        <v>7730</v>
      </c>
      <c r="Q77" s="5">
        <v>8044</v>
      </c>
      <c r="R77" s="5">
        <v>8044</v>
      </c>
      <c r="S77" s="5">
        <v>10094</v>
      </c>
      <c r="T77" s="5">
        <v>10094</v>
      </c>
      <c r="U77" s="5">
        <v>13895</v>
      </c>
    </row>
    <row r="78" spans="1:21" x14ac:dyDescent="0.25">
      <c r="A78" s="5" t="s">
        <v>11</v>
      </c>
      <c r="B78" s="5">
        <v>0</v>
      </c>
      <c r="C78" s="5">
        <v>0</v>
      </c>
      <c r="D78" s="5">
        <v>0</v>
      </c>
      <c r="E78" s="5">
        <v>2102</v>
      </c>
      <c r="F78" s="5">
        <v>2102</v>
      </c>
      <c r="G78" s="5">
        <v>2102</v>
      </c>
      <c r="H78" s="5">
        <v>2102</v>
      </c>
      <c r="I78" s="5">
        <v>5763</v>
      </c>
      <c r="J78" s="5">
        <v>5763</v>
      </c>
      <c r="K78" s="5">
        <v>6907</v>
      </c>
      <c r="L78" s="5">
        <v>6907</v>
      </c>
      <c r="M78" s="5">
        <v>9549</v>
      </c>
      <c r="N78" s="5">
        <v>9549</v>
      </c>
      <c r="O78" s="5">
        <v>12214</v>
      </c>
      <c r="P78" s="5">
        <v>12214</v>
      </c>
      <c r="Q78" s="5">
        <v>13846</v>
      </c>
      <c r="R78" s="5">
        <v>13846</v>
      </c>
      <c r="S78" s="5">
        <v>16383</v>
      </c>
      <c r="T78" s="5">
        <v>16383</v>
      </c>
      <c r="U78" s="5">
        <v>21132</v>
      </c>
    </row>
    <row r="80" spans="1:21" ht="13.8" thickBot="1" x14ac:dyDescent="0.3">
      <c r="A80" s="3" t="s">
        <v>70</v>
      </c>
    </row>
    <row r="81" spans="1:21" x14ac:dyDescent="0.25">
      <c r="A81" s="1" t="s">
        <v>16</v>
      </c>
      <c r="B81" s="2">
        <v>2016</v>
      </c>
      <c r="C81" s="3">
        <v>2017</v>
      </c>
      <c r="D81" s="2">
        <v>2018</v>
      </c>
      <c r="E81" s="3">
        <v>2019</v>
      </c>
      <c r="F81" s="2">
        <v>2020</v>
      </c>
      <c r="G81" s="4">
        <v>2021</v>
      </c>
      <c r="H81" s="2">
        <v>2022</v>
      </c>
      <c r="I81" s="3">
        <v>2023</v>
      </c>
      <c r="J81" s="2">
        <v>2024</v>
      </c>
      <c r="K81" s="3">
        <v>2025</v>
      </c>
      <c r="L81" s="4">
        <v>2026</v>
      </c>
      <c r="M81" s="3">
        <v>2027</v>
      </c>
      <c r="N81" s="2">
        <v>2028</v>
      </c>
      <c r="O81" s="3">
        <v>2029</v>
      </c>
      <c r="P81" s="2">
        <v>2030</v>
      </c>
      <c r="Q81" s="3">
        <v>2031</v>
      </c>
      <c r="R81" s="2">
        <v>2032</v>
      </c>
      <c r="S81" s="3">
        <v>2033</v>
      </c>
      <c r="T81" s="2">
        <v>2034</v>
      </c>
      <c r="U81" s="4">
        <v>2035</v>
      </c>
    </row>
    <row r="82" spans="1:21" x14ac:dyDescent="0.25">
      <c r="A82" s="5" t="s">
        <v>2</v>
      </c>
      <c r="B82" s="5">
        <v>0</v>
      </c>
      <c r="C82" s="5">
        <v>0</v>
      </c>
      <c r="D82" s="5">
        <v>0</v>
      </c>
      <c r="E82" s="5">
        <v>0</v>
      </c>
      <c r="F82" s="5">
        <v>0</v>
      </c>
      <c r="G82" s="5">
        <v>0</v>
      </c>
      <c r="H82" s="5">
        <v>0</v>
      </c>
      <c r="I82" s="5">
        <v>0</v>
      </c>
      <c r="J82" s="5">
        <v>0</v>
      </c>
      <c r="K82" s="5">
        <v>456</v>
      </c>
      <c r="L82" s="5">
        <v>456</v>
      </c>
      <c r="M82" s="5">
        <v>456</v>
      </c>
      <c r="N82" s="5">
        <v>456</v>
      </c>
      <c r="O82" s="5">
        <v>456</v>
      </c>
      <c r="P82" s="5">
        <v>456</v>
      </c>
      <c r="Q82" s="5">
        <v>456</v>
      </c>
      <c r="R82" s="5">
        <v>456</v>
      </c>
      <c r="S82" s="5">
        <v>2822</v>
      </c>
      <c r="T82" s="5">
        <v>2822</v>
      </c>
      <c r="U82" s="5">
        <v>2822</v>
      </c>
    </row>
    <row r="83" spans="1:21" x14ac:dyDescent="0.25">
      <c r="A83" s="5" t="s">
        <v>3</v>
      </c>
      <c r="B83" s="5">
        <v>0</v>
      </c>
      <c r="C83" s="5">
        <v>0</v>
      </c>
      <c r="D83" s="5">
        <v>0</v>
      </c>
      <c r="E83" s="5">
        <v>0</v>
      </c>
      <c r="F83" s="5">
        <v>0</v>
      </c>
      <c r="G83" s="5">
        <v>0</v>
      </c>
      <c r="H83" s="5">
        <v>0</v>
      </c>
      <c r="I83" s="5">
        <v>543</v>
      </c>
      <c r="J83" s="5">
        <v>543</v>
      </c>
      <c r="K83" s="5">
        <v>1227</v>
      </c>
      <c r="L83" s="5">
        <v>1227</v>
      </c>
      <c r="M83" s="5">
        <v>1227</v>
      </c>
      <c r="N83" s="5">
        <v>1227</v>
      </c>
      <c r="O83" s="5">
        <v>1227</v>
      </c>
      <c r="P83" s="5">
        <v>1227</v>
      </c>
      <c r="Q83" s="5">
        <v>1227</v>
      </c>
      <c r="R83" s="5">
        <v>1227</v>
      </c>
      <c r="S83" s="5">
        <v>3592</v>
      </c>
      <c r="T83" s="5">
        <v>3592</v>
      </c>
      <c r="U83" s="5">
        <v>3592</v>
      </c>
    </row>
    <row r="84" spans="1:21" x14ac:dyDescent="0.25">
      <c r="A84" s="5" t="s">
        <v>4</v>
      </c>
      <c r="B84" s="5">
        <v>0</v>
      </c>
      <c r="C84" s="5">
        <v>0</v>
      </c>
      <c r="D84" s="5">
        <v>0</v>
      </c>
      <c r="E84" s="5">
        <v>0</v>
      </c>
      <c r="F84" s="5">
        <v>0</v>
      </c>
      <c r="G84" s="5">
        <v>0</v>
      </c>
      <c r="H84" s="5">
        <v>0</v>
      </c>
      <c r="I84" s="5">
        <v>1086</v>
      </c>
      <c r="J84" s="5">
        <v>1086</v>
      </c>
      <c r="K84" s="5">
        <v>1577.6999999999994</v>
      </c>
      <c r="L84" s="5">
        <v>1577.6999999999994</v>
      </c>
      <c r="M84" s="5">
        <v>1577.6999999999994</v>
      </c>
      <c r="N84" s="5">
        <v>1577.6999999999994</v>
      </c>
      <c r="O84" s="5">
        <v>1770</v>
      </c>
      <c r="P84" s="5">
        <v>1770</v>
      </c>
      <c r="Q84" s="5">
        <v>2009.6</v>
      </c>
      <c r="R84" s="5">
        <v>2009.6</v>
      </c>
      <c r="S84" s="5">
        <v>4363</v>
      </c>
      <c r="T84" s="5">
        <v>4363</v>
      </c>
      <c r="U84" s="5">
        <v>4363</v>
      </c>
    </row>
    <row r="85" spans="1:21" x14ac:dyDescent="0.25">
      <c r="A85" s="5" t="s">
        <v>5</v>
      </c>
      <c r="B85" s="5">
        <v>0</v>
      </c>
      <c r="C85" s="5">
        <v>0</v>
      </c>
      <c r="D85" s="5">
        <v>0</v>
      </c>
      <c r="E85" s="5">
        <v>0</v>
      </c>
      <c r="F85" s="5">
        <v>0</v>
      </c>
      <c r="G85" s="5">
        <v>0</v>
      </c>
      <c r="H85" s="5">
        <v>0</v>
      </c>
      <c r="I85" s="5">
        <v>1345.0000000000011</v>
      </c>
      <c r="J85" s="5">
        <v>1345.0000000000011</v>
      </c>
      <c r="K85" s="5">
        <v>1957.2000000000053</v>
      </c>
      <c r="L85" s="5">
        <v>1957.2000000000053</v>
      </c>
      <c r="M85" s="5">
        <v>2048</v>
      </c>
      <c r="N85" s="5">
        <v>2048</v>
      </c>
      <c r="O85" s="5">
        <v>2313</v>
      </c>
      <c r="P85" s="5">
        <v>2313</v>
      </c>
      <c r="Q85" s="5">
        <v>2768</v>
      </c>
      <c r="R85" s="5">
        <v>2768</v>
      </c>
      <c r="S85" s="5">
        <v>5063</v>
      </c>
      <c r="T85" s="5">
        <v>5063</v>
      </c>
      <c r="U85" s="5">
        <v>5063</v>
      </c>
    </row>
    <row r="86" spans="1:21" x14ac:dyDescent="0.25">
      <c r="A86" s="5" t="s">
        <v>6</v>
      </c>
      <c r="B86" s="5">
        <v>0</v>
      </c>
      <c r="C86" s="5">
        <v>0</v>
      </c>
      <c r="D86" s="5">
        <v>0</v>
      </c>
      <c r="E86" s="5">
        <v>0</v>
      </c>
      <c r="F86" s="5">
        <v>0</v>
      </c>
      <c r="G86" s="5">
        <v>0</v>
      </c>
      <c r="H86" s="5">
        <v>0</v>
      </c>
      <c r="I86" s="5">
        <v>1629</v>
      </c>
      <c r="J86" s="5">
        <v>1629</v>
      </c>
      <c r="K86" s="5">
        <v>2313</v>
      </c>
      <c r="L86" s="5">
        <v>2313</v>
      </c>
      <c r="M86" s="5">
        <v>2313</v>
      </c>
      <c r="N86" s="5">
        <v>2313</v>
      </c>
      <c r="O86" s="5">
        <v>2856</v>
      </c>
      <c r="P86" s="5">
        <v>2856</v>
      </c>
      <c r="Q86" s="5">
        <v>3329</v>
      </c>
      <c r="R86" s="5">
        <v>3329</v>
      </c>
      <c r="S86" s="5">
        <v>5694</v>
      </c>
      <c r="T86" s="5">
        <v>5694</v>
      </c>
      <c r="U86" s="5">
        <v>5694</v>
      </c>
    </row>
    <row r="87" spans="1:21" x14ac:dyDescent="0.25">
      <c r="A87" s="5" t="s">
        <v>7</v>
      </c>
      <c r="B87" s="5">
        <v>0</v>
      </c>
      <c r="C87" s="5">
        <v>0</v>
      </c>
      <c r="D87" s="5">
        <v>0</v>
      </c>
      <c r="E87" s="5">
        <v>0</v>
      </c>
      <c r="F87" s="5">
        <v>0</v>
      </c>
      <c r="G87" s="5">
        <v>0</v>
      </c>
      <c r="H87" s="5">
        <v>0</v>
      </c>
      <c r="I87" s="5">
        <v>2172</v>
      </c>
      <c r="J87" s="5">
        <v>2172</v>
      </c>
      <c r="K87" s="5">
        <v>2856</v>
      </c>
      <c r="L87" s="5">
        <v>2856</v>
      </c>
      <c r="M87" s="5">
        <v>2856</v>
      </c>
      <c r="N87" s="5">
        <v>2856</v>
      </c>
      <c r="O87" s="5">
        <v>3784</v>
      </c>
      <c r="P87" s="5">
        <v>3784</v>
      </c>
      <c r="Q87" s="5">
        <v>4066.5999999999967</v>
      </c>
      <c r="R87" s="5">
        <v>4066.5999999999967</v>
      </c>
      <c r="S87" s="5">
        <v>6377</v>
      </c>
      <c r="T87" s="5">
        <v>6377</v>
      </c>
      <c r="U87" s="5">
        <v>6377</v>
      </c>
    </row>
    <row r="88" spans="1:21" x14ac:dyDescent="0.25">
      <c r="A88" s="5" t="s">
        <v>8</v>
      </c>
      <c r="B88" s="5">
        <v>0</v>
      </c>
      <c r="C88" s="5">
        <v>0</v>
      </c>
      <c r="D88" s="5">
        <v>0</v>
      </c>
      <c r="E88" s="5">
        <v>0</v>
      </c>
      <c r="F88" s="5">
        <v>229</v>
      </c>
      <c r="G88" s="5">
        <v>229</v>
      </c>
      <c r="H88" s="5">
        <v>229</v>
      </c>
      <c r="I88" s="5">
        <v>2944</v>
      </c>
      <c r="J88" s="5">
        <v>2944</v>
      </c>
      <c r="K88" s="5">
        <v>3349.9999999999968</v>
      </c>
      <c r="L88" s="5">
        <v>3349.9999999999968</v>
      </c>
      <c r="M88" s="5">
        <v>3399</v>
      </c>
      <c r="N88" s="5">
        <v>3399</v>
      </c>
      <c r="O88" s="5">
        <v>4327</v>
      </c>
      <c r="P88" s="5">
        <v>4327</v>
      </c>
      <c r="Q88" s="5">
        <v>4849.6999999999989</v>
      </c>
      <c r="R88" s="5">
        <v>4849.6999999999989</v>
      </c>
      <c r="S88" s="5">
        <v>7147</v>
      </c>
      <c r="T88" s="5">
        <v>7147</v>
      </c>
      <c r="U88" s="5">
        <v>7147</v>
      </c>
    </row>
    <row r="89" spans="1:21" x14ac:dyDescent="0.25">
      <c r="A89" s="5" t="s">
        <v>9</v>
      </c>
      <c r="B89" s="5">
        <v>0</v>
      </c>
      <c r="C89" s="5">
        <v>0</v>
      </c>
      <c r="D89" s="5">
        <v>0</v>
      </c>
      <c r="E89" s="5">
        <v>0</v>
      </c>
      <c r="F89" s="5">
        <v>229</v>
      </c>
      <c r="G89" s="5">
        <v>229</v>
      </c>
      <c r="H89" s="5">
        <v>229</v>
      </c>
      <c r="I89" s="5">
        <v>2944</v>
      </c>
      <c r="J89" s="5">
        <v>2944</v>
      </c>
      <c r="K89" s="5">
        <v>3399</v>
      </c>
      <c r="L89" s="5">
        <v>3399</v>
      </c>
      <c r="M89" s="5">
        <v>3627</v>
      </c>
      <c r="N89" s="5">
        <v>3627</v>
      </c>
      <c r="O89" s="5">
        <v>5027</v>
      </c>
      <c r="P89" s="5">
        <v>5027</v>
      </c>
      <c r="Q89" s="5">
        <v>5693</v>
      </c>
      <c r="R89" s="5">
        <v>5693</v>
      </c>
      <c r="S89" s="5">
        <v>7832</v>
      </c>
      <c r="T89" s="5">
        <v>7832</v>
      </c>
      <c r="U89" s="5">
        <v>7832</v>
      </c>
    </row>
    <row r="90" spans="1:21" x14ac:dyDescent="0.25">
      <c r="A90" s="5" t="s">
        <v>10</v>
      </c>
      <c r="B90" s="5">
        <v>0</v>
      </c>
      <c r="C90" s="5">
        <v>0</v>
      </c>
      <c r="D90" s="5">
        <v>0</v>
      </c>
      <c r="E90" s="5">
        <v>0</v>
      </c>
      <c r="F90" s="5">
        <v>229</v>
      </c>
      <c r="G90" s="5">
        <v>229</v>
      </c>
      <c r="H90" s="5">
        <v>229</v>
      </c>
      <c r="I90" s="5">
        <v>3487</v>
      </c>
      <c r="J90" s="5">
        <v>3487</v>
      </c>
      <c r="K90" s="5">
        <v>3942</v>
      </c>
      <c r="L90" s="5">
        <v>3942</v>
      </c>
      <c r="M90" s="5">
        <v>4941</v>
      </c>
      <c r="N90" s="5">
        <v>4941</v>
      </c>
      <c r="O90" s="5">
        <v>6184</v>
      </c>
      <c r="P90" s="5">
        <v>6184</v>
      </c>
      <c r="Q90" s="5">
        <v>6782</v>
      </c>
      <c r="R90" s="5">
        <v>6782</v>
      </c>
      <c r="S90" s="5">
        <v>9064.1</v>
      </c>
      <c r="T90" s="5">
        <v>9064.1</v>
      </c>
      <c r="U90" s="5">
        <v>9064.1</v>
      </c>
    </row>
    <row r="91" spans="1:21" x14ac:dyDescent="0.25">
      <c r="A91" s="5" t="s">
        <v>11</v>
      </c>
      <c r="B91" s="5">
        <v>0</v>
      </c>
      <c r="C91" s="5">
        <v>0</v>
      </c>
      <c r="D91" s="5">
        <v>700</v>
      </c>
      <c r="E91" s="5">
        <v>1173</v>
      </c>
      <c r="F91" s="5">
        <v>1647</v>
      </c>
      <c r="G91" s="5">
        <v>1647</v>
      </c>
      <c r="H91" s="5">
        <v>1647</v>
      </c>
      <c r="I91" s="5">
        <v>6132</v>
      </c>
      <c r="J91" s="5">
        <v>6132</v>
      </c>
      <c r="K91" s="5">
        <v>7410</v>
      </c>
      <c r="L91" s="5">
        <v>7410</v>
      </c>
      <c r="M91" s="5">
        <v>8289</v>
      </c>
      <c r="N91" s="5">
        <v>8289</v>
      </c>
      <c r="O91" s="5">
        <v>10422</v>
      </c>
      <c r="P91" s="5">
        <v>10422</v>
      </c>
      <c r="Q91" s="5">
        <v>11952</v>
      </c>
      <c r="R91" s="5">
        <v>11952</v>
      </c>
      <c r="S91" s="5">
        <v>12897</v>
      </c>
      <c r="T91" s="5">
        <v>12897</v>
      </c>
      <c r="U91" s="5">
        <v>12897</v>
      </c>
    </row>
    <row r="93" spans="1:21" ht="13.8" thickBot="1" x14ac:dyDescent="0.3">
      <c r="A93" s="3" t="s">
        <v>96</v>
      </c>
    </row>
    <row r="94" spans="1:21" x14ac:dyDescent="0.25">
      <c r="A94" s="1" t="s">
        <v>16</v>
      </c>
      <c r="B94" s="2">
        <v>2016</v>
      </c>
      <c r="C94" s="3">
        <v>2017</v>
      </c>
      <c r="D94" s="2">
        <v>2018</v>
      </c>
      <c r="E94" s="3">
        <v>2019</v>
      </c>
      <c r="F94" s="2">
        <v>2020</v>
      </c>
      <c r="G94" s="4">
        <v>2021</v>
      </c>
      <c r="H94" s="2">
        <v>2022</v>
      </c>
      <c r="I94" s="3">
        <v>2023</v>
      </c>
      <c r="J94" s="2">
        <v>2024</v>
      </c>
      <c r="K94" s="3">
        <v>2025</v>
      </c>
      <c r="L94" s="4">
        <v>2026</v>
      </c>
      <c r="M94" s="3">
        <v>2027</v>
      </c>
      <c r="N94" s="2">
        <v>2028</v>
      </c>
      <c r="O94" s="3">
        <v>2029</v>
      </c>
      <c r="P94" s="2">
        <v>2030</v>
      </c>
      <c r="Q94" s="3">
        <v>2031</v>
      </c>
      <c r="R94" s="2">
        <v>2032</v>
      </c>
      <c r="S94" s="3">
        <v>2033</v>
      </c>
      <c r="T94" s="2">
        <v>2034</v>
      </c>
      <c r="U94" s="4">
        <v>2035</v>
      </c>
    </row>
    <row r="95" spans="1:21" x14ac:dyDescent="0.25">
      <c r="A95" s="5" t="s">
        <v>2</v>
      </c>
      <c r="B95" s="5">
        <v>0</v>
      </c>
      <c r="C95" s="5">
        <v>0</v>
      </c>
      <c r="D95" s="5">
        <v>0</v>
      </c>
      <c r="E95" s="5">
        <v>0</v>
      </c>
      <c r="F95" s="5">
        <v>0</v>
      </c>
      <c r="G95" s="5">
        <v>0</v>
      </c>
      <c r="H95" s="5">
        <v>0</v>
      </c>
      <c r="I95" s="5">
        <v>543</v>
      </c>
      <c r="J95" s="5">
        <v>543</v>
      </c>
      <c r="K95" s="5">
        <v>543</v>
      </c>
      <c r="L95" s="5">
        <v>543</v>
      </c>
      <c r="M95" s="5">
        <v>543</v>
      </c>
      <c r="N95" s="5">
        <v>543</v>
      </c>
      <c r="O95" s="5">
        <v>543</v>
      </c>
      <c r="P95" s="5">
        <v>543</v>
      </c>
      <c r="Q95" s="5">
        <v>543</v>
      </c>
      <c r="R95" s="5">
        <v>543</v>
      </c>
      <c r="S95" s="5">
        <v>3679</v>
      </c>
      <c r="T95" s="5">
        <v>3679</v>
      </c>
      <c r="U95" s="5">
        <v>3679</v>
      </c>
    </row>
    <row r="96" spans="1:21" x14ac:dyDescent="0.25">
      <c r="A96" s="5" t="s">
        <v>3</v>
      </c>
      <c r="B96" s="5">
        <v>0</v>
      </c>
      <c r="C96" s="5">
        <v>0</v>
      </c>
      <c r="D96" s="5">
        <v>0</v>
      </c>
      <c r="E96" s="5">
        <v>0</v>
      </c>
      <c r="F96" s="5">
        <v>0</v>
      </c>
      <c r="G96" s="5">
        <v>0</v>
      </c>
      <c r="H96" s="5">
        <v>0</v>
      </c>
      <c r="I96" s="5">
        <v>1086</v>
      </c>
      <c r="J96" s="5">
        <v>1086</v>
      </c>
      <c r="K96" s="5">
        <v>1315</v>
      </c>
      <c r="L96" s="5">
        <v>1315</v>
      </c>
      <c r="M96" s="5">
        <v>1315</v>
      </c>
      <c r="N96" s="5">
        <v>1315</v>
      </c>
      <c r="O96" s="5">
        <v>1531.4000000000005</v>
      </c>
      <c r="P96" s="5">
        <v>1531.4000000000005</v>
      </c>
      <c r="Q96" s="5">
        <v>1542</v>
      </c>
      <c r="R96" s="5">
        <v>1542</v>
      </c>
      <c r="S96" s="5">
        <v>4667.4000000000005</v>
      </c>
      <c r="T96" s="5">
        <v>4667.4000000000005</v>
      </c>
      <c r="U96" s="5">
        <v>4667.4000000000005</v>
      </c>
    </row>
    <row r="97" spans="1:21" x14ac:dyDescent="0.25">
      <c r="A97" s="5" t="s">
        <v>4</v>
      </c>
      <c r="B97" s="5">
        <v>0</v>
      </c>
      <c r="C97" s="5">
        <v>0</v>
      </c>
      <c r="D97" s="5">
        <v>0</v>
      </c>
      <c r="E97" s="5">
        <v>0</v>
      </c>
      <c r="F97" s="5">
        <v>0</v>
      </c>
      <c r="G97" s="5">
        <v>0</v>
      </c>
      <c r="H97" s="5">
        <v>0</v>
      </c>
      <c r="I97" s="5">
        <v>1629</v>
      </c>
      <c r="J97" s="5">
        <v>1629</v>
      </c>
      <c r="K97" s="5">
        <v>2032</v>
      </c>
      <c r="L97" s="5">
        <v>2032</v>
      </c>
      <c r="M97" s="5">
        <v>2085</v>
      </c>
      <c r="N97" s="5">
        <v>2085</v>
      </c>
      <c r="O97" s="5">
        <v>2172</v>
      </c>
      <c r="P97" s="5">
        <v>2172</v>
      </c>
      <c r="Q97" s="5">
        <v>2312.6999999999998</v>
      </c>
      <c r="R97" s="5">
        <v>2312.6999999999998</v>
      </c>
      <c r="S97" s="5">
        <v>5449</v>
      </c>
      <c r="T97" s="5">
        <v>5449</v>
      </c>
      <c r="U97" s="5">
        <v>5449</v>
      </c>
    </row>
    <row r="98" spans="1:21" x14ac:dyDescent="0.25">
      <c r="A98" s="5" t="s">
        <v>5</v>
      </c>
      <c r="B98" s="5">
        <v>0</v>
      </c>
      <c r="C98" s="5">
        <v>0</v>
      </c>
      <c r="D98" s="5">
        <v>0</v>
      </c>
      <c r="E98" s="5">
        <v>0</v>
      </c>
      <c r="F98" s="5">
        <v>0</v>
      </c>
      <c r="G98" s="5">
        <v>0</v>
      </c>
      <c r="H98" s="5">
        <v>0</v>
      </c>
      <c r="I98" s="5">
        <v>2172</v>
      </c>
      <c r="J98" s="5">
        <v>2172</v>
      </c>
      <c r="K98" s="5">
        <v>2401</v>
      </c>
      <c r="L98" s="5">
        <v>2401</v>
      </c>
      <c r="M98" s="5">
        <v>2401</v>
      </c>
      <c r="N98" s="5">
        <v>2401</v>
      </c>
      <c r="O98" s="5">
        <v>2874</v>
      </c>
      <c r="P98" s="5">
        <v>2874</v>
      </c>
      <c r="Q98" s="5">
        <v>2916.0000000000018</v>
      </c>
      <c r="R98" s="5">
        <v>2916.0000000000018</v>
      </c>
      <c r="S98" s="5">
        <v>6010</v>
      </c>
      <c r="T98" s="5">
        <v>6010</v>
      </c>
      <c r="U98" s="5">
        <v>6010</v>
      </c>
    </row>
    <row r="99" spans="1:21" x14ac:dyDescent="0.25">
      <c r="A99" s="5" t="s">
        <v>6</v>
      </c>
      <c r="B99" s="5">
        <v>0</v>
      </c>
      <c r="C99" s="5">
        <v>0</v>
      </c>
      <c r="D99" s="5">
        <v>0</v>
      </c>
      <c r="E99" s="5">
        <v>0</v>
      </c>
      <c r="F99" s="5">
        <v>0</v>
      </c>
      <c r="G99" s="5">
        <v>0</v>
      </c>
      <c r="H99" s="5">
        <v>0</v>
      </c>
      <c r="I99" s="5">
        <v>2401</v>
      </c>
      <c r="J99" s="5">
        <v>2401</v>
      </c>
      <c r="K99" s="5">
        <v>2680</v>
      </c>
      <c r="L99" s="5">
        <v>2680</v>
      </c>
      <c r="M99" s="5">
        <v>2717</v>
      </c>
      <c r="N99" s="5">
        <v>2717</v>
      </c>
      <c r="O99" s="5">
        <v>3417.5</v>
      </c>
      <c r="P99" s="5">
        <v>3417.5</v>
      </c>
      <c r="Q99" s="5">
        <v>3582</v>
      </c>
      <c r="R99" s="5">
        <v>3582</v>
      </c>
      <c r="S99" s="5">
        <v>6684.5</v>
      </c>
      <c r="T99" s="5">
        <v>6684.5</v>
      </c>
      <c r="U99" s="5">
        <v>6684.5</v>
      </c>
    </row>
    <row r="100" spans="1:21" x14ac:dyDescent="0.25">
      <c r="A100" s="5" t="s">
        <v>7</v>
      </c>
      <c r="B100" s="5">
        <v>0</v>
      </c>
      <c r="C100" s="5">
        <v>0</v>
      </c>
      <c r="D100" s="5">
        <v>0</v>
      </c>
      <c r="E100" s="5">
        <v>0</v>
      </c>
      <c r="F100" s="5">
        <v>229</v>
      </c>
      <c r="G100" s="5">
        <v>229</v>
      </c>
      <c r="H100" s="5">
        <v>229</v>
      </c>
      <c r="I100" s="5">
        <v>2717</v>
      </c>
      <c r="J100" s="5">
        <v>2717</v>
      </c>
      <c r="K100" s="5">
        <v>3173</v>
      </c>
      <c r="L100" s="5">
        <v>3173</v>
      </c>
      <c r="M100" s="5">
        <v>3173</v>
      </c>
      <c r="N100" s="5">
        <v>3173</v>
      </c>
      <c r="O100" s="5">
        <v>4101</v>
      </c>
      <c r="P100" s="5">
        <v>4101</v>
      </c>
      <c r="Q100" s="5">
        <v>4328</v>
      </c>
      <c r="R100" s="5">
        <v>4328</v>
      </c>
      <c r="S100" s="5">
        <v>7274.7999999999993</v>
      </c>
      <c r="T100" s="5">
        <v>7274.7999999999993</v>
      </c>
      <c r="U100" s="5">
        <v>7274.7999999999993</v>
      </c>
    </row>
    <row r="101" spans="1:21" x14ac:dyDescent="0.25">
      <c r="A101" s="5" t="s">
        <v>8</v>
      </c>
      <c r="B101" s="5">
        <v>0</v>
      </c>
      <c r="C101" s="5">
        <v>0</v>
      </c>
      <c r="D101" s="5">
        <v>0</v>
      </c>
      <c r="E101" s="5">
        <v>0</v>
      </c>
      <c r="F101" s="5">
        <v>229</v>
      </c>
      <c r="G101" s="5">
        <v>229</v>
      </c>
      <c r="H101" s="5">
        <v>229</v>
      </c>
      <c r="I101" s="5">
        <v>3173</v>
      </c>
      <c r="J101" s="5">
        <v>3173</v>
      </c>
      <c r="K101" s="5">
        <v>3418</v>
      </c>
      <c r="L101" s="5">
        <v>3418</v>
      </c>
      <c r="M101" s="5">
        <v>3893.9999999999968</v>
      </c>
      <c r="N101" s="5">
        <v>3893.9999999999968</v>
      </c>
      <c r="O101" s="5">
        <v>5033.3999999999996</v>
      </c>
      <c r="P101" s="5">
        <v>5033.3999999999996</v>
      </c>
      <c r="Q101" s="5">
        <v>5256</v>
      </c>
      <c r="R101" s="5">
        <v>5256</v>
      </c>
      <c r="S101" s="5">
        <v>8187.0999999999995</v>
      </c>
      <c r="T101" s="5">
        <v>8187.0999999999995</v>
      </c>
      <c r="U101" s="5">
        <v>8187.0999999999995</v>
      </c>
    </row>
    <row r="102" spans="1:21" x14ac:dyDescent="0.25">
      <c r="A102" s="5" t="s">
        <v>9</v>
      </c>
      <c r="B102" s="5">
        <v>0</v>
      </c>
      <c r="C102" s="5">
        <v>0</v>
      </c>
      <c r="D102" s="5">
        <v>0</v>
      </c>
      <c r="E102" s="5">
        <v>473</v>
      </c>
      <c r="F102" s="5">
        <v>473</v>
      </c>
      <c r="G102" s="5">
        <v>473</v>
      </c>
      <c r="H102" s="5">
        <v>473</v>
      </c>
      <c r="I102" s="5">
        <v>3628</v>
      </c>
      <c r="J102" s="5">
        <v>3628</v>
      </c>
      <c r="K102" s="5">
        <v>3960</v>
      </c>
      <c r="L102" s="5">
        <v>3960</v>
      </c>
      <c r="M102" s="5">
        <v>4774.8000000000029</v>
      </c>
      <c r="N102" s="5">
        <v>4774.8000000000029</v>
      </c>
      <c r="O102" s="5">
        <v>6273</v>
      </c>
      <c r="P102" s="5">
        <v>6273</v>
      </c>
      <c r="Q102" s="5">
        <v>6377</v>
      </c>
      <c r="R102" s="5">
        <v>6377</v>
      </c>
      <c r="S102" s="5">
        <v>9005</v>
      </c>
      <c r="T102" s="5">
        <v>9005</v>
      </c>
      <c r="U102" s="5">
        <v>9005</v>
      </c>
    </row>
    <row r="103" spans="1:21" x14ac:dyDescent="0.25">
      <c r="A103" s="5" t="s">
        <v>10</v>
      </c>
      <c r="B103" s="5">
        <v>0</v>
      </c>
      <c r="C103" s="5">
        <v>0</v>
      </c>
      <c r="D103" s="5">
        <v>473</v>
      </c>
      <c r="E103" s="5">
        <v>473</v>
      </c>
      <c r="F103" s="5">
        <v>946</v>
      </c>
      <c r="G103" s="5">
        <v>1474.7000000000003</v>
      </c>
      <c r="H103" s="5">
        <v>1474.7000000000003</v>
      </c>
      <c r="I103" s="5">
        <v>4310</v>
      </c>
      <c r="J103" s="5">
        <v>4310</v>
      </c>
      <c r="K103" s="5">
        <v>4783</v>
      </c>
      <c r="L103" s="5">
        <v>4783</v>
      </c>
      <c r="M103" s="5">
        <v>6441.4000000000015</v>
      </c>
      <c r="N103" s="5">
        <v>6441.4000000000015</v>
      </c>
      <c r="O103" s="5">
        <v>7993.4000000000005</v>
      </c>
      <c r="P103" s="5">
        <v>7993.4000000000005</v>
      </c>
      <c r="Q103" s="5">
        <v>8119.2000000000007</v>
      </c>
      <c r="R103" s="5">
        <v>8119.2000000000007</v>
      </c>
      <c r="S103" s="5">
        <v>10255.300000000001</v>
      </c>
      <c r="T103" s="5">
        <v>10255.300000000001</v>
      </c>
      <c r="U103" s="5">
        <v>10255.300000000001</v>
      </c>
    </row>
    <row r="104" spans="1:21" x14ac:dyDescent="0.25">
      <c r="A104" s="5" t="s">
        <v>11</v>
      </c>
      <c r="B104" s="5">
        <v>0</v>
      </c>
      <c r="C104" s="5">
        <v>0</v>
      </c>
      <c r="D104" s="5">
        <v>1610</v>
      </c>
      <c r="E104" s="5">
        <v>2627</v>
      </c>
      <c r="F104" s="5">
        <v>3573</v>
      </c>
      <c r="G104" s="5">
        <v>5132</v>
      </c>
      <c r="H104" s="5">
        <v>5132</v>
      </c>
      <c r="I104" s="5">
        <v>7849</v>
      </c>
      <c r="J104" s="5">
        <v>7849</v>
      </c>
      <c r="K104" s="5">
        <v>8481</v>
      </c>
      <c r="L104" s="5">
        <v>8481</v>
      </c>
      <c r="M104" s="5">
        <v>11968</v>
      </c>
      <c r="N104" s="5">
        <v>11968</v>
      </c>
      <c r="O104" s="5">
        <v>14070</v>
      </c>
      <c r="P104" s="5">
        <v>14070</v>
      </c>
      <c r="Q104" s="5">
        <v>14070</v>
      </c>
      <c r="R104" s="5">
        <v>14070</v>
      </c>
      <c r="S104" s="5">
        <v>16662</v>
      </c>
      <c r="T104" s="5">
        <v>16662</v>
      </c>
      <c r="U104" s="5">
        <v>16662</v>
      </c>
    </row>
    <row r="106" spans="1:21" ht="13.8" thickBot="1" x14ac:dyDescent="0.3">
      <c r="A106" s="3" t="s">
        <v>97</v>
      </c>
    </row>
    <row r="107" spans="1:21" x14ac:dyDescent="0.25">
      <c r="A107" s="1" t="s">
        <v>16</v>
      </c>
      <c r="B107" s="2">
        <v>2016</v>
      </c>
      <c r="C107" s="3">
        <v>2017</v>
      </c>
      <c r="D107" s="2">
        <v>2018</v>
      </c>
      <c r="E107" s="3">
        <v>2019</v>
      </c>
      <c r="F107" s="2">
        <v>2020</v>
      </c>
      <c r="G107" s="4">
        <v>2021</v>
      </c>
      <c r="H107" s="2">
        <v>2022</v>
      </c>
      <c r="I107" s="3">
        <v>2023</v>
      </c>
      <c r="J107" s="2">
        <v>2024</v>
      </c>
      <c r="K107" s="3">
        <v>2025</v>
      </c>
      <c r="L107" s="4">
        <v>2026</v>
      </c>
      <c r="M107" s="3">
        <v>2027</v>
      </c>
      <c r="N107" s="2">
        <v>2028</v>
      </c>
      <c r="O107" s="3">
        <v>2029</v>
      </c>
      <c r="P107" s="2">
        <v>2030</v>
      </c>
      <c r="Q107" s="3">
        <v>2031</v>
      </c>
      <c r="R107" s="2">
        <v>2032</v>
      </c>
      <c r="S107" s="3">
        <v>2033</v>
      </c>
      <c r="T107" s="2">
        <v>2034</v>
      </c>
      <c r="U107" s="4">
        <v>2035</v>
      </c>
    </row>
    <row r="108" spans="1:21" x14ac:dyDescent="0.25">
      <c r="A108" s="5" t="s">
        <v>2</v>
      </c>
      <c r="B108" s="5">
        <v>0</v>
      </c>
      <c r="C108" s="5">
        <v>0</v>
      </c>
      <c r="D108" s="5">
        <v>0</v>
      </c>
      <c r="E108" s="5">
        <v>0</v>
      </c>
      <c r="F108" s="5">
        <v>0</v>
      </c>
      <c r="G108" s="5">
        <v>0</v>
      </c>
      <c r="H108" s="5">
        <v>0</v>
      </c>
      <c r="I108" s="5">
        <v>0</v>
      </c>
      <c r="J108" s="5">
        <v>0</v>
      </c>
      <c r="K108" s="5">
        <v>0</v>
      </c>
      <c r="L108" s="5">
        <v>0</v>
      </c>
      <c r="M108" s="5">
        <v>0</v>
      </c>
      <c r="N108" s="5">
        <v>0</v>
      </c>
      <c r="O108" s="5">
        <v>0</v>
      </c>
      <c r="P108" s="5">
        <v>0</v>
      </c>
      <c r="Q108" s="5">
        <v>0</v>
      </c>
      <c r="R108" s="5">
        <v>0</v>
      </c>
      <c r="S108" s="5">
        <v>0</v>
      </c>
      <c r="T108" s="5">
        <v>0</v>
      </c>
      <c r="U108" s="5">
        <v>0</v>
      </c>
    </row>
    <row r="109" spans="1:21" x14ac:dyDescent="0.25">
      <c r="A109" s="5" t="s">
        <v>3</v>
      </c>
      <c r="B109" s="5">
        <v>0</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row>
    <row r="110" spans="1:21" x14ac:dyDescent="0.25">
      <c r="A110" s="5" t="s">
        <v>4</v>
      </c>
      <c r="B110" s="5">
        <v>0</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row>
    <row r="111" spans="1:21" x14ac:dyDescent="0.25">
      <c r="A111" s="5" t="s">
        <v>5</v>
      </c>
      <c r="B111" s="5">
        <v>0</v>
      </c>
      <c r="C111" s="5">
        <v>0</v>
      </c>
      <c r="D111" s="5">
        <v>0</v>
      </c>
      <c r="E111" s="5">
        <v>0</v>
      </c>
      <c r="F111" s="5">
        <v>0</v>
      </c>
      <c r="G111" s="5">
        <v>0</v>
      </c>
      <c r="H111" s="5">
        <v>0</v>
      </c>
      <c r="I111" s="5">
        <v>0</v>
      </c>
      <c r="J111" s="5">
        <v>0</v>
      </c>
      <c r="K111" s="5">
        <v>0</v>
      </c>
      <c r="L111" s="5">
        <v>0</v>
      </c>
      <c r="M111" s="5">
        <v>0</v>
      </c>
      <c r="N111" s="5">
        <v>0</v>
      </c>
      <c r="O111" s="5">
        <v>0</v>
      </c>
      <c r="P111" s="5">
        <v>0</v>
      </c>
      <c r="Q111" s="5">
        <v>0</v>
      </c>
      <c r="R111" s="5">
        <v>0</v>
      </c>
      <c r="S111" s="5">
        <v>0</v>
      </c>
      <c r="T111" s="5">
        <v>0</v>
      </c>
      <c r="U111" s="5">
        <v>0</v>
      </c>
    </row>
    <row r="112" spans="1:21" x14ac:dyDescent="0.25">
      <c r="A112" s="5" t="s">
        <v>6</v>
      </c>
      <c r="B112" s="5">
        <v>0</v>
      </c>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c r="U112" s="5">
        <v>0</v>
      </c>
    </row>
    <row r="113" spans="1:21" x14ac:dyDescent="0.25">
      <c r="A113" s="5" t="s">
        <v>7</v>
      </c>
      <c r="B113" s="5">
        <v>0</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row>
    <row r="114" spans="1:21" x14ac:dyDescent="0.25">
      <c r="A114" s="5" t="s">
        <v>8</v>
      </c>
      <c r="B114" s="5">
        <v>0</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row>
    <row r="115" spans="1:21" x14ac:dyDescent="0.25">
      <c r="A115" s="5" t="s">
        <v>9</v>
      </c>
      <c r="B115" s="5">
        <v>0</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row>
    <row r="116" spans="1:21" x14ac:dyDescent="0.25">
      <c r="A116" s="5" t="s">
        <v>10</v>
      </c>
      <c r="B116" s="5">
        <v>0</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row>
    <row r="117" spans="1:21" x14ac:dyDescent="0.25">
      <c r="A117" s="5" t="s">
        <v>11</v>
      </c>
      <c r="B117" s="5">
        <v>0</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row>
    <row r="119" spans="1:21" ht="13.8" thickBot="1" x14ac:dyDescent="0.3">
      <c r="A119" s="3" t="s">
        <v>330</v>
      </c>
    </row>
    <row r="120" spans="1:21" x14ac:dyDescent="0.25">
      <c r="A120" s="1" t="s">
        <v>16</v>
      </c>
      <c r="B120" s="2">
        <v>2016</v>
      </c>
      <c r="C120" s="3">
        <v>2017</v>
      </c>
      <c r="D120" s="2">
        <v>2018</v>
      </c>
      <c r="E120" s="3">
        <v>2019</v>
      </c>
      <c r="F120" s="2">
        <v>2020</v>
      </c>
      <c r="G120" s="4">
        <v>2021</v>
      </c>
      <c r="H120" s="2">
        <v>2022</v>
      </c>
      <c r="I120" s="3">
        <v>2023</v>
      </c>
      <c r="J120" s="2">
        <v>2024</v>
      </c>
      <c r="K120" s="3">
        <v>2025</v>
      </c>
      <c r="L120" s="4">
        <v>2026</v>
      </c>
      <c r="M120" s="3">
        <v>2027</v>
      </c>
      <c r="N120" s="2">
        <v>2028</v>
      </c>
      <c r="O120" s="3">
        <v>2029</v>
      </c>
      <c r="P120" s="2">
        <v>2030</v>
      </c>
      <c r="Q120" s="3">
        <v>2031</v>
      </c>
      <c r="R120" s="2">
        <v>2032</v>
      </c>
      <c r="S120" s="3">
        <v>2033</v>
      </c>
      <c r="T120" s="2">
        <v>2034</v>
      </c>
      <c r="U120" s="4">
        <v>2035</v>
      </c>
    </row>
    <row r="121" spans="1:21" x14ac:dyDescent="0.25">
      <c r="A121" s="5" t="s">
        <v>2</v>
      </c>
      <c r="B121" s="5">
        <v>0</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row>
    <row r="122" spans="1:21" x14ac:dyDescent="0.25">
      <c r="A122" s="5" t="s">
        <v>3</v>
      </c>
      <c r="B122" s="5">
        <v>0</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row>
    <row r="123" spans="1:21" x14ac:dyDescent="0.25">
      <c r="A123" s="5" t="s">
        <v>4</v>
      </c>
      <c r="B123" s="5">
        <v>0</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row>
    <row r="124" spans="1:21" x14ac:dyDescent="0.25">
      <c r="A124" s="5" t="s">
        <v>5</v>
      </c>
      <c r="B124" s="5">
        <v>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row>
    <row r="125" spans="1:21" x14ac:dyDescent="0.25">
      <c r="A125" s="5" t="s">
        <v>6</v>
      </c>
      <c r="B125" s="5">
        <v>0</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row>
    <row r="126" spans="1:21" x14ac:dyDescent="0.25">
      <c r="A126" s="5" t="s">
        <v>7</v>
      </c>
      <c r="B126" s="5">
        <v>0</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row>
    <row r="127" spans="1:21" x14ac:dyDescent="0.25">
      <c r="A127" s="5" t="s">
        <v>8</v>
      </c>
      <c r="B127" s="5">
        <v>0</v>
      </c>
      <c r="C127" s="5">
        <v>0</v>
      </c>
      <c r="D127" s="5">
        <v>0</v>
      </c>
      <c r="E127" s="5">
        <v>0</v>
      </c>
      <c r="F127" s="5">
        <v>0</v>
      </c>
      <c r="G127" s="5">
        <v>0</v>
      </c>
      <c r="H127" s="5">
        <v>0</v>
      </c>
      <c r="I127" s="5">
        <v>0</v>
      </c>
      <c r="J127" s="5">
        <v>0</v>
      </c>
      <c r="K127" s="5">
        <v>0</v>
      </c>
      <c r="L127" s="5">
        <v>0</v>
      </c>
      <c r="M127" s="5">
        <v>0</v>
      </c>
      <c r="N127" s="5">
        <v>0</v>
      </c>
      <c r="O127" s="5">
        <v>0</v>
      </c>
      <c r="P127" s="5">
        <v>0</v>
      </c>
      <c r="Q127" s="5">
        <v>477</v>
      </c>
      <c r="R127" s="5">
        <v>477</v>
      </c>
      <c r="S127" s="5">
        <v>477</v>
      </c>
      <c r="T127" s="5">
        <v>477</v>
      </c>
      <c r="U127" s="5">
        <v>477</v>
      </c>
    </row>
    <row r="128" spans="1:21" x14ac:dyDescent="0.25">
      <c r="A128" s="5" t="s">
        <v>9</v>
      </c>
      <c r="B128" s="5">
        <v>0</v>
      </c>
      <c r="C128" s="5">
        <v>0</v>
      </c>
      <c r="D128" s="5">
        <v>0</v>
      </c>
      <c r="E128" s="5">
        <v>0</v>
      </c>
      <c r="F128" s="5">
        <v>0</v>
      </c>
      <c r="G128" s="5">
        <v>0</v>
      </c>
      <c r="H128" s="5">
        <v>0</v>
      </c>
      <c r="I128" s="5">
        <v>0</v>
      </c>
      <c r="J128" s="5">
        <v>0</v>
      </c>
      <c r="K128" s="5">
        <v>0</v>
      </c>
      <c r="L128" s="5">
        <v>0</v>
      </c>
      <c r="M128" s="5">
        <v>0</v>
      </c>
      <c r="N128" s="5">
        <v>0</v>
      </c>
      <c r="O128" s="5">
        <v>0</v>
      </c>
      <c r="P128" s="5">
        <v>0</v>
      </c>
      <c r="Q128" s="5">
        <v>1024</v>
      </c>
      <c r="R128" s="5">
        <v>1024</v>
      </c>
      <c r="S128" s="5">
        <v>1024</v>
      </c>
      <c r="T128" s="5">
        <v>1024</v>
      </c>
      <c r="U128" s="5">
        <v>1024</v>
      </c>
    </row>
    <row r="129" spans="1:21" x14ac:dyDescent="0.25">
      <c r="A129" s="5" t="s">
        <v>10</v>
      </c>
      <c r="B129" s="5">
        <v>0</v>
      </c>
      <c r="C129" s="5">
        <v>0</v>
      </c>
      <c r="D129" s="5">
        <v>0</v>
      </c>
      <c r="E129" s="5">
        <v>0</v>
      </c>
      <c r="F129" s="5">
        <v>0</v>
      </c>
      <c r="G129" s="5">
        <v>0</v>
      </c>
      <c r="H129" s="5">
        <v>0</v>
      </c>
      <c r="I129" s="5">
        <v>0</v>
      </c>
      <c r="J129" s="5">
        <v>0</v>
      </c>
      <c r="K129" s="5">
        <v>0</v>
      </c>
      <c r="L129" s="5">
        <v>0</v>
      </c>
      <c r="M129" s="5">
        <v>0</v>
      </c>
      <c r="N129" s="5">
        <v>0</v>
      </c>
      <c r="O129" s="5">
        <v>653</v>
      </c>
      <c r="P129" s="5">
        <v>653</v>
      </c>
      <c r="Q129" s="5">
        <v>2031</v>
      </c>
      <c r="R129" s="5">
        <v>2031</v>
      </c>
      <c r="S129" s="5">
        <v>2031</v>
      </c>
      <c r="T129" s="5">
        <v>2031</v>
      </c>
      <c r="U129" s="5">
        <v>2031</v>
      </c>
    </row>
    <row r="130" spans="1:21" x14ac:dyDescent="0.25">
      <c r="A130" s="5" t="s">
        <v>11</v>
      </c>
      <c r="B130" s="5">
        <v>0</v>
      </c>
      <c r="C130" s="5">
        <v>0</v>
      </c>
      <c r="D130" s="5">
        <v>0</v>
      </c>
      <c r="E130" s="5">
        <v>477</v>
      </c>
      <c r="F130" s="5">
        <v>477</v>
      </c>
      <c r="G130" s="5">
        <v>477</v>
      </c>
      <c r="H130" s="5">
        <v>477</v>
      </c>
      <c r="I130" s="5">
        <v>1573</v>
      </c>
      <c r="J130" s="5">
        <v>1573</v>
      </c>
      <c r="K130" s="5">
        <v>1573</v>
      </c>
      <c r="L130" s="5">
        <v>1573</v>
      </c>
      <c r="M130" s="5">
        <v>3055</v>
      </c>
      <c r="N130" s="5">
        <v>3055</v>
      </c>
      <c r="O130" s="5">
        <v>3708</v>
      </c>
      <c r="P130" s="5">
        <v>3708</v>
      </c>
      <c r="Q130" s="5">
        <v>5086</v>
      </c>
      <c r="R130" s="5">
        <v>5086</v>
      </c>
      <c r="S130" s="5">
        <v>5086</v>
      </c>
      <c r="T130" s="5">
        <v>5086</v>
      </c>
      <c r="U130" s="5">
        <v>5086</v>
      </c>
    </row>
    <row r="131" spans="1:21" x14ac:dyDescent="0.25">
      <c r="A131" s="5"/>
      <c r="B131" s="5"/>
      <c r="C131" s="5"/>
      <c r="D131" s="5"/>
      <c r="E131" s="5"/>
      <c r="F131" s="5"/>
      <c r="G131" s="5"/>
      <c r="H131" s="5"/>
      <c r="I131" s="5"/>
      <c r="J131" s="5"/>
      <c r="K131" s="5"/>
      <c r="L131" s="5"/>
      <c r="M131" s="5"/>
      <c r="N131" s="5"/>
      <c r="O131" s="5"/>
      <c r="P131" s="5"/>
      <c r="Q131" s="5"/>
      <c r="R131" s="5"/>
      <c r="S131" s="5"/>
      <c r="T131" s="5"/>
      <c r="U131" s="5"/>
    </row>
    <row r="132" spans="1:21" ht="13.8" thickBot="1" x14ac:dyDescent="0.3">
      <c r="A132" s="3" t="s">
        <v>331</v>
      </c>
    </row>
    <row r="133" spans="1:21" x14ac:dyDescent="0.25">
      <c r="A133" s="1" t="s">
        <v>16</v>
      </c>
      <c r="B133" s="2">
        <v>2016</v>
      </c>
      <c r="C133" s="3">
        <v>2017</v>
      </c>
      <c r="D133" s="2">
        <v>2018</v>
      </c>
      <c r="E133" s="3">
        <v>2019</v>
      </c>
      <c r="F133" s="2">
        <v>2020</v>
      </c>
      <c r="G133" s="4">
        <v>2021</v>
      </c>
      <c r="H133" s="2">
        <v>2022</v>
      </c>
      <c r="I133" s="3">
        <v>2023</v>
      </c>
      <c r="J133" s="2">
        <v>2024</v>
      </c>
      <c r="K133" s="3">
        <v>2025</v>
      </c>
      <c r="L133" s="4">
        <v>2026</v>
      </c>
      <c r="M133" s="3">
        <v>2027</v>
      </c>
      <c r="N133" s="2">
        <v>2028</v>
      </c>
      <c r="O133" s="3">
        <v>2029</v>
      </c>
      <c r="P133" s="2">
        <v>2030</v>
      </c>
      <c r="Q133" s="3">
        <v>2031</v>
      </c>
      <c r="R133" s="2">
        <v>2032</v>
      </c>
      <c r="S133" s="3">
        <v>2033</v>
      </c>
      <c r="T133" s="2">
        <v>2034</v>
      </c>
      <c r="U133" s="4">
        <v>2035</v>
      </c>
    </row>
    <row r="134" spans="1:21" x14ac:dyDescent="0.25">
      <c r="A134" s="5" t="s">
        <v>2</v>
      </c>
      <c r="B134" s="5">
        <v>0</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row>
    <row r="135" spans="1:21" x14ac:dyDescent="0.25">
      <c r="A135" s="5" t="s">
        <v>3</v>
      </c>
      <c r="B135" s="5">
        <v>0</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row>
    <row r="136" spans="1:21" x14ac:dyDescent="0.25">
      <c r="A136" s="5" t="s">
        <v>4</v>
      </c>
      <c r="B136" s="5">
        <v>0</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row>
    <row r="137" spans="1:21" x14ac:dyDescent="0.25">
      <c r="A137" s="5" t="s">
        <v>5</v>
      </c>
      <c r="B137" s="5">
        <v>0</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row>
    <row r="138" spans="1:21" x14ac:dyDescent="0.25">
      <c r="A138" s="5" t="s">
        <v>6</v>
      </c>
      <c r="B138" s="5">
        <v>0</v>
      </c>
      <c r="C138" s="5">
        <v>0</v>
      </c>
      <c r="D138" s="5">
        <v>0</v>
      </c>
      <c r="E138" s="5">
        <v>0</v>
      </c>
      <c r="F138" s="5">
        <v>0</v>
      </c>
      <c r="G138" s="5">
        <v>0</v>
      </c>
      <c r="H138" s="5">
        <v>0</v>
      </c>
      <c r="I138" s="5">
        <v>0</v>
      </c>
      <c r="J138" s="5">
        <v>0</v>
      </c>
      <c r="K138" s="5">
        <v>0</v>
      </c>
      <c r="L138" s="5">
        <v>0</v>
      </c>
      <c r="M138" s="5">
        <v>0</v>
      </c>
      <c r="N138" s="5">
        <v>0</v>
      </c>
      <c r="O138" s="5">
        <v>0</v>
      </c>
      <c r="P138" s="5">
        <v>0</v>
      </c>
      <c r="Q138" s="5">
        <v>473</v>
      </c>
      <c r="R138" s="5">
        <v>473</v>
      </c>
      <c r="S138" s="5">
        <v>473</v>
      </c>
      <c r="T138" s="5">
        <v>473</v>
      </c>
      <c r="U138" s="5">
        <v>473</v>
      </c>
    </row>
    <row r="139" spans="1:21" x14ac:dyDescent="0.25">
      <c r="A139" s="5" t="s">
        <v>7</v>
      </c>
      <c r="B139" s="5">
        <v>0</v>
      </c>
      <c r="C139" s="5">
        <v>0</v>
      </c>
      <c r="D139" s="5">
        <v>0</v>
      </c>
      <c r="E139" s="5">
        <v>0</v>
      </c>
      <c r="F139" s="5">
        <v>0</v>
      </c>
      <c r="G139" s="5">
        <v>0</v>
      </c>
      <c r="H139" s="5">
        <v>0</v>
      </c>
      <c r="I139" s="5">
        <v>0</v>
      </c>
      <c r="J139" s="5">
        <v>0</v>
      </c>
      <c r="K139" s="5">
        <v>0</v>
      </c>
      <c r="L139" s="5">
        <v>0</v>
      </c>
      <c r="M139" s="5">
        <v>0</v>
      </c>
      <c r="N139" s="5">
        <v>0</v>
      </c>
      <c r="O139" s="5">
        <v>0</v>
      </c>
      <c r="P139" s="5">
        <v>0</v>
      </c>
      <c r="Q139" s="5">
        <v>1174</v>
      </c>
      <c r="R139" s="5">
        <v>1174</v>
      </c>
      <c r="S139" s="5">
        <v>1174</v>
      </c>
      <c r="T139" s="5">
        <v>1174</v>
      </c>
      <c r="U139" s="5">
        <v>1174</v>
      </c>
    </row>
    <row r="140" spans="1:21" x14ac:dyDescent="0.25">
      <c r="A140" s="5" t="s">
        <v>8</v>
      </c>
      <c r="B140" s="5">
        <v>0</v>
      </c>
      <c r="C140" s="5">
        <v>0</v>
      </c>
      <c r="D140" s="5">
        <v>0</v>
      </c>
      <c r="E140" s="5">
        <v>0</v>
      </c>
      <c r="F140" s="5">
        <v>0</v>
      </c>
      <c r="G140" s="5">
        <v>0</v>
      </c>
      <c r="H140" s="5">
        <v>0</v>
      </c>
      <c r="I140" s="5">
        <v>0</v>
      </c>
      <c r="J140" s="5">
        <v>0</v>
      </c>
      <c r="K140" s="5">
        <v>0</v>
      </c>
      <c r="L140" s="5">
        <v>0</v>
      </c>
      <c r="M140" s="5">
        <v>0</v>
      </c>
      <c r="N140" s="5">
        <v>0</v>
      </c>
      <c r="O140" s="5">
        <v>456</v>
      </c>
      <c r="P140" s="5">
        <v>456</v>
      </c>
      <c r="Q140" s="5">
        <v>1647</v>
      </c>
      <c r="R140" s="5">
        <v>1647</v>
      </c>
      <c r="S140" s="5">
        <v>1647</v>
      </c>
      <c r="T140" s="5">
        <v>1647</v>
      </c>
      <c r="U140" s="5">
        <v>1647</v>
      </c>
    </row>
    <row r="141" spans="1:21" x14ac:dyDescent="0.25">
      <c r="A141" s="5" t="s">
        <v>9</v>
      </c>
      <c r="B141" s="5">
        <v>0</v>
      </c>
      <c r="C141" s="5">
        <v>0</v>
      </c>
      <c r="D141" s="5">
        <v>0</v>
      </c>
      <c r="E141" s="5">
        <v>0</v>
      </c>
      <c r="F141" s="5">
        <v>0</v>
      </c>
      <c r="G141" s="5">
        <v>0</v>
      </c>
      <c r="H141" s="5">
        <v>0</v>
      </c>
      <c r="I141" s="5">
        <v>0</v>
      </c>
      <c r="J141" s="5">
        <v>0</v>
      </c>
      <c r="K141" s="5">
        <v>0</v>
      </c>
      <c r="L141" s="5">
        <v>0</v>
      </c>
      <c r="M141" s="5">
        <v>227</v>
      </c>
      <c r="N141" s="5">
        <v>227</v>
      </c>
      <c r="O141" s="5">
        <v>929</v>
      </c>
      <c r="P141" s="5">
        <v>929</v>
      </c>
      <c r="Q141" s="5">
        <v>2189</v>
      </c>
      <c r="R141" s="5">
        <v>2189</v>
      </c>
      <c r="S141" s="5">
        <v>2189</v>
      </c>
      <c r="T141" s="5">
        <v>2189</v>
      </c>
      <c r="U141" s="5">
        <v>2189</v>
      </c>
    </row>
    <row r="142" spans="1:21" x14ac:dyDescent="0.25">
      <c r="A142" s="5" t="s">
        <v>10</v>
      </c>
      <c r="B142" s="5">
        <v>0</v>
      </c>
      <c r="C142" s="5">
        <v>0</v>
      </c>
      <c r="D142" s="5">
        <v>0</v>
      </c>
      <c r="E142" s="5">
        <v>0</v>
      </c>
      <c r="F142" s="5">
        <v>0</v>
      </c>
      <c r="G142" s="5">
        <v>0</v>
      </c>
      <c r="H142" s="5">
        <v>0</v>
      </c>
      <c r="I142" s="5">
        <v>0</v>
      </c>
      <c r="J142" s="5">
        <v>0</v>
      </c>
      <c r="K142" s="5">
        <v>0</v>
      </c>
      <c r="L142" s="5">
        <v>0</v>
      </c>
      <c r="M142" s="5">
        <v>700</v>
      </c>
      <c r="N142" s="5">
        <v>700</v>
      </c>
      <c r="O142" s="5">
        <v>1840.8000000000004</v>
      </c>
      <c r="P142" s="5">
        <v>1840.8000000000004</v>
      </c>
      <c r="Q142" s="5">
        <v>3202.0000000000032</v>
      </c>
      <c r="R142" s="5">
        <v>3202.0000000000032</v>
      </c>
      <c r="S142" s="5">
        <v>3202.0000000000032</v>
      </c>
      <c r="T142" s="5">
        <v>3202.0000000000032</v>
      </c>
      <c r="U142" s="5">
        <v>3202.0000000000032</v>
      </c>
    </row>
    <row r="143" spans="1:21" x14ac:dyDescent="0.25">
      <c r="A143" s="5" t="s">
        <v>11</v>
      </c>
      <c r="B143" s="5">
        <v>0</v>
      </c>
      <c r="C143" s="5">
        <v>0</v>
      </c>
      <c r="D143" s="5">
        <v>0</v>
      </c>
      <c r="E143" s="5">
        <v>0</v>
      </c>
      <c r="F143" s="5">
        <v>543</v>
      </c>
      <c r="G143" s="5">
        <v>543</v>
      </c>
      <c r="H143" s="5">
        <v>543</v>
      </c>
      <c r="I143" s="5">
        <v>1016</v>
      </c>
      <c r="J143" s="5">
        <v>1016</v>
      </c>
      <c r="K143" s="5">
        <v>1016</v>
      </c>
      <c r="L143" s="5">
        <v>1016</v>
      </c>
      <c r="M143" s="5">
        <v>2171</v>
      </c>
      <c r="N143" s="5">
        <v>2171</v>
      </c>
      <c r="O143" s="5">
        <v>4553</v>
      </c>
      <c r="P143" s="5">
        <v>4553</v>
      </c>
      <c r="Q143" s="5">
        <v>7357</v>
      </c>
      <c r="R143" s="5">
        <v>7357</v>
      </c>
      <c r="S143" s="5">
        <v>7357</v>
      </c>
      <c r="T143" s="5">
        <v>7357</v>
      </c>
      <c r="U143" s="5">
        <v>7357</v>
      </c>
    </row>
    <row r="145" spans="1:21" ht="13.8" thickBot="1" x14ac:dyDescent="0.3">
      <c r="A145" s="3" t="s">
        <v>284</v>
      </c>
    </row>
    <row r="146" spans="1:21" x14ac:dyDescent="0.25">
      <c r="A146" s="1" t="s">
        <v>16</v>
      </c>
      <c r="B146" s="2">
        <v>2016</v>
      </c>
      <c r="C146" s="3">
        <v>2017</v>
      </c>
      <c r="D146" s="2">
        <v>2018</v>
      </c>
      <c r="E146" s="3">
        <v>2019</v>
      </c>
      <c r="F146" s="2">
        <v>2020</v>
      </c>
      <c r="G146" s="4">
        <v>2021</v>
      </c>
      <c r="H146" s="2">
        <v>2022</v>
      </c>
      <c r="I146" s="3">
        <v>2023</v>
      </c>
      <c r="J146" s="2">
        <v>2024</v>
      </c>
      <c r="K146" s="3">
        <v>2025</v>
      </c>
      <c r="L146" s="4">
        <v>2026</v>
      </c>
      <c r="M146" s="3">
        <v>2027</v>
      </c>
      <c r="N146" s="2">
        <v>2028</v>
      </c>
      <c r="O146" s="3">
        <v>2029</v>
      </c>
      <c r="P146" s="2">
        <v>2030</v>
      </c>
      <c r="Q146" s="3">
        <v>2031</v>
      </c>
      <c r="R146" s="2">
        <v>2032</v>
      </c>
      <c r="S146" s="3">
        <v>2033</v>
      </c>
      <c r="T146" s="2">
        <v>2034</v>
      </c>
      <c r="U146" s="4">
        <v>2035</v>
      </c>
    </row>
    <row r="147" spans="1:21" x14ac:dyDescent="0.25">
      <c r="A147" s="5" t="s">
        <v>2</v>
      </c>
      <c r="B147" s="5">
        <v>0</v>
      </c>
      <c r="C147" s="5">
        <v>0</v>
      </c>
      <c r="D147" s="5">
        <v>0</v>
      </c>
      <c r="E147" s="5">
        <v>0</v>
      </c>
      <c r="F147" s="5">
        <v>0</v>
      </c>
      <c r="G147" s="5">
        <v>0</v>
      </c>
      <c r="H147" s="5">
        <v>0</v>
      </c>
      <c r="I147" s="5">
        <v>0</v>
      </c>
      <c r="J147" s="5">
        <v>0</v>
      </c>
      <c r="K147" s="5">
        <v>0</v>
      </c>
      <c r="L147" s="5">
        <v>0</v>
      </c>
      <c r="M147" s="5">
        <v>0</v>
      </c>
      <c r="N147" s="5">
        <v>0</v>
      </c>
      <c r="O147" s="5">
        <v>0</v>
      </c>
      <c r="P147" s="5">
        <v>0</v>
      </c>
      <c r="Q147" s="5">
        <v>0</v>
      </c>
      <c r="R147" s="5">
        <v>0</v>
      </c>
      <c r="S147" s="5">
        <v>0</v>
      </c>
      <c r="T147" s="5">
        <v>0</v>
      </c>
      <c r="U147" s="5">
        <v>0</v>
      </c>
    </row>
    <row r="148" spans="1:21" x14ac:dyDescent="0.25">
      <c r="A148" s="5" t="s">
        <v>3</v>
      </c>
      <c r="B148" s="5">
        <v>0</v>
      </c>
      <c r="C148" s="5">
        <v>0</v>
      </c>
      <c r="D148" s="5">
        <v>0</v>
      </c>
      <c r="E148" s="5">
        <v>0</v>
      </c>
      <c r="F148" s="5">
        <v>0</v>
      </c>
      <c r="G148" s="5">
        <v>0</v>
      </c>
      <c r="H148" s="5">
        <v>0</v>
      </c>
      <c r="I148" s="5">
        <v>0</v>
      </c>
      <c r="J148" s="5">
        <v>0</v>
      </c>
      <c r="K148" s="5">
        <v>0</v>
      </c>
      <c r="L148" s="5">
        <v>0</v>
      </c>
      <c r="M148" s="5">
        <v>0</v>
      </c>
      <c r="N148" s="5">
        <v>0</v>
      </c>
      <c r="O148" s="5">
        <v>0</v>
      </c>
      <c r="P148" s="5">
        <v>0</v>
      </c>
      <c r="Q148" s="5">
        <v>0</v>
      </c>
      <c r="R148" s="5">
        <v>0</v>
      </c>
      <c r="S148" s="5">
        <v>0</v>
      </c>
      <c r="T148" s="5">
        <v>0</v>
      </c>
      <c r="U148" s="5">
        <v>0</v>
      </c>
    </row>
    <row r="149" spans="1:21" x14ac:dyDescent="0.25">
      <c r="A149" s="5" t="s">
        <v>4</v>
      </c>
      <c r="B149" s="5">
        <v>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row>
    <row r="150" spans="1:21" x14ac:dyDescent="0.25">
      <c r="A150" s="5" t="s">
        <v>5</v>
      </c>
      <c r="B150" s="5">
        <v>0</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row>
    <row r="151" spans="1:21" x14ac:dyDescent="0.25">
      <c r="A151" s="5" t="s">
        <v>6</v>
      </c>
      <c r="B151" s="5">
        <v>0</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0</v>
      </c>
      <c r="U151" s="5">
        <v>0</v>
      </c>
    </row>
    <row r="152" spans="1:21" x14ac:dyDescent="0.25">
      <c r="A152" s="5" t="s">
        <v>7</v>
      </c>
      <c r="B152" s="5">
        <v>0</v>
      </c>
      <c r="C152" s="5">
        <v>0</v>
      </c>
      <c r="D152" s="5">
        <v>177</v>
      </c>
      <c r="E152" s="5">
        <v>177</v>
      </c>
      <c r="F152" s="5">
        <v>177</v>
      </c>
      <c r="G152" s="5">
        <v>177</v>
      </c>
      <c r="H152" s="5">
        <v>177</v>
      </c>
      <c r="I152" s="5">
        <v>177</v>
      </c>
      <c r="J152" s="5">
        <v>177</v>
      </c>
      <c r="K152" s="5">
        <v>177</v>
      </c>
      <c r="L152" s="5">
        <v>177</v>
      </c>
      <c r="M152" s="5">
        <v>177</v>
      </c>
      <c r="N152" s="5">
        <v>177</v>
      </c>
      <c r="O152" s="5">
        <v>177</v>
      </c>
      <c r="P152" s="5">
        <v>177</v>
      </c>
      <c r="Q152" s="5">
        <v>354</v>
      </c>
      <c r="R152" s="5">
        <v>354</v>
      </c>
      <c r="S152" s="5">
        <v>354</v>
      </c>
      <c r="T152" s="5">
        <v>354</v>
      </c>
      <c r="U152" s="5">
        <v>354</v>
      </c>
    </row>
    <row r="153" spans="1:21" x14ac:dyDescent="0.25">
      <c r="A153" s="5" t="s">
        <v>8</v>
      </c>
      <c r="B153" s="5">
        <v>0</v>
      </c>
      <c r="C153" s="5">
        <v>0</v>
      </c>
      <c r="D153" s="5">
        <v>354</v>
      </c>
      <c r="E153" s="5">
        <v>530</v>
      </c>
      <c r="F153" s="5">
        <v>530</v>
      </c>
      <c r="G153" s="5">
        <v>530</v>
      </c>
      <c r="H153" s="5">
        <v>530</v>
      </c>
      <c r="I153" s="5">
        <v>530</v>
      </c>
      <c r="J153" s="5">
        <v>530</v>
      </c>
      <c r="K153" s="5">
        <v>530</v>
      </c>
      <c r="L153" s="5">
        <v>530</v>
      </c>
      <c r="M153" s="5">
        <v>530</v>
      </c>
      <c r="N153" s="5">
        <v>530</v>
      </c>
      <c r="O153" s="5">
        <v>530</v>
      </c>
      <c r="P153" s="5">
        <v>530</v>
      </c>
      <c r="Q153" s="5">
        <v>707</v>
      </c>
      <c r="R153" s="5">
        <v>707</v>
      </c>
      <c r="S153" s="5">
        <v>707</v>
      </c>
      <c r="T153" s="5">
        <v>707</v>
      </c>
      <c r="U153" s="5">
        <v>707</v>
      </c>
    </row>
    <row r="154" spans="1:21" x14ac:dyDescent="0.25">
      <c r="A154" s="5" t="s">
        <v>9</v>
      </c>
      <c r="B154" s="5">
        <v>0</v>
      </c>
      <c r="C154" s="5">
        <v>0</v>
      </c>
      <c r="D154" s="5">
        <v>530</v>
      </c>
      <c r="E154" s="5">
        <v>883</v>
      </c>
      <c r="F154" s="5">
        <v>883</v>
      </c>
      <c r="G154" s="5">
        <v>883</v>
      </c>
      <c r="H154" s="5">
        <v>883</v>
      </c>
      <c r="I154" s="5">
        <v>883</v>
      </c>
      <c r="J154" s="5">
        <v>883</v>
      </c>
      <c r="K154" s="5">
        <v>883</v>
      </c>
      <c r="L154" s="5">
        <v>883</v>
      </c>
      <c r="M154" s="5">
        <v>883</v>
      </c>
      <c r="N154" s="5">
        <v>883</v>
      </c>
      <c r="O154" s="5">
        <v>883</v>
      </c>
      <c r="P154" s="5">
        <v>883</v>
      </c>
      <c r="Q154" s="5">
        <v>1236</v>
      </c>
      <c r="R154" s="5">
        <v>1236</v>
      </c>
      <c r="S154" s="5">
        <v>1236</v>
      </c>
      <c r="T154" s="5">
        <v>1236</v>
      </c>
      <c r="U154" s="5">
        <v>1236</v>
      </c>
    </row>
    <row r="155" spans="1:21" x14ac:dyDescent="0.25">
      <c r="A155" s="5" t="s">
        <v>10</v>
      </c>
      <c r="B155" s="5">
        <v>0</v>
      </c>
      <c r="C155" s="5">
        <v>0</v>
      </c>
      <c r="D155" s="5">
        <v>707</v>
      </c>
      <c r="E155" s="5">
        <v>1236</v>
      </c>
      <c r="F155" s="5">
        <v>1236</v>
      </c>
      <c r="G155" s="5">
        <v>1236</v>
      </c>
      <c r="H155" s="5">
        <v>1236</v>
      </c>
      <c r="I155" s="5">
        <v>1236</v>
      </c>
      <c r="J155" s="5">
        <v>1236</v>
      </c>
      <c r="K155" s="5">
        <v>1236</v>
      </c>
      <c r="L155" s="5">
        <v>1236</v>
      </c>
      <c r="M155" s="5">
        <v>1236</v>
      </c>
      <c r="N155" s="5">
        <v>1236</v>
      </c>
      <c r="O155" s="5">
        <v>1536</v>
      </c>
      <c r="P155" s="5">
        <v>1536</v>
      </c>
      <c r="Q155" s="5">
        <v>2384</v>
      </c>
      <c r="R155" s="5">
        <v>2384</v>
      </c>
      <c r="S155" s="5">
        <v>2446.6000000000022</v>
      </c>
      <c r="T155" s="5">
        <v>2446.6000000000022</v>
      </c>
      <c r="U155" s="5">
        <v>2446.6000000000022</v>
      </c>
    </row>
    <row r="156" spans="1:21" x14ac:dyDescent="0.25">
      <c r="A156" s="5" t="s">
        <v>11</v>
      </c>
      <c r="B156" s="5">
        <v>0</v>
      </c>
      <c r="C156" s="5">
        <v>0</v>
      </c>
      <c r="D156" s="5">
        <v>707</v>
      </c>
      <c r="E156" s="5">
        <v>2594</v>
      </c>
      <c r="F156" s="5">
        <v>2772</v>
      </c>
      <c r="G156" s="5">
        <v>2772</v>
      </c>
      <c r="H156" s="5">
        <v>2772</v>
      </c>
      <c r="I156" s="5">
        <v>3691</v>
      </c>
      <c r="J156" s="5">
        <v>3691</v>
      </c>
      <c r="K156" s="5">
        <v>3691</v>
      </c>
      <c r="L156" s="5">
        <v>3691</v>
      </c>
      <c r="M156" s="5">
        <v>4415</v>
      </c>
      <c r="N156" s="5">
        <v>4415</v>
      </c>
      <c r="O156" s="5">
        <v>5792</v>
      </c>
      <c r="P156" s="5">
        <v>5792</v>
      </c>
      <c r="Q156" s="5">
        <v>7911</v>
      </c>
      <c r="R156" s="5">
        <v>7911</v>
      </c>
      <c r="S156" s="5">
        <v>7911</v>
      </c>
      <c r="T156" s="5">
        <v>7911</v>
      </c>
      <c r="U156" s="5">
        <v>8089</v>
      </c>
    </row>
    <row r="157" spans="1:21" x14ac:dyDescent="0.25">
      <c r="A157" s="5"/>
      <c r="B157" s="5"/>
      <c r="C157" s="5"/>
      <c r="D157" s="5"/>
      <c r="E157" s="5"/>
      <c r="F157" s="5"/>
      <c r="G157" s="5"/>
      <c r="H157" s="5"/>
      <c r="I157" s="5"/>
      <c r="J157" s="5"/>
      <c r="K157" s="5"/>
      <c r="L157" s="5"/>
      <c r="M157" s="5"/>
      <c r="N157" s="5"/>
      <c r="O157" s="5"/>
      <c r="P157" s="5"/>
      <c r="Q157" s="5"/>
      <c r="R157" s="5"/>
      <c r="S157" s="5"/>
      <c r="T157" s="5"/>
      <c r="U157" s="5"/>
    </row>
    <row r="158" spans="1:21" ht="13.8" thickBot="1" x14ac:dyDescent="0.3">
      <c r="A158" s="3" t="s">
        <v>285</v>
      </c>
    </row>
    <row r="159" spans="1:21" x14ac:dyDescent="0.25">
      <c r="A159" s="1" t="s">
        <v>16</v>
      </c>
      <c r="B159" s="2">
        <v>2016</v>
      </c>
      <c r="C159" s="3">
        <v>2017</v>
      </c>
      <c r="D159" s="2">
        <v>2018</v>
      </c>
      <c r="E159" s="3">
        <v>2019</v>
      </c>
      <c r="F159" s="2">
        <v>2020</v>
      </c>
      <c r="G159" s="4">
        <v>2021</v>
      </c>
      <c r="H159" s="2">
        <v>2022</v>
      </c>
      <c r="I159" s="3">
        <v>2023</v>
      </c>
      <c r="J159" s="2">
        <v>2024</v>
      </c>
      <c r="K159" s="3">
        <v>2025</v>
      </c>
      <c r="L159" s="4">
        <v>2026</v>
      </c>
      <c r="M159" s="3">
        <v>2027</v>
      </c>
      <c r="N159" s="2">
        <v>2028</v>
      </c>
      <c r="O159" s="3">
        <v>2029</v>
      </c>
      <c r="P159" s="2">
        <v>2030</v>
      </c>
      <c r="Q159" s="3">
        <v>2031</v>
      </c>
      <c r="R159" s="2">
        <v>2032</v>
      </c>
      <c r="S159" s="3">
        <v>2033</v>
      </c>
      <c r="T159" s="2">
        <v>2034</v>
      </c>
      <c r="U159" s="4">
        <v>2035</v>
      </c>
    </row>
    <row r="160" spans="1:21" x14ac:dyDescent="0.25">
      <c r="A160" s="5" t="s">
        <v>2</v>
      </c>
      <c r="B160" s="5">
        <v>0</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912</v>
      </c>
      <c r="T160" s="5">
        <v>912</v>
      </c>
      <c r="U160" s="5">
        <v>912</v>
      </c>
    </row>
    <row r="161" spans="1:21" x14ac:dyDescent="0.25">
      <c r="A161" s="5" t="s">
        <v>3</v>
      </c>
      <c r="B161" s="5">
        <v>0</v>
      </c>
      <c r="C161" s="5">
        <v>0</v>
      </c>
      <c r="D161" s="5">
        <v>227</v>
      </c>
      <c r="E161" s="5">
        <v>227</v>
      </c>
      <c r="F161" s="5">
        <v>455</v>
      </c>
      <c r="G161" s="5">
        <v>455</v>
      </c>
      <c r="H161" s="5">
        <v>455</v>
      </c>
      <c r="I161" s="5">
        <v>455</v>
      </c>
      <c r="J161" s="5">
        <v>455</v>
      </c>
      <c r="K161" s="5">
        <v>455</v>
      </c>
      <c r="L161" s="5">
        <v>455</v>
      </c>
      <c r="M161" s="5">
        <v>455</v>
      </c>
      <c r="N161" s="5">
        <v>455</v>
      </c>
      <c r="O161" s="5">
        <v>455</v>
      </c>
      <c r="P161" s="5">
        <v>455</v>
      </c>
      <c r="Q161" s="5">
        <v>455</v>
      </c>
      <c r="R161" s="5">
        <v>455</v>
      </c>
      <c r="S161" s="5">
        <v>1367</v>
      </c>
      <c r="T161" s="5">
        <v>1367</v>
      </c>
      <c r="U161" s="5">
        <v>1367</v>
      </c>
    </row>
    <row r="162" spans="1:21" x14ac:dyDescent="0.25">
      <c r="A162" s="5" t="s">
        <v>4</v>
      </c>
      <c r="B162" s="5">
        <v>0</v>
      </c>
      <c r="C162" s="5">
        <v>0</v>
      </c>
      <c r="D162" s="5">
        <v>455</v>
      </c>
      <c r="E162" s="5">
        <v>455</v>
      </c>
      <c r="F162" s="5">
        <v>682</v>
      </c>
      <c r="G162" s="5">
        <v>682</v>
      </c>
      <c r="H162" s="5">
        <v>682</v>
      </c>
      <c r="I162" s="5">
        <v>682</v>
      </c>
      <c r="J162" s="5">
        <v>682</v>
      </c>
      <c r="K162" s="5">
        <v>682</v>
      </c>
      <c r="L162" s="5">
        <v>682</v>
      </c>
      <c r="M162" s="5">
        <v>682</v>
      </c>
      <c r="N162" s="5">
        <v>682</v>
      </c>
      <c r="O162" s="5">
        <v>682</v>
      </c>
      <c r="P162" s="5">
        <v>682</v>
      </c>
      <c r="Q162" s="5">
        <v>910</v>
      </c>
      <c r="R162" s="5">
        <v>910</v>
      </c>
      <c r="S162" s="5">
        <v>1613</v>
      </c>
      <c r="T162" s="5">
        <v>1613</v>
      </c>
      <c r="U162" s="5">
        <v>1613</v>
      </c>
    </row>
    <row r="163" spans="1:21" x14ac:dyDescent="0.25">
      <c r="A163" s="5" t="s">
        <v>5</v>
      </c>
      <c r="B163" s="5">
        <v>0</v>
      </c>
      <c r="C163" s="5">
        <v>0</v>
      </c>
      <c r="D163" s="5">
        <v>455</v>
      </c>
      <c r="E163" s="5">
        <v>682</v>
      </c>
      <c r="F163" s="5">
        <v>910</v>
      </c>
      <c r="G163" s="5">
        <v>910</v>
      </c>
      <c r="H163" s="5">
        <v>910</v>
      </c>
      <c r="I163" s="5">
        <v>910</v>
      </c>
      <c r="J163" s="5">
        <v>910</v>
      </c>
      <c r="K163" s="5">
        <v>910</v>
      </c>
      <c r="L163" s="5">
        <v>910</v>
      </c>
      <c r="M163" s="5">
        <v>910</v>
      </c>
      <c r="N163" s="5">
        <v>910</v>
      </c>
      <c r="O163" s="5">
        <v>1137</v>
      </c>
      <c r="P163" s="5">
        <v>1137</v>
      </c>
      <c r="Q163" s="5">
        <v>1365</v>
      </c>
      <c r="R163" s="5">
        <v>1365</v>
      </c>
      <c r="S163" s="5">
        <v>2277</v>
      </c>
      <c r="T163" s="5">
        <v>2277</v>
      </c>
      <c r="U163" s="5">
        <v>2277</v>
      </c>
    </row>
    <row r="164" spans="1:21" x14ac:dyDescent="0.25">
      <c r="A164" s="5" t="s">
        <v>6</v>
      </c>
      <c r="B164" s="5">
        <v>0</v>
      </c>
      <c r="C164" s="5">
        <v>0</v>
      </c>
      <c r="D164" s="5">
        <v>682</v>
      </c>
      <c r="E164" s="5">
        <v>700</v>
      </c>
      <c r="F164" s="5">
        <v>1137</v>
      </c>
      <c r="G164" s="5">
        <v>1137</v>
      </c>
      <c r="H164" s="5">
        <v>1137</v>
      </c>
      <c r="I164" s="5">
        <v>1137</v>
      </c>
      <c r="J164" s="5">
        <v>1137</v>
      </c>
      <c r="K164" s="5">
        <v>1137</v>
      </c>
      <c r="L164" s="5">
        <v>1137</v>
      </c>
      <c r="M164" s="5">
        <v>1137</v>
      </c>
      <c r="N164" s="5">
        <v>1137</v>
      </c>
      <c r="O164" s="5">
        <v>1592</v>
      </c>
      <c r="P164" s="5">
        <v>1592</v>
      </c>
      <c r="Q164" s="5">
        <v>1926</v>
      </c>
      <c r="R164" s="5">
        <v>1926</v>
      </c>
      <c r="S164" s="5">
        <v>2838</v>
      </c>
      <c r="T164" s="5">
        <v>2838</v>
      </c>
      <c r="U164" s="5">
        <v>2838</v>
      </c>
    </row>
    <row r="165" spans="1:21" x14ac:dyDescent="0.25">
      <c r="A165" s="5" t="s">
        <v>7</v>
      </c>
      <c r="B165" s="5">
        <v>0</v>
      </c>
      <c r="C165" s="5">
        <v>0</v>
      </c>
      <c r="D165" s="5">
        <v>910</v>
      </c>
      <c r="E165" s="5">
        <v>910</v>
      </c>
      <c r="F165" s="5">
        <v>1365</v>
      </c>
      <c r="G165" s="5">
        <v>1365</v>
      </c>
      <c r="H165" s="5">
        <v>1365</v>
      </c>
      <c r="I165" s="5">
        <v>1365</v>
      </c>
      <c r="J165" s="5">
        <v>1365</v>
      </c>
      <c r="K165" s="5">
        <v>1365</v>
      </c>
      <c r="L165" s="5">
        <v>1365</v>
      </c>
      <c r="M165" s="5">
        <v>1365</v>
      </c>
      <c r="N165" s="5">
        <v>1365</v>
      </c>
      <c r="O165" s="5">
        <v>2226</v>
      </c>
      <c r="P165" s="5">
        <v>2226</v>
      </c>
      <c r="Q165" s="5">
        <v>2608</v>
      </c>
      <c r="R165" s="5">
        <v>2608</v>
      </c>
      <c r="S165" s="5">
        <v>3520</v>
      </c>
      <c r="T165" s="5">
        <v>3520</v>
      </c>
      <c r="U165" s="5">
        <v>3520</v>
      </c>
    </row>
    <row r="166" spans="1:21" x14ac:dyDescent="0.25">
      <c r="A166" s="5" t="s">
        <v>8</v>
      </c>
      <c r="B166" s="5">
        <v>0</v>
      </c>
      <c r="C166" s="5">
        <v>0</v>
      </c>
      <c r="D166" s="5">
        <v>910</v>
      </c>
      <c r="E166" s="5">
        <v>1137</v>
      </c>
      <c r="F166" s="5">
        <v>1593</v>
      </c>
      <c r="G166" s="5">
        <v>1593</v>
      </c>
      <c r="H166" s="5">
        <v>1593</v>
      </c>
      <c r="I166" s="5">
        <v>1593</v>
      </c>
      <c r="J166" s="5">
        <v>1593</v>
      </c>
      <c r="K166" s="5">
        <v>1595</v>
      </c>
      <c r="L166" s="5">
        <v>1595</v>
      </c>
      <c r="M166" s="5">
        <v>2047.3</v>
      </c>
      <c r="N166" s="5">
        <v>2047.3</v>
      </c>
      <c r="O166" s="5">
        <v>2925</v>
      </c>
      <c r="P166" s="5">
        <v>2925</v>
      </c>
      <c r="Q166" s="5">
        <v>3398</v>
      </c>
      <c r="R166" s="5">
        <v>3398</v>
      </c>
      <c r="S166" s="5">
        <v>4310</v>
      </c>
      <c r="T166" s="5">
        <v>4310</v>
      </c>
      <c r="U166" s="5">
        <v>4310</v>
      </c>
    </row>
    <row r="167" spans="1:21" x14ac:dyDescent="0.25">
      <c r="A167" s="5" t="s">
        <v>9</v>
      </c>
      <c r="B167" s="5">
        <v>0</v>
      </c>
      <c r="C167" s="5">
        <v>0</v>
      </c>
      <c r="D167" s="5">
        <v>1137</v>
      </c>
      <c r="E167" s="5">
        <v>1383</v>
      </c>
      <c r="F167" s="5">
        <v>1838</v>
      </c>
      <c r="G167" s="5">
        <v>1838</v>
      </c>
      <c r="H167" s="5">
        <v>1838</v>
      </c>
      <c r="I167" s="5">
        <v>1926</v>
      </c>
      <c r="J167" s="5">
        <v>1926</v>
      </c>
      <c r="K167" s="5">
        <v>2050</v>
      </c>
      <c r="L167" s="5">
        <v>2050</v>
      </c>
      <c r="M167" s="5">
        <v>2749</v>
      </c>
      <c r="N167" s="5">
        <v>2749</v>
      </c>
      <c r="O167" s="5">
        <v>3864.8000000000025</v>
      </c>
      <c r="P167" s="5">
        <v>3864.8000000000025</v>
      </c>
      <c r="Q167" s="5">
        <v>4327</v>
      </c>
      <c r="R167" s="5">
        <v>4327</v>
      </c>
      <c r="S167" s="5">
        <v>5239</v>
      </c>
      <c r="T167" s="5">
        <v>5239</v>
      </c>
      <c r="U167" s="5">
        <v>5239</v>
      </c>
    </row>
    <row r="168" spans="1:21" x14ac:dyDescent="0.25">
      <c r="A168" s="5" t="s">
        <v>10</v>
      </c>
      <c r="B168" s="5">
        <v>0</v>
      </c>
      <c r="C168" s="5">
        <v>0</v>
      </c>
      <c r="D168" s="5">
        <v>1365</v>
      </c>
      <c r="E168" s="5">
        <v>1820</v>
      </c>
      <c r="F168" s="5">
        <v>2505</v>
      </c>
      <c r="G168" s="5">
        <v>2505</v>
      </c>
      <c r="H168" s="5">
        <v>2505</v>
      </c>
      <c r="I168" s="5">
        <v>2521</v>
      </c>
      <c r="J168" s="5">
        <v>2521</v>
      </c>
      <c r="K168" s="5">
        <v>2732</v>
      </c>
      <c r="L168" s="5">
        <v>2732</v>
      </c>
      <c r="M168" s="5">
        <v>3537.1</v>
      </c>
      <c r="N168" s="5">
        <v>3537.1</v>
      </c>
      <c r="O168" s="5">
        <v>4991</v>
      </c>
      <c r="P168" s="5">
        <v>4991</v>
      </c>
      <c r="Q168" s="5">
        <v>5464</v>
      </c>
      <c r="R168" s="5">
        <v>5464</v>
      </c>
      <c r="S168" s="5">
        <v>6377</v>
      </c>
      <c r="T168" s="5">
        <v>6377</v>
      </c>
      <c r="U168" s="5">
        <v>6377</v>
      </c>
    </row>
    <row r="169" spans="1:21" x14ac:dyDescent="0.25">
      <c r="A169" s="5" t="s">
        <v>11</v>
      </c>
      <c r="B169" s="5">
        <v>0</v>
      </c>
      <c r="C169" s="5">
        <v>0</v>
      </c>
      <c r="D169" s="5">
        <v>2292</v>
      </c>
      <c r="E169" s="5">
        <v>3308</v>
      </c>
      <c r="F169" s="5">
        <v>3889</v>
      </c>
      <c r="G169" s="5">
        <v>3889</v>
      </c>
      <c r="H169" s="5">
        <v>3889</v>
      </c>
      <c r="I169" s="5">
        <v>4660</v>
      </c>
      <c r="J169" s="5">
        <v>4660</v>
      </c>
      <c r="K169" s="5">
        <v>6116</v>
      </c>
      <c r="L169" s="5">
        <v>6116</v>
      </c>
      <c r="M169" s="5">
        <v>7132</v>
      </c>
      <c r="N169" s="5">
        <v>7132</v>
      </c>
      <c r="O169" s="5">
        <v>8762</v>
      </c>
      <c r="P169" s="5">
        <v>8762</v>
      </c>
      <c r="Q169" s="5">
        <v>9235</v>
      </c>
      <c r="R169" s="5">
        <v>9235</v>
      </c>
      <c r="S169" s="5">
        <v>9235</v>
      </c>
      <c r="T169" s="5">
        <v>9235</v>
      </c>
      <c r="U169" s="5">
        <v>9235</v>
      </c>
    </row>
    <row r="171" spans="1:21" ht="13.8" thickBot="1" x14ac:dyDescent="0.3">
      <c r="A171" s="3" t="s">
        <v>323</v>
      </c>
    </row>
    <row r="172" spans="1:21" x14ac:dyDescent="0.25">
      <c r="A172" s="1" t="s">
        <v>16</v>
      </c>
      <c r="B172" s="2">
        <v>2016</v>
      </c>
      <c r="C172" s="3">
        <v>2017</v>
      </c>
      <c r="D172" s="2">
        <v>2018</v>
      </c>
      <c r="E172" s="3">
        <v>2019</v>
      </c>
      <c r="F172" s="2">
        <v>2020</v>
      </c>
      <c r="G172" s="4">
        <v>2021</v>
      </c>
      <c r="H172" s="2">
        <v>2022</v>
      </c>
      <c r="I172" s="3">
        <v>2023</v>
      </c>
      <c r="J172" s="2">
        <v>2024</v>
      </c>
      <c r="K172" s="3">
        <v>2025</v>
      </c>
      <c r="L172" s="4">
        <v>2026</v>
      </c>
      <c r="M172" s="3">
        <v>2027</v>
      </c>
      <c r="N172" s="2">
        <v>2028</v>
      </c>
      <c r="O172" s="3">
        <v>2029</v>
      </c>
      <c r="P172" s="2">
        <v>2030</v>
      </c>
      <c r="Q172" s="3">
        <v>2031</v>
      </c>
      <c r="R172" s="2">
        <v>2032</v>
      </c>
      <c r="S172" s="3">
        <v>2033</v>
      </c>
      <c r="T172" s="2">
        <v>2034</v>
      </c>
      <c r="U172" s="4">
        <v>2035</v>
      </c>
    </row>
    <row r="173" spans="1:21" x14ac:dyDescent="0.25">
      <c r="A173" s="5" t="s">
        <v>2</v>
      </c>
      <c r="B173" s="5">
        <v>0</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row>
    <row r="174" spans="1:21" x14ac:dyDescent="0.25">
      <c r="A174" s="5" t="s">
        <v>3</v>
      </c>
      <c r="B174" s="5">
        <v>0</v>
      </c>
      <c r="C174" s="5">
        <v>0</v>
      </c>
      <c r="D174" s="5">
        <v>0</v>
      </c>
      <c r="E174" s="5">
        <v>0</v>
      </c>
      <c r="F174" s="5">
        <v>0</v>
      </c>
      <c r="G174" s="5">
        <v>0</v>
      </c>
      <c r="H174" s="5">
        <v>0</v>
      </c>
      <c r="I174" s="5">
        <v>0</v>
      </c>
      <c r="J174" s="5">
        <v>0</v>
      </c>
      <c r="K174" s="5">
        <v>0</v>
      </c>
      <c r="L174" s="5">
        <v>0</v>
      </c>
      <c r="M174" s="5">
        <v>0</v>
      </c>
      <c r="N174" s="5">
        <v>0</v>
      </c>
      <c r="O174" s="5">
        <v>0</v>
      </c>
      <c r="P174" s="5">
        <v>0</v>
      </c>
      <c r="Q174" s="5">
        <v>0</v>
      </c>
      <c r="R174" s="5">
        <v>0</v>
      </c>
      <c r="S174" s="5">
        <v>0</v>
      </c>
      <c r="T174" s="5">
        <v>0</v>
      </c>
      <c r="U174" s="5">
        <v>0</v>
      </c>
    </row>
    <row r="175" spans="1:21" x14ac:dyDescent="0.25">
      <c r="A175" s="5" t="s">
        <v>4</v>
      </c>
      <c r="B175" s="5">
        <v>0</v>
      </c>
      <c r="C175" s="5">
        <v>0</v>
      </c>
      <c r="D175" s="5">
        <v>0</v>
      </c>
      <c r="E175" s="5">
        <v>0</v>
      </c>
      <c r="F175" s="5">
        <v>0</v>
      </c>
      <c r="G175" s="5">
        <v>0</v>
      </c>
      <c r="H175" s="5">
        <v>0</v>
      </c>
      <c r="I175" s="5">
        <v>0</v>
      </c>
      <c r="J175" s="5">
        <v>0</v>
      </c>
      <c r="K175" s="5">
        <v>0</v>
      </c>
      <c r="L175" s="5">
        <v>0</v>
      </c>
      <c r="M175" s="5">
        <v>0</v>
      </c>
      <c r="N175" s="5">
        <v>0</v>
      </c>
      <c r="O175" s="5">
        <v>0</v>
      </c>
      <c r="P175" s="5">
        <v>0</v>
      </c>
      <c r="Q175" s="5">
        <v>0</v>
      </c>
      <c r="R175" s="5">
        <v>0</v>
      </c>
      <c r="S175" s="5">
        <v>0</v>
      </c>
      <c r="T175" s="5">
        <v>0</v>
      </c>
      <c r="U175" s="5">
        <v>0</v>
      </c>
    </row>
    <row r="176" spans="1:21" x14ac:dyDescent="0.25">
      <c r="A176" s="5" t="s">
        <v>5</v>
      </c>
      <c r="B176" s="5">
        <v>0</v>
      </c>
      <c r="C176" s="5">
        <v>0</v>
      </c>
      <c r="D176" s="5">
        <v>0</v>
      </c>
      <c r="E176" s="5">
        <v>0</v>
      </c>
      <c r="F176" s="5">
        <v>0</v>
      </c>
      <c r="G176" s="5">
        <v>0</v>
      </c>
      <c r="H176" s="5">
        <v>0</v>
      </c>
      <c r="I176" s="5">
        <v>0</v>
      </c>
      <c r="J176" s="5">
        <v>0</v>
      </c>
      <c r="K176" s="5">
        <v>0</v>
      </c>
      <c r="L176" s="5">
        <v>0</v>
      </c>
      <c r="M176" s="5">
        <v>0</v>
      </c>
      <c r="N176" s="5">
        <v>0</v>
      </c>
      <c r="O176" s="5">
        <v>0</v>
      </c>
      <c r="P176" s="5">
        <v>0</v>
      </c>
      <c r="Q176" s="5">
        <v>0</v>
      </c>
      <c r="R176" s="5">
        <v>0</v>
      </c>
      <c r="S176" s="5">
        <v>0</v>
      </c>
      <c r="T176" s="5">
        <v>0</v>
      </c>
      <c r="U176" s="5">
        <v>0</v>
      </c>
    </row>
    <row r="177" spans="1:21" x14ac:dyDescent="0.25">
      <c r="A177" s="5" t="s">
        <v>6</v>
      </c>
      <c r="B177" s="5">
        <v>0</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row>
    <row r="178" spans="1:21" x14ac:dyDescent="0.25">
      <c r="A178" s="5" t="s">
        <v>7</v>
      </c>
      <c r="B178" s="5">
        <v>0</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row>
    <row r="179" spans="1:21" x14ac:dyDescent="0.25">
      <c r="A179" s="5" t="s">
        <v>8</v>
      </c>
      <c r="B179" s="5">
        <v>0</v>
      </c>
      <c r="C179" s="5">
        <v>0</v>
      </c>
      <c r="D179" s="5">
        <v>0</v>
      </c>
      <c r="E179" s="5">
        <v>0</v>
      </c>
      <c r="F179" s="5">
        <v>0</v>
      </c>
      <c r="G179" s="5">
        <v>0</v>
      </c>
      <c r="H179" s="5">
        <v>0</v>
      </c>
      <c r="I179" s="5">
        <v>0</v>
      </c>
      <c r="J179" s="5">
        <v>0</v>
      </c>
      <c r="K179" s="5">
        <v>0</v>
      </c>
      <c r="L179" s="5">
        <v>0</v>
      </c>
      <c r="M179" s="5">
        <v>0</v>
      </c>
      <c r="N179" s="5">
        <v>0</v>
      </c>
      <c r="O179" s="5">
        <v>0</v>
      </c>
      <c r="P179" s="5">
        <v>0</v>
      </c>
      <c r="Q179" s="5">
        <v>0</v>
      </c>
      <c r="R179" s="5">
        <v>0</v>
      </c>
      <c r="S179" s="5">
        <v>0</v>
      </c>
      <c r="T179" s="5">
        <v>0</v>
      </c>
      <c r="U179" s="5">
        <v>0</v>
      </c>
    </row>
    <row r="180" spans="1:21" x14ac:dyDescent="0.25">
      <c r="A180" s="5" t="s">
        <v>9</v>
      </c>
      <c r="B180" s="5">
        <v>0</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row>
    <row r="181" spans="1:21" x14ac:dyDescent="0.25">
      <c r="A181" s="5" t="s">
        <v>10</v>
      </c>
      <c r="B181" s="5">
        <v>0</v>
      </c>
      <c r="C181" s="5">
        <v>0</v>
      </c>
      <c r="D181" s="5">
        <v>0</v>
      </c>
      <c r="E181" s="5">
        <v>0</v>
      </c>
      <c r="F181" s="5">
        <v>0</v>
      </c>
      <c r="G181" s="5">
        <v>0</v>
      </c>
      <c r="H181" s="5">
        <v>0</v>
      </c>
      <c r="I181" s="5">
        <v>0</v>
      </c>
      <c r="J181" s="5">
        <v>0</v>
      </c>
      <c r="K181" s="5">
        <v>0</v>
      </c>
      <c r="L181" s="5">
        <v>0</v>
      </c>
      <c r="M181" s="5">
        <v>0</v>
      </c>
      <c r="N181" s="5">
        <v>0</v>
      </c>
      <c r="O181" s="5">
        <v>0</v>
      </c>
      <c r="P181" s="5">
        <v>0</v>
      </c>
      <c r="Q181" s="5">
        <v>1201</v>
      </c>
      <c r="R181" s="5">
        <v>1201</v>
      </c>
      <c r="S181" s="5">
        <v>1201</v>
      </c>
      <c r="T181" s="5">
        <v>1201</v>
      </c>
      <c r="U181" s="5">
        <v>1201</v>
      </c>
    </row>
    <row r="182" spans="1:21" x14ac:dyDescent="0.25">
      <c r="A182" s="5" t="s">
        <v>11</v>
      </c>
      <c r="B182" s="5">
        <v>0</v>
      </c>
      <c r="C182" s="5">
        <v>0</v>
      </c>
      <c r="D182" s="5">
        <v>177</v>
      </c>
      <c r="E182" s="5">
        <v>830</v>
      </c>
      <c r="F182" s="5">
        <v>830</v>
      </c>
      <c r="G182" s="5">
        <v>830</v>
      </c>
      <c r="H182" s="5">
        <v>830</v>
      </c>
      <c r="I182" s="5">
        <v>830</v>
      </c>
      <c r="J182" s="5">
        <v>830</v>
      </c>
      <c r="K182" s="5">
        <v>830</v>
      </c>
      <c r="L182" s="5">
        <v>830</v>
      </c>
      <c r="M182" s="5">
        <v>2084</v>
      </c>
      <c r="N182" s="5">
        <v>2084</v>
      </c>
      <c r="O182" s="5">
        <v>2737</v>
      </c>
      <c r="P182" s="5">
        <v>2737</v>
      </c>
      <c r="Q182" s="5">
        <v>4291</v>
      </c>
      <c r="R182" s="5">
        <v>4291</v>
      </c>
      <c r="S182" s="5">
        <v>4291</v>
      </c>
      <c r="T182" s="5">
        <v>4291</v>
      </c>
      <c r="U182" s="5">
        <v>4291</v>
      </c>
    </row>
    <row r="184" spans="1:21" ht="13.8" thickBot="1" x14ac:dyDescent="0.3">
      <c r="A184" s="3" t="s">
        <v>324</v>
      </c>
    </row>
    <row r="185" spans="1:21" x14ac:dyDescent="0.25">
      <c r="A185" s="1" t="s">
        <v>16</v>
      </c>
      <c r="B185" s="2">
        <v>2016</v>
      </c>
      <c r="C185" s="3">
        <v>2017</v>
      </c>
      <c r="D185" s="2">
        <v>2018</v>
      </c>
      <c r="E185" s="3">
        <v>2019</v>
      </c>
      <c r="F185" s="2">
        <v>2020</v>
      </c>
      <c r="G185" s="4">
        <v>2021</v>
      </c>
      <c r="H185" s="2">
        <v>2022</v>
      </c>
      <c r="I185" s="3">
        <v>2023</v>
      </c>
      <c r="J185" s="2">
        <v>2024</v>
      </c>
      <c r="K185" s="3">
        <v>2025</v>
      </c>
      <c r="L185" s="4">
        <v>2026</v>
      </c>
      <c r="M185" s="3">
        <v>2027</v>
      </c>
      <c r="N185" s="2">
        <v>2028</v>
      </c>
      <c r="O185" s="3">
        <v>2029</v>
      </c>
      <c r="P185" s="2">
        <v>2030</v>
      </c>
      <c r="Q185" s="3">
        <v>2031</v>
      </c>
      <c r="R185" s="2">
        <v>2032</v>
      </c>
      <c r="S185" s="3">
        <v>2033</v>
      </c>
      <c r="T185" s="2">
        <v>2034</v>
      </c>
      <c r="U185" s="4">
        <v>2035</v>
      </c>
    </row>
    <row r="186" spans="1:21" x14ac:dyDescent="0.25">
      <c r="A186" s="5" t="s">
        <v>2</v>
      </c>
      <c r="B186" s="5">
        <v>0</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row>
    <row r="187" spans="1:21" x14ac:dyDescent="0.25">
      <c r="A187" s="5" t="s">
        <v>3</v>
      </c>
      <c r="B187" s="5">
        <v>0</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row>
    <row r="188" spans="1:21" x14ac:dyDescent="0.25">
      <c r="A188" s="5" t="s">
        <v>4</v>
      </c>
      <c r="B188" s="5">
        <v>0</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row>
    <row r="189" spans="1:21" x14ac:dyDescent="0.25">
      <c r="A189" s="5" t="s">
        <v>5</v>
      </c>
      <c r="B189" s="5">
        <v>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row>
    <row r="190" spans="1:21" x14ac:dyDescent="0.25">
      <c r="A190" s="5" t="s">
        <v>6</v>
      </c>
      <c r="B190" s="5">
        <v>0</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row>
    <row r="191" spans="1:21" x14ac:dyDescent="0.25">
      <c r="A191" s="5" t="s">
        <v>7</v>
      </c>
      <c r="B191" s="5">
        <v>0</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row>
    <row r="192" spans="1:21" x14ac:dyDescent="0.25">
      <c r="A192" s="5" t="s">
        <v>8</v>
      </c>
      <c r="B192" s="5">
        <v>0</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row>
    <row r="193" spans="1:21" x14ac:dyDescent="0.25">
      <c r="A193" s="5" t="s">
        <v>9</v>
      </c>
      <c r="B193" s="5">
        <v>0</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row>
    <row r="194" spans="1:21" x14ac:dyDescent="0.25">
      <c r="A194" s="5" t="s">
        <v>10</v>
      </c>
      <c r="B194" s="5">
        <v>0</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row>
    <row r="195" spans="1:21" x14ac:dyDescent="0.25">
      <c r="A195" s="5" t="s">
        <v>11</v>
      </c>
      <c r="B195" s="5">
        <v>0</v>
      </c>
      <c r="C195" s="5">
        <v>0</v>
      </c>
      <c r="D195" s="5">
        <v>0</v>
      </c>
      <c r="E195" s="5">
        <v>0</v>
      </c>
      <c r="F195" s="5">
        <v>543</v>
      </c>
      <c r="G195" s="5">
        <v>543</v>
      </c>
      <c r="H195" s="5">
        <v>543</v>
      </c>
      <c r="I195" s="5">
        <v>543</v>
      </c>
      <c r="J195" s="5">
        <v>543</v>
      </c>
      <c r="K195" s="5">
        <v>543</v>
      </c>
      <c r="L195" s="5">
        <v>543</v>
      </c>
      <c r="M195" s="5">
        <v>543</v>
      </c>
      <c r="N195" s="5">
        <v>543</v>
      </c>
      <c r="O195" s="5">
        <v>1245</v>
      </c>
      <c r="P195" s="5">
        <v>1245</v>
      </c>
      <c r="Q195" s="5">
        <v>3960</v>
      </c>
      <c r="R195" s="5">
        <v>3960</v>
      </c>
      <c r="S195" s="5">
        <v>3960</v>
      </c>
      <c r="T195" s="5">
        <v>3960</v>
      </c>
      <c r="U195" s="5">
        <v>3960</v>
      </c>
    </row>
    <row r="197" spans="1:21" ht="13.8" thickBot="1" x14ac:dyDescent="0.3">
      <c r="A197" s="3" t="s">
        <v>325</v>
      </c>
    </row>
    <row r="198" spans="1:21" x14ac:dyDescent="0.25">
      <c r="A198" s="1" t="s">
        <v>16</v>
      </c>
      <c r="B198" s="2">
        <v>2016</v>
      </c>
      <c r="C198" s="3">
        <v>2017</v>
      </c>
      <c r="D198" s="2">
        <v>2018</v>
      </c>
      <c r="E198" s="3">
        <v>2019</v>
      </c>
      <c r="F198" s="2">
        <v>2020</v>
      </c>
      <c r="G198" s="4">
        <v>2021</v>
      </c>
      <c r="H198" s="2">
        <v>2022</v>
      </c>
      <c r="I198" s="3">
        <v>2023</v>
      </c>
      <c r="J198" s="2">
        <v>2024</v>
      </c>
      <c r="K198" s="3">
        <v>2025</v>
      </c>
      <c r="L198" s="4">
        <v>2026</v>
      </c>
      <c r="M198" s="3">
        <v>2027</v>
      </c>
      <c r="N198" s="2">
        <v>2028</v>
      </c>
      <c r="O198" s="3">
        <v>2029</v>
      </c>
      <c r="P198" s="2">
        <v>2030</v>
      </c>
      <c r="Q198" s="3">
        <v>2031</v>
      </c>
      <c r="R198" s="2">
        <v>2032</v>
      </c>
      <c r="S198" s="3">
        <v>2033</v>
      </c>
      <c r="T198" s="2">
        <v>2034</v>
      </c>
      <c r="U198" s="4">
        <v>2035</v>
      </c>
    </row>
    <row r="199" spans="1:21" x14ac:dyDescent="0.25">
      <c r="A199" s="5" t="s">
        <v>2</v>
      </c>
      <c r="B199" s="5">
        <v>0</v>
      </c>
      <c r="C199" s="5">
        <v>0</v>
      </c>
      <c r="D199" s="5">
        <v>0</v>
      </c>
      <c r="E199" s="5">
        <v>0</v>
      </c>
      <c r="F199" s="5">
        <v>0</v>
      </c>
      <c r="G199" s="5">
        <v>0</v>
      </c>
      <c r="H199" s="5">
        <v>0</v>
      </c>
      <c r="I199" s="5">
        <v>0</v>
      </c>
      <c r="J199" s="5">
        <v>0</v>
      </c>
      <c r="K199" s="5">
        <v>0</v>
      </c>
      <c r="L199" s="5">
        <v>0</v>
      </c>
      <c r="M199" s="5">
        <v>0</v>
      </c>
      <c r="N199" s="5">
        <v>0</v>
      </c>
      <c r="O199" s="5">
        <v>0</v>
      </c>
      <c r="P199" s="5">
        <v>0</v>
      </c>
      <c r="Q199" s="5">
        <v>0</v>
      </c>
      <c r="R199" s="5">
        <v>0</v>
      </c>
      <c r="S199" s="5">
        <v>0</v>
      </c>
      <c r="T199" s="5">
        <v>0</v>
      </c>
      <c r="U199" s="5">
        <v>0</v>
      </c>
    </row>
    <row r="200" spans="1:21" x14ac:dyDescent="0.25">
      <c r="A200" s="5" t="s">
        <v>3</v>
      </c>
      <c r="B200" s="5">
        <v>0</v>
      </c>
      <c r="C200" s="5">
        <v>0</v>
      </c>
      <c r="D200" s="5">
        <v>0</v>
      </c>
      <c r="E200" s="5">
        <v>0</v>
      </c>
      <c r="F200" s="5">
        <v>0</v>
      </c>
      <c r="G200" s="5">
        <v>0</v>
      </c>
      <c r="H200" s="5">
        <v>0</v>
      </c>
      <c r="I200" s="5">
        <v>0</v>
      </c>
      <c r="J200" s="5">
        <v>0</v>
      </c>
      <c r="K200" s="5">
        <v>0</v>
      </c>
      <c r="L200" s="5">
        <v>0</v>
      </c>
      <c r="M200" s="5">
        <v>0</v>
      </c>
      <c r="N200" s="5">
        <v>0</v>
      </c>
      <c r="O200" s="5">
        <v>0</v>
      </c>
      <c r="P200" s="5">
        <v>0</v>
      </c>
      <c r="Q200" s="5">
        <v>0</v>
      </c>
      <c r="R200" s="5">
        <v>0</v>
      </c>
      <c r="S200" s="5">
        <v>0</v>
      </c>
      <c r="T200" s="5">
        <v>0</v>
      </c>
      <c r="U200" s="5">
        <v>0</v>
      </c>
    </row>
    <row r="201" spans="1:21" x14ac:dyDescent="0.25">
      <c r="A201" s="5" t="s">
        <v>4</v>
      </c>
      <c r="B201" s="5">
        <v>0</v>
      </c>
      <c r="C201" s="5">
        <v>0</v>
      </c>
      <c r="D201" s="5">
        <v>0</v>
      </c>
      <c r="E201" s="5">
        <v>0</v>
      </c>
      <c r="F201" s="5">
        <v>0</v>
      </c>
      <c r="G201" s="5">
        <v>0</v>
      </c>
      <c r="H201" s="5">
        <v>0</v>
      </c>
      <c r="I201" s="5">
        <v>0</v>
      </c>
      <c r="J201" s="5">
        <v>0</v>
      </c>
      <c r="K201" s="5">
        <v>0</v>
      </c>
      <c r="L201" s="5">
        <v>0</v>
      </c>
      <c r="M201" s="5">
        <v>0</v>
      </c>
      <c r="N201" s="5">
        <v>0</v>
      </c>
      <c r="O201" s="5">
        <v>0</v>
      </c>
      <c r="P201" s="5">
        <v>0</v>
      </c>
      <c r="Q201" s="5">
        <v>0</v>
      </c>
      <c r="R201" s="5">
        <v>0</v>
      </c>
      <c r="S201" s="5">
        <v>177</v>
      </c>
      <c r="T201" s="5">
        <v>177</v>
      </c>
      <c r="U201" s="5">
        <v>177</v>
      </c>
    </row>
    <row r="202" spans="1:21" x14ac:dyDescent="0.25">
      <c r="A202" s="5" t="s">
        <v>5</v>
      </c>
      <c r="B202" s="5">
        <v>0</v>
      </c>
      <c r="C202" s="5">
        <v>0</v>
      </c>
      <c r="D202" s="5">
        <v>0</v>
      </c>
      <c r="E202" s="5">
        <v>0</v>
      </c>
      <c r="F202" s="5">
        <v>0</v>
      </c>
      <c r="G202" s="5">
        <v>0</v>
      </c>
      <c r="H202" s="5">
        <v>0</v>
      </c>
      <c r="I202" s="5">
        <v>477</v>
      </c>
      <c r="J202" s="5">
        <v>477</v>
      </c>
      <c r="K202" s="5">
        <v>477</v>
      </c>
      <c r="L202" s="5">
        <v>477</v>
      </c>
      <c r="M202" s="5">
        <v>477</v>
      </c>
      <c r="N202" s="5">
        <v>477</v>
      </c>
      <c r="O202" s="5">
        <v>477</v>
      </c>
      <c r="P202" s="5">
        <v>477</v>
      </c>
      <c r="Q202" s="5">
        <v>477</v>
      </c>
      <c r="R202" s="5">
        <v>477</v>
      </c>
      <c r="S202" s="5">
        <v>654</v>
      </c>
      <c r="T202" s="5">
        <v>654</v>
      </c>
      <c r="U202" s="5">
        <v>759.600000000004</v>
      </c>
    </row>
    <row r="203" spans="1:21" x14ac:dyDescent="0.25">
      <c r="A203" s="5" t="s">
        <v>6</v>
      </c>
      <c r="B203" s="5">
        <v>0</v>
      </c>
      <c r="C203" s="5">
        <v>0</v>
      </c>
      <c r="D203" s="5">
        <v>0</v>
      </c>
      <c r="E203" s="5">
        <v>0</v>
      </c>
      <c r="F203" s="5">
        <v>0</v>
      </c>
      <c r="G203" s="5">
        <v>0</v>
      </c>
      <c r="H203" s="5">
        <v>0</v>
      </c>
      <c r="I203" s="5">
        <v>477</v>
      </c>
      <c r="J203" s="5">
        <v>477</v>
      </c>
      <c r="K203" s="5">
        <v>477</v>
      </c>
      <c r="L203" s="5">
        <v>477</v>
      </c>
      <c r="M203" s="5">
        <v>477</v>
      </c>
      <c r="N203" s="5">
        <v>477</v>
      </c>
      <c r="O203" s="5">
        <v>953</v>
      </c>
      <c r="P203" s="5">
        <v>953</v>
      </c>
      <c r="Q203" s="5">
        <v>1430</v>
      </c>
      <c r="R203" s="5">
        <v>1430</v>
      </c>
      <c r="S203" s="5">
        <v>1430</v>
      </c>
      <c r="T203" s="5">
        <v>1430</v>
      </c>
      <c r="U203" s="5">
        <v>1430</v>
      </c>
    </row>
    <row r="204" spans="1:21" x14ac:dyDescent="0.25">
      <c r="A204" s="5" t="s">
        <v>7</v>
      </c>
      <c r="B204" s="5">
        <v>0</v>
      </c>
      <c r="C204" s="5">
        <v>0</v>
      </c>
      <c r="D204" s="5">
        <v>0</v>
      </c>
      <c r="E204" s="5">
        <v>0</v>
      </c>
      <c r="F204" s="5">
        <v>0</v>
      </c>
      <c r="G204" s="5">
        <v>0</v>
      </c>
      <c r="H204" s="5">
        <v>0</v>
      </c>
      <c r="I204" s="5">
        <v>477</v>
      </c>
      <c r="J204" s="5">
        <v>477</v>
      </c>
      <c r="K204" s="5">
        <v>477</v>
      </c>
      <c r="L204" s="5">
        <v>477</v>
      </c>
      <c r="M204" s="5">
        <v>953</v>
      </c>
      <c r="N204" s="5">
        <v>953</v>
      </c>
      <c r="O204" s="5">
        <v>1430</v>
      </c>
      <c r="P204" s="5">
        <v>1430</v>
      </c>
      <c r="Q204" s="5">
        <v>1978</v>
      </c>
      <c r="R204" s="5">
        <v>1978</v>
      </c>
      <c r="S204" s="5">
        <v>2155</v>
      </c>
      <c r="T204" s="5">
        <v>2155</v>
      </c>
      <c r="U204" s="5">
        <v>2155</v>
      </c>
    </row>
    <row r="205" spans="1:21" x14ac:dyDescent="0.25">
      <c r="A205" s="5" t="s">
        <v>8</v>
      </c>
      <c r="B205" s="5">
        <v>0</v>
      </c>
      <c r="C205" s="5">
        <v>0</v>
      </c>
      <c r="D205" s="5">
        <v>0</v>
      </c>
      <c r="E205" s="5">
        <v>0</v>
      </c>
      <c r="F205" s="5">
        <v>0</v>
      </c>
      <c r="G205" s="5">
        <v>0</v>
      </c>
      <c r="H205" s="5">
        <v>0</v>
      </c>
      <c r="I205" s="5">
        <v>953</v>
      </c>
      <c r="J205" s="5">
        <v>953</v>
      </c>
      <c r="K205" s="5">
        <v>953</v>
      </c>
      <c r="L205" s="5">
        <v>953</v>
      </c>
      <c r="M205" s="5">
        <v>1430</v>
      </c>
      <c r="N205" s="5">
        <v>1430</v>
      </c>
      <c r="O205" s="5">
        <v>1978</v>
      </c>
      <c r="P205" s="5">
        <v>1978</v>
      </c>
      <c r="Q205" s="5">
        <v>2703</v>
      </c>
      <c r="R205" s="5">
        <v>2703</v>
      </c>
      <c r="S205" s="5">
        <v>3055</v>
      </c>
      <c r="T205" s="5">
        <v>3055</v>
      </c>
      <c r="U205" s="5">
        <v>3073</v>
      </c>
    </row>
    <row r="206" spans="1:21" x14ac:dyDescent="0.25">
      <c r="A206" s="5" t="s">
        <v>9</v>
      </c>
      <c r="B206" s="5">
        <v>0</v>
      </c>
      <c r="C206" s="5">
        <v>0</v>
      </c>
      <c r="D206" s="5">
        <v>477</v>
      </c>
      <c r="E206" s="5">
        <v>477</v>
      </c>
      <c r="F206" s="5">
        <v>477</v>
      </c>
      <c r="G206" s="5">
        <v>477</v>
      </c>
      <c r="H206" s="5">
        <v>477</v>
      </c>
      <c r="I206" s="5">
        <v>1430</v>
      </c>
      <c r="J206" s="5">
        <v>1430</v>
      </c>
      <c r="K206" s="5">
        <v>1430</v>
      </c>
      <c r="L206" s="5">
        <v>1430</v>
      </c>
      <c r="M206" s="5">
        <v>2155</v>
      </c>
      <c r="N206" s="5">
        <v>2155</v>
      </c>
      <c r="O206" s="5">
        <v>3037</v>
      </c>
      <c r="P206" s="5">
        <v>3037</v>
      </c>
      <c r="Q206" s="5">
        <v>3798</v>
      </c>
      <c r="R206" s="5">
        <v>3798</v>
      </c>
      <c r="S206" s="5">
        <v>4327</v>
      </c>
      <c r="T206" s="5">
        <v>4327</v>
      </c>
      <c r="U206" s="5">
        <v>4503</v>
      </c>
    </row>
    <row r="207" spans="1:21" x14ac:dyDescent="0.25">
      <c r="A207" s="5" t="s">
        <v>10</v>
      </c>
      <c r="B207" s="5">
        <v>0</v>
      </c>
      <c r="C207" s="5">
        <v>0</v>
      </c>
      <c r="D207" s="5">
        <v>830</v>
      </c>
      <c r="E207" s="5">
        <v>830</v>
      </c>
      <c r="F207" s="5">
        <v>830</v>
      </c>
      <c r="G207" s="5">
        <v>830</v>
      </c>
      <c r="H207" s="5">
        <v>830</v>
      </c>
      <c r="I207" s="5">
        <v>1978</v>
      </c>
      <c r="J207" s="5">
        <v>1978</v>
      </c>
      <c r="K207" s="5">
        <v>2155</v>
      </c>
      <c r="L207" s="5">
        <v>2155</v>
      </c>
      <c r="M207" s="5">
        <v>3055</v>
      </c>
      <c r="N207" s="5">
        <v>3055</v>
      </c>
      <c r="O207" s="5">
        <v>4328.8</v>
      </c>
      <c r="P207" s="5">
        <v>4328.8</v>
      </c>
      <c r="Q207" s="5">
        <v>5756</v>
      </c>
      <c r="R207" s="5">
        <v>5756</v>
      </c>
      <c r="S207" s="5">
        <v>6179.8000000000038</v>
      </c>
      <c r="T207" s="5">
        <v>6179.8000000000038</v>
      </c>
      <c r="U207" s="5">
        <v>7770</v>
      </c>
    </row>
    <row r="208" spans="1:21" x14ac:dyDescent="0.25">
      <c r="A208" s="5" t="s">
        <v>11</v>
      </c>
      <c r="B208" s="5">
        <v>0</v>
      </c>
      <c r="C208" s="5">
        <v>0</v>
      </c>
      <c r="D208" s="5">
        <v>3900</v>
      </c>
      <c r="E208" s="5">
        <v>12999</v>
      </c>
      <c r="F208" s="5">
        <v>12999</v>
      </c>
      <c r="G208" s="5">
        <v>12999</v>
      </c>
      <c r="H208" s="5">
        <v>12999</v>
      </c>
      <c r="I208" s="5">
        <v>12999</v>
      </c>
      <c r="J208" s="5">
        <v>12999</v>
      </c>
      <c r="K208" s="5">
        <v>17643</v>
      </c>
      <c r="L208" s="5">
        <v>17643</v>
      </c>
      <c r="M208" s="5">
        <v>23530</v>
      </c>
      <c r="N208" s="5">
        <v>23530</v>
      </c>
      <c r="O208" s="5">
        <v>23530</v>
      </c>
      <c r="P208" s="5">
        <v>23530</v>
      </c>
      <c r="Q208" s="5">
        <v>25137</v>
      </c>
      <c r="R208" s="5">
        <v>25137</v>
      </c>
      <c r="S208" s="5">
        <v>25137</v>
      </c>
      <c r="T208" s="5">
        <v>25137</v>
      </c>
      <c r="U208" s="5">
        <v>30915</v>
      </c>
    </row>
    <row r="210" spans="1:21" ht="13.8" thickBot="1" x14ac:dyDescent="0.3">
      <c r="A210" s="3" t="s">
        <v>326</v>
      </c>
    </row>
    <row r="211" spans="1:21" x14ac:dyDescent="0.25">
      <c r="A211" s="1" t="s">
        <v>16</v>
      </c>
      <c r="B211" s="2">
        <v>2016</v>
      </c>
      <c r="C211" s="3">
        <v>2017</v>
      </c>
      <c r="D211" s="2">
        <v>2018</v>
      </c>
      <c r="E211" s="3">
        <v>2019</v>
      </c>
      <c r="F211" s="2">
        <v>2020</v>
      </c>
      <c r="G211" s="4">
        <v>2021</v>
      </c>
      <c r="H211" s="2">
        <v>2022</v>
      </c>
      <c r="I211" s="3">
        <v>2023</v>
      </c>
      <c r="J211" s="2">
        <v>2024</v>
      </c>
      <c r="K211" s="3">
        <v>2025</v>
      </c>
      <c r="L211" s="4">
        <v>2026</v>
      </c>
      <c r="M211" s="3">
        <v>2027</v>
      </c>
      <c r="N211" s="2">
        <v>2028</v>
      </c>
      <c r="O211" s="3">
        <v>2029</v>
      </c>
      <c r="P211" s="2">
        <v>2030</v>
      </c>
      <c r="Q211" s="3">
        <v>2031</v>
      </c>
      <c r="R211" s="2">
        <v>2032</v>
      </c>
      <c r="S211" s="3">
        <v>2033</v>
      </c>
      <c r="T211" s="2">
        <v>2034</v>
      </c>
      <c r="U211" s="4">
        <v>2035</v>
      </c>
    </row>
    <row r="212" spans="1:21" x14ac:dyDescent="0.25">
      <c r="A212" s="5" t="s">
        <v>2</v>
      </c>
      <c r="B212" s="5">
        <v>0</v>
      </c>
      <c r="C212" s="5">
        <v>0</v>
      </c>
      <c r="D212" s="5">
        <v>0</v>
      </c>
      <c r="E212" s="5">
        <v>0</v>
      </c>
      <c r="F212" s="5">
        <v>0</v>
      </c>
      <c r="G212" s="5">
        <v>0</v>
      </c>
      <c r="H212" s="5">
        <v>0</v>
      </c>
      <c r="I212" s="5">
        <v>0</v>
      </c>
      <c r="J212" s="5">
        <v>0</v>
      </c>
      <c r="K212" s="5">
        <v>0</v>
      </c>
      <c r="L212" s="5">
        <v>0</v>
      </c>
      <c r="M212" s="5">
        <v>0</v>
      </c>
      <c r="N212" s="5">
        <v>0</v>
      </c>
      <c r="O212" s="5">
        <v>0</v>
      </c>
      <c r="P212" s="5">
        <v>0</v>
      </c>
      <c r="Q212" s="5">
        <v>0</v>
      </c>
      <c r="R212" s="5">
        <v>0</v>
      </c>
      <c r="S212" s="5">
        <v>3591</v>
      </c>
      <c r="T212" s="5">
        <v>3591</v>
      </c>
      <c r="U212" s="5">
        <v>3591</v>
      </c>
    </row>
    <row r="213" spans="1:21" x14ac:dyDescent="0.25">
      <c r="A213" s="5" t="s">
        <v>3</v>
      </c>
      <c r="B213" s="5">
        <v>0</v>
      </c>
      <c r="C213" s="5">
        <v>0</v>
      </c>
      <c r="D213" s="5">
        <v>0</v>
      </c>
      <c r="E213" s="5">
        <v>0</v>
      </c>
      <c r="F213" s="5">
        <v>0</v>
      </c>
      <c r="G213" s="5">
        <v>0</v>
      </c>
      <c r="H213" s="5">
        <v>0</v>
      </c>
      <c r="I213" s="5">
        <v>0</v>
      </c>
      <c r="J213" s="5">
        <v>0</v>
      </c>
      <c r="K213" s="5">
        <v>0</v>
      </c>
      <c r="L213" s="5">
        <v>0</v>
      </c>
      <c r="M213" s="5">
        <v>0</v>
      </c>
      <c r="N213" s="5">
        <v>0</v>
      </c>
      <c r="O213" s="5">
        <v>0</v>
      </c>
      <c r="P213" s="5">
        <v>0</v>
      </c>
      <c r="Q213" s="5">
        <v>0</v>
      </c>
      <c r="R213" s="5">
        <v>0</v>
      </c>
      <c r="S213" s="5">
        <v>4134</v>
      </c>
      <c r="T213" s="5">
        <v>4134</v>
      </c>
      <c r="U213" s="5">
        <v>4134</v>
      </c>
    </row>
    <row r="214" spans="1:21" x14ac:dyDescent="0.25">
      <c r="A214" s="5" t="s">
        <v>4</v>
      </c>
      <c r="B214" s="5">
        <v>0</v>
      </c>
      <c r="C214" s="5">
        <v>0</v>
      </c>
      <c r="D214" s="5">
        <v>0</v>
      </c>
      <c r="E214" s="5">
        <v>0</v>
      </c>
      <c r="F214" s="5">
        <v>0</v>
      </c>
      <c r="G214" s="5">
        <v>0</v>
      </c>
      <c r="H214" s="5">
        <v>0</v>
      </c>
      <c r="I214" s="5">
        <v>0</v>
      </c>
      <c r="J214" s="5">
        <v>0</v>
      </c>
      <c r="K214" s="5">
        <v>0</v>
      </c>
      <c r="L214" s="5">
        <v>0</v>
      </c>
      <c r="M214" s="5">
        <v>0</v>
      </c>
      <c r="N214" s="5">
        <v>0</v>
      </c>
      <c r="O214" s="5">
        <v>229</v>
      </c>
      <c r="P214" s="5">
        <v>229</v>
      </c>
      <c r="Q214" s="5">
        <v>702</v>
      </c>
      <c r="R214" s="5">
        <v>702</v>
      </c>
      <c r="S214" s="5">
        <v>5133</v>
      </c>
      <c r="T214" s="5">
        <v>5133</v>
      </c>
      <c r="U214" s="5">
        <v>5133</v>
      </c>
    </row>
    <row r="215" spans="1:21" x14ac:dyDescent="0.25">
      <c r="A215" s="5" t="s">
        <v>5</v>
      </c>
      <c r="B215" s="5">
        <v>0</v>
      </c>
      <c r="C215" s="5">
        <v>0</v>
      </c>
      <c r="D215" s="5">
        <v>0</v>
      </c>
      <c r="E215" s="5">
        <v>0</v>
      </c>
      <c r="F215" s="5">
        <v>0</v>
      </c>
      <c r="G215" s="5">
        <v>0</v>
      </c>
      <c r="H215" s="5">
        <v>0</v>
      </c>
      <c r="I215" s="5">
        <v>0</v>
      </c>
      <c r="J215" s="5">
        <v>0</v>
      </c>
      <c r="K215" s="5">
        <v>455.6</v>
      </c>
      <c r="L215" s="5">
        <v>455.6</v>
      </c>
      <c r="M215" s="5">
        <v>456</v>
      </c>
      <c r="N215" s="5">
        <v>456</v>
      </c>
      <c r="O215" s="5">
        <v>929</v>
      </c>
      <c r="P215" s="5">
        <v>929</v>
      </c>
      <c r="Q215" s="5">
        <v>1384</v>
      </c>
      <c r="R215" s="5">
        <v>1384</v>
      </c>
      <c r="S215" s="5">
        <v>5904</v>
      </c>
      <c r="T215" s="5">
        <v>5904</v>
      </c>
      <c r="U215" s="5">
        <v>5904</v>
      </c>
    </row>
    <row r="216" spans="1:21" x14ac:dyDescent="0.25">
      <c r="A216" s="5" t="s">
        <v>6</v>
      </c>
      <c r="B216" s="5">
        <v>0</v>
      </c>
      <c r="C216" s="5">
        <v>0</v>
      </c>
      <c r="D216" s="5">
        <v>0</v>
      </c>
      <c r="E216" s="5">
        <v>0</v>
      </c>
      <c r="F216" s="5">
        <v>0</v>
      </c>
      <c r="G216" s="5">
        <v>0</v>
      </c>
      <c r="H216" s="5">
        <v>0</v>
      </c>
      <c r="I216" s="5">
        <v>473</v>
      </c>
      <c r="J216" s="5">
        <v>473</v>
      </c>
      <c r="K216" s="5">
        <v>684</v>
      </c>
      <c r="L216" s="5">
        <v>684</v>
      </c>
      <c r="M216" s="5">
        <v>702</v>
      </c>
      <c r="N216" s="5">
        <v>702</v>
      </c>
      <c r="O216" s="5">
        <v>1384</v>
      </c>
      <c r="P216" s="5">
        <v>1384</v>
      </c>
      <c r="Q216" s="5">
        <v>1875</v>
      </c>
      <c r="R216" s="5">
        <v>1875</v>
      </c>
      <c r="S216" s="5">
        <v>6762</v>
      </c>
      <c r="T216" s="5">
        <v>6762</v>
      </c>
      <c r="U216" s="5">
        <v>6762</v>
      </c>
    </row>
    <row r="217" spans="1:21" x14ac:dyDescent="0.25">
      <c r="A217" s="5" t="s">
        <v>7</v>
      </c>
      <c r="B217" s="5">
        <v>0</v>
      </c>
      <c r="C217" s="5">
        <v>0</v>
      </c>
      <c r="D217" s="5">
        <v>0</v>
      </c>
      <c r="E217" s="5">
        <v>0</v>
      </c>
      <c r="F217" s="5">
        <v>227</v>
      </c>
      <c r="G217" s="5">
        <v>227</v>
      </c>
      <c r="H217" s="5">
        <v>227</v>
      </c>
      <c r="I217" s="5">
        <v>473</v>
      </c>
      <c r="J217" s="5">
        <v>473</v>
      </c>
      <c r="K217" s="5">
        <v>929</v>
      </c>
      <c r="L217" s="5">
        <v>929</v>
      </c>
      <c r="M217" s="5">
        <v>1156</v>
      </c>
      <c r="N217" s="5">
        <v>1156</v>
      </c>
      <c r="O217" s="5">
        <v>1857</v>
      </c>
      <c r="P217" s="5">
        <v>1857</v>
      </c>
      <c r="Q217" s="5">
        <v>2784</v>
      </c>
      <c r="R217" s="5">
        <v>2784</v>
      </c>
      <c r="S217" s="5">
        <v>7760</v>
      </c>
      <c r="T217" s="5">
        <v>7760</v>
      </c>
      <c r="U217" s="5">
        <v>7760</v>
      </c>
    </row>
    <row r="218" spans="1:21" x14ac:dyDescent="0.25">
      <c r="A218" s="5" t="s">
        <v>8</v>
      </c>
      <c r="B218" s="5">
        <v>0</v>
      </c>
      <c r="C218" s="5">
        <v>0</v>
      </c>
      <c r="D218" s="5">
        <v>0</v>
      </c>
      <c r="E218" s="5">
        <v>0</v>
      </c>
      <c r="F218" s="5">
        <v>229</v>
      </c>
      <c r="G218" s="5">
        <v>229</v>
      </c>
      <c r="H218" s="5">
        <v>229</v>
      </c>
      <c r="I218" s="5">
        <v>911</v>
      </c>
      <c r="J218" s="5">
        <v>911</v>
      </c>
      <c r="K218" s="5">
        <v>1174</v>
      </c>
      <c r="L218" s="5">
        <v>1174</v>
      </c>
      <c r="M218" s="5">
        <v>1826.3999999999992</v>
      </c>
      <c r="N218" s="5">
        <v>1826.3999999999992</v>
      </c>
      <c r="O218" s="5">
        <v>2335.0999999999995</v>
      </c>
      <c r="P218" s="5">
        <v>2335.0999999999995</v>
      </c>
      <c r="Q218" s="5">
        <v>3581.399999999996</v>
      </c>
      <c r="R218" s="5">
        <v>3581.399999999996</v>
      </c>
      <c r="S218" s="5">
        <v>8619.2999999999993</v>
      </c>
      <c r="T218" s="5">
        <v>8619.2999999999993</v>
      </c>
      <c r="U218" s="5">
        <v>8619.2999999999993</v>
      </c>
    </row>
    <row r="219" spans="1:21" x14ac:dyDescent="0.25">
      <c r="A219" s="5" t="s">
        <v>9</v>
      </c>
      <c r="B219" s="5">
        <v>0</v>
      </c>
      <c r="C219" s="5">
        <v>0</v>
      </c>
      <c r="D219" s="5">
        <v>0</v>
      </c>
      <c r="E219" s="5">
        <v>45.400000000010323</v>
      </c>
      <c r="F219" s="5">
        <v>684</v>
      </c>
      <c r="G219" s="5">
        <v>684</v>
      </c>
      <c r="H219" s="5">
        <v>684</v>
      </c>
      <c r="I219" s="5">
        <v>1402</v>
      </c>
      <c r="J219" s="5">
        <v>1402</v>
      </c>
      <c r="K219" s="5">
        <v>1629</v>
      </c>
      <c r="L219" s="5">
        <v>1629</v>
      </c>
      <c r="M219" s="5">
        <v>2330</v>
      </c>
      <c r="N219" s="5">
        <v>2330</v>
      </c>
      <c r="O219" s="5">
        <v>3256.8000000000038</v>
      </c>
      <c r="P219" s="5">
        <v>3256.8000000000038</v>
      </c>
      <c r="Q219" s="5">
        <v>4641</v>
      </c>
      <c r="R219" s="5">
        <v>4641</v>
      </c>
      <c r="S219" s="5">
        <v>10072</v>
      </c>
      <c r="T219" s="5">
        <v>10072</v>
      </c>
      <c r="U219" s="5">
        <v>10072</v>
      </c>
    </row>
    <row r="220" spans="1:21" x14ac:dyDescent="0.25">
      <c r="A220" s="5" t="s">
        <v>10</v>
      </c>
      <c r="B220" s="5">
        <v>0</v>
      </c>
      <c r="C220" s="5">
        <v>0</v>
      </c>
      <c r="D220" s="5">
        <v>229</v>
      </c>
      <c r="E220" s="5">
        <v>456</v>
      </c>
      <c r="F220" s="5">
        <v>929</v>
      </c>
      <c r="G220" s="5">
        <v>929</v>
      </c>
      <c r="H220" s="5">
        <v>929</v>
      </c>
      <c r="I220" s="5">
        <v>1875</v>
      </c>
      <c r="J220" s="5">
        <v>1875</v>
      </c>
      <c r="K220" s="5">
        <v>2557</v>
      </c>
      <c r="L220" s="5">
        <v>2557</v>
      </c>
      <c r="M220" s="5">
        <v>3239</v>
      </c>
      <c r="N220" s="5">
        <v>3239</v>
      </c>
      <c r="O220" s="5">
        <v>4414</v>
      </c>
      <c r="P220" s="5">
        <v>4414</v>
      </c>
      <c r="Q220" s="5">
        <v>6725</v>
      </c>
      <c r="R220" s="5">
        <v>6725</v>
      </c>
      <c r="S220" s="5">
        <v>11842</v>
      </c>
      <c r="T220" s="5">
        <v>11842</v>
      </c>
      <c r="U220" s="5">
        <v>11842</v>
      </c>
    </row>
    <row r="221" spans="1:21" x14ac:dyDescent="0.25">
      <c r="A221" s="5" t="s">
        <v>11</v>
      </c>
      <c r="B221" s="5">
        <v>0</v>
      </c>
      <c r="C221" s="5">
        <v>0</v>
      </c>
      <c r="D221" s="5">
        <v>1873</v>
      </c>
      <c r="E221" s="5">
        <v>9266</v>
      </c>
      <c r="F221" s="5">
        <v>9266</v>
      </c>
      <c r="G221" s="5">
        <v>9266</v>
      </c>
      <c r="H221" s="5">
        <v>9266</v>
      </c>
      <c r="I221" s="5">
        <v>9266</v>
      </c>
      <c r="J221" s="5">
        <v>9266</v>
      </c>
      <c r="K221" s="5">
        <v>15468</v>
      </c>
      <c r="L221" s="5">
        <v>15468</v>
      </c>
      <c r="M221" s="5">
        <v>22843</v>
      </c>
      <c r="N221" s="5">
        <v>22843</v>
      </c>
      <c r="O221" s="5">
        <v>22843</v>
      </c>
      <c r="P221" s="5">
        <v>22843</v>
      </c>
      <c r="Q221" s="5">
        <v>24057</v>
      </c>
      <c r="R221" s="5">
        <v>24057</v>
      </c>
      <c r="S221" s="5">
        <v>26935</v>
      </c>
      <c r="T221" s="5">
        <v>26935</v>
      </c>
      <c r="U221" s="5">
        <v>26935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21"/>
  <sheetViews>
    <sheetView topLeftCell="A196" zoomScale="80" zoomScaleNormal="80" workbookViewId="0">
      <selection activeCell="M232" sqref="M232"/>
    </sheetView>
  </sheetViews>
  <sheetFormatPr defaultRowHeight="13.2" x14ac:dyDescent="0.25"/>
  <cols>
    <col min="1" max="1" width="31.44140625" customWidth="1"/>
  </cols>
  <sheetData>
    <row r="2" spans="1:21" ht="13.8" thickBot="1" x14ac:dyDescent="0.3">
      <c r="A2" s="3" t="s">
        <v>1</v>
      </c>
    </row>
    <row r="3" spans="1:21" x14ac:dyDescent="0.25">
      <c r="A3" s="1" t="s">
        <v>17</v>
      </c>
      <c r="B3" s="2">
        <v>2016</v>
      </c>
      <c r="C3" s="3">
        <v>2017</v>
      </c>
      <c r="D3" s="2">
        <v>2018</v>
      </c>
      <c r="E3" s="3">
        <v>2019</v>
      </c>
      <c r="F3" s="2">
        <v>2020</v>
      </c>
      <c r="G3" s="4">
        <v>2021</v>
      </c>
      <c r="H3" s="2">
        <v>2022</v>
      </c>
      <c r="I3" s="3">
        <v>2023</v>
      </c>
      <c r="J3" s="2">
        <v>2024</v>
      </c>
      <c r="K3" s="3">
        <v>2025</v>
      </c>
      <c r="L3" s="4">
        <v>2026</v>
      </c>
      <c r="M3" s="3">
        <v>2027</v>
      </c>
      <c r="N3" s="2">
        <v>2028</v>
      </c>
      <c r="O3" s="3">
        <v>2029</v>
      </c>
      <c r="P3" s="2">
        <v>2030</v>
      </c>
      <c r="Q3" s="3">
        <v>2031</v>
      </c>
      <c r="R3" s="2">
        <v>2032</v>
      </c>
      <c r="S3" s="3">
        <v>2033</v>
      </c>
      <c r="T3" s="2">
        <v>2034</v>
      </c>
      <c r="U3" s="4">
        <v>2035</v>
      </c>
    </row>
    <row r="4" spans="1:21" x14ac:dyDescent="0.25">
      <c r="A4" s="5" t="s">
        <v>2</v>
      </c>
      <c r="B4" s="5">
        <v>0</v>
      </c>
      <c r="C4" s="5">
        <v>0</v>
      </c>
      <c r="D4" s="5">
        <v>0</v>
      </c>
      <c r="E4" s="5">
        <v>0</v>
      </c>
      <c r="F4" s="5">
        <v>0</v>
      </c>
      <c r="G4" s="5">
        <v>0</v>
      </c>
      <c r="H4" s="5">
        <v>0</v>
      </c>
      <c r="I4" s="5">
        <v>0</v>
      </c>
      <c r="J4" s="5">
        <v>0</v>
      </c>
      <c r="K4" s="5">
        <v>0</v>
      </c>
      <c r="L4" s="5">
        <v>0</v>
      </c>
      <c r="M4" s="5">
        <v>0</v>
      </c>
      <c r="N4" s="5">
        <v>0</v>
      </c>
      <c r="O4" s="5">
        <v>0</v>
      </c>
      <c r="P4" s="5">
        <v>0</v>
      </c>
      <c r="Q4" s="5">
        <v>0</v>
      </c>
      <c r="R4" s="5">
        <v>0</v>
      </c>
      <c r="S4" s="5">
        <v>0</v>
      </c>
      <c r="T4" s="5">
        <v>0</v>
      </c>
      <c r="U4" s="5">
        <v>0</v>
      </c>
    </row>
    <row r="5" spans="1:21" x14ac:dyDescent="0.25">
      <c r="A5" s="5" t="s">
        <v>3</v>
      </c>
      <c r="B5" s="5">
        <v>0</v>
      </c>
      <c r="C5" s="5">
        <v>0</v>
      </c>
      <c r="D5" s="5">
        <v>0</v>
      </c>
      <c r="E5" s="5">
        <v>0</v>
      </c>
      <c r="F5" s="5">
        <v>0</v>
      </c>
      <c r="G5" s="5">
        <v>0</v>
      </c>
      <c r="H5" s="5">
        <v>0</v>
      </c>
      <c r="I5" s="5">
        <v>0</v>
      </c>
      <c r="J5" s="5">
        <v>0</v>
      </c>
      <c r="K5" s="5">
        <v>0</v>
      </c>
      <c r="L5" s="5">
        <v>0</v>
      </c>
      <c r="M5" s="5">
        <v>0</v>
      </c>
      <c r="N5" s="5">
        <v>0</v>
      </c>
      <c r="O5" s="5">
        <v>0</v>
      </c>
      <c r="P5" s="5">
        <v>0</v>
      </c>
      <c r="Q5" s="5">
        <v>0</v>
      </c>
      <c r="R5" s="5">
        <v>0</v>
      </c>
      <c r="S5" s="5">
        <v>0</v>
      </c>
      <c r="T5" s="5">
        <v>0</v>
      </c>
      <c r="U5" s="5">
        <v>0</v>
      </c>
    </row>
    <row r="6" spans="1:21" x14ac:dyDescent="0.25">
      <c r="A6" s="5" t="s">
        <v>4</v>
      </c>
      <c r="B6" s="5">
        <v>0</v>
      </c>
      <c r="C6" s="5">
        <v>0</v>
      </c>
      <c r="D6" s="5">
        <v>0</v>
      </c>
      <c r="E6" s="5">
        <v>0</v>
      </c>
      <c r="F6" s="5">
        <v>0</v>
      </c>
      <c r="G6" s="5">
        <v>0</v>
      </c>
      <c r="H6" s="5">
        <v>0</v>
      </c>
      <c r="I6" s="5">
        <v>0</v>
      </c>
      <c r="J6" s="5">
        <v>0</v>
      </c>
      <c r="K6" s="5">
        <v>0</v>
      </c>
      <c r="L6" s="5">
        <v>0</v>
      </c>
      <c r="M6" s="5">
        <v>0</v>
      </c>
      <c r="N6" s="5">
        <v>0</v>
      </c>
      <c r="O6" s="5">
        <v>0</v>
      </c>
      <c r="P6" s="5">
        <v>0</v>
      </c>
      <c r="Q6" s="5">
        <v>0</v>
      </c>
      <c r="R6" s="5">
        <v>0</v>
      </c>
      <c r="S6" s="5">
        <v>0</v>
      </c>
      <c r="T6" s="5">
        <v>0</v>
      </c>
      <c r="U6" s="5">
        <v>0</v>
      </c>
    </row>
    <row r="7" spans="1:21" x14ac:dyDescent="0.25">
      <c r="A7" s="5" t="s">
        <v>5</v>
      </c>
      <c r="B7" s="5">
        <v>0</v>
      </c>
      <c r="C7" s="5">
        <v>0</v>
      </c>
      <c r="D7" s="5">
        <v>0</v>
      </c>
      <c r="E7" s="5">
        <v>0</v>
      </c>
      <c r="F7" s="5">
        <v>0</v>
      </c>
      <c r="G7" s="5">
        <v>0</v>
      </c>
      <c r="H7" s="5">
        <v>0</v>
      </c>
      <c r="I7" s="5">
        <v>0</v>
      </c>
      <c r="J7" s="5">
        <v>0</v>
      </c>
      <c r="K7" s="5">
        <v>0</v>
      </c>
      <c r="L7" s="5">
        <v>0</v>
      </c>
      <c r="M7" s="5">
        <v>0</v>
      </c>
      <c r="N7" s="5">
        <v>0</v>
      </c>
      <c r="O7" s="5">
        <v>0</v>
      </c>
      <c r="P7" s="5">
        <v>0</v>
      </c>
      <c r="Q7" s="5">
        <v>0</v>
      </c>
      <c r="R7" s="5">
        <v>0</v>
      </c>
      <c r="S7" s="5">
        <v>0</v>
      </c>
      <c r="T7" s="5">
        <v>0</v>
      </c>
      <c r="U7" s="5">
        <v>0</v>
      </c>
    </row>
    <row r="8" spans="1:21" x14ac:dyDescent="0.25">
      <c r="A8" s="5" t="s">
        <v>6</v>
      </c>
      <c r="B8" s="5">
        <v>0</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row>
    <row r="9" spans="1:21" x14ac:dyDescent="0.25">
      <c r="A9" s="5" t="s">
        <v>7</v>
      </c>
      <c r="B9" s="5">
        <v>0</v>
      </c>
      <c r="C9" s="5">
        <v>0</v>
      </c>
      <c r="D9" s="5">
        <v>0</v>
      </c>
      <c r="E9" s="5">
        <v>0</v>
      </c>
      <c r="F9" s="5">
        <v>0</v>
      </c>
      <c r="G9" s="5">
        <v>0</v>
      </c>
      <c r="H9" s="5">
        <v>0</v>
      </c>
      <c r="I9" s="5">
        <v>0</v>
      </c>
      <c r="J9" s="5">
        <v>0</v>
      </c>
      <c r="K9" s="5">
        <v>0</v>
      </c>
      <c r="L9" s="5">
        <v>0</v>
      </c>
      <c r="M9" s="5">
        <v>0</v>
      </c>
      <c r="N9" s="5">
        <v>0</v>
      </c>
      <c r="O9" s="5">
        <v>0</v>
      </c>
      <c r="P9" s="5">
        <v>0</v>
      </c>
      <c r="Q9" s="5">
        <v>0</v>
      </c>
      <c r="R9" s="5">
        <v>0</v>
      </c>
      <c r="S9" s="5">
        <v>0</v>
      </c>
      <c r="T9" s="5">
        <v>0</v>
      </c>
      <c r="U9" s="5">
        <v>10</v>
      </c>
    </row>
    <row r="10" spans="1:21" x14ac:dyDescent="0.25">
      <c r="A10" s="5" t="s">
        <v>8</v>
      </c>
      <c r="B10" s="5">
        <v>0</v>
      </c>
      <c r="C10" s="5">
        <v>0</v>
      </c>
      <c r="D10" s="5">
        <v>0</v>
      </c>
      <c r="E10" s="5">
        <v>0</v>
      </c>
      <c r="F10" s="5">
        <v>0</v>
      </c>
      <c r="G10" s="5">
        <v>0</v>
      </c>
      <c r="H10" s="5">
        <v>0</v>
      </c>
      <c r="I10" s="5">
        <v>0</v>
      </c>
      <c r="J10" s="5">
        <v>0</v>
      </c>
      <c r="K10" s="5">
        <v>0</v>
      </c>
      <c r="L10" s="5">
        <v>0</v>
      </c>
      <c r="M10" s="5">
        <v>5</v>
      </c>
      <c r="N10" s="5">
        <v>5</v>
      </c>
      <c r="O10" s="5">
        <v>5</v>
      </c>
      <c r="P10" s="5">
        <v>5</v>
      </c>
      <c r="Q10" s="5">
        <v>5</v>
      </c>
      <c r="R10" s="5">
        <v>5</v>
      </c>
      <c r="S10" s="5">
        <v>5</v>
      </c>
      <c r="T10" s="5">
        <v>5</v>
      </c>
      <c r="U10" s="5">
        <v>51.199999999999818</v>
      </c>
    </row>
    <row r="11" spans="1:21" x14ac:dyDescent="0.25">
      <c r="A11" s="5" t="s">
        <v>9</v>
      </c>
      <c r="B11" s="5">
        <v>0</v>
      </c>
      <c r="C11" s="5">
        <v>0</v>
      </c>
      <c r="D11" s="5">
        <v>0</v>
      </c>
      <c r="E11" s="5">
        <v>0</v>
      </c>
      <c r="F11" s="5">
        <v>0</v>
      </c>
      <c r="G11" s="5">
        <v>0</v>
      </c>
      <c r="H11" s="5">
        <v>0</v>
      </c>
      <c r="I11" s="5">
        <v>0</v>
      </c>
      <c r="J11" s="5">
        <v>0</v>
      </c>
      <c r="K11" s="5">
        <v>0</v>
      </c>
      <c r="L11" s="5">
        <v>5</v>
      </c>
      <c r="M11" s="5">
        <v>5</v>
      </c>
      <c r="N11" s="5">
        <v>5</v>
      </c>
      <c r="O11" s="5">
        <v>5</v>
      </c>
      <c r="P11" s="5">
        <v>5</v>
      </c>
      <c r="Q11" s="5">
        <v>5</v>
      </c>
      <c r="R11" s="5">
        <v>5</v>
      </c>
      <c r="S11" s="5">
        <v>5</v>
      </c>
      <c r="T11" s="5">
        <v>16.000000000000227</v>
      </c>
      <c r="U11" s="5">
        <v>64</v>
      </c>
    </row>
    <row r="12" spans="1:21" x14ac:dyDescent="0.25">
      <c r="A12" s="5" t="s">
        <v>10</v>
      </c>
      <c r="B12" s="5">
        <v>0</v>
      </c>
      <c r="C12" s="5">
        <v>0</v>
      </c>
      <c r="D12" s="5">
        <v>0</v>
      </c>
      <c r="E12" s="5">
        <v>0</v>
      </c>
      <c r="F12" s="5">
        <v>0</v>
      </c>
      <c r="G12" s="5">
        <v>0</v>
      </c>
      <c r="H12" s="5">
        <v>0</v>
      </c>
      <c r="I12" s="5">
        <v>0</v>
      </c>
      <c r="J12" s="5">
        <v>0</v>
      </c>
      <c r="K12" s="5">
        <v>0</v>
      </c>
      <c r="L12" s="5">
        <v>10</v>
      </c>
      <c r="M12" s="5">
        <v>10</v>
      </c>
      <c r="N12" s="5">
        <v>10</v>
      </c>
      <c r="O12" s="5">
        <v>10</v>
      </c>
      <c r="P12" s="5">
        <v>10</v>
      </c>
      <c r="Q12" s="5">
        <v>10</v>
      </c>
      <c r="R12" s="5">
        <v>10</v>
      </c>
      <c r="S12" s="5">
        <v>10</v>
      </c>
      <c r="T12" s="5">
        <v>69</v>
      </c>
      <c r="U12" s="5">
        <v>79</v>
      </c>
    </row>
    <row r="13" spans="1:21" x14ac:dyDescent="0.25">
      <c r="A13" s="5" t="s">
        <v>11</v>
      </c>
      <c r="B13" s="5">
        <v>0</v>
      </c>
      <c r="C13" s="5">
        <v>5</v>
      </c>
      <c r="D13" s="5">
        <v>5</v>
      </c>
      <c r="E13" s="5">
        <v>5</v>
      </c>
      <c r="F13" s="5">
        <v>5</v>
      </c>
      <c r="G13" s="5">
        <v>5</v>
      </c>
      <c r="H13" s="5">
        <v>5</v>
      </c>
      <c r="I13" s="5">
        <v>5</v>
      </c>
      <c r="J13" s="5">
        <v>5</v>
      </c>
      <c r="K13" s="5">
        <v>25</v>
      </c>
      <c r="L13" s="5">
        <v>25</v>
      </c>
      <c r="M13" s="5">
        <v>25</v>
      </c>
      <c r="N13" s="5">
        <v>25</v>
      </c>
      <c r="O13" s="5">
        <v>25</v>
      </c>
      <c r="P13" s="5">
        <v>25</v>
      </c>
      <c r="Q13" s="5">
        <v>30</v>
      </c>
      <c r="R13" s="5">
        <v>114</v>
      </c>
      <c r="S13" s="5">
        <v>129</v>
      </c>
      <c r="T13" s="5">
        <v>144</v>
      </c>
      <c r="U13" s="5">
        <v>158</v>
      </c>
    </row>
    <row r="14" spans="1:21" x14ac:dyDescent="0.25">
      <c r="A14" s="5"/>
      <c r="B14" s="5"/>
      <c r="C14" s="5"/>
      <c r="D14" s="5"/>
      <c r="E14" s="5"/>
      <c r="F14" s="5"/>
      <c r="G14" s="5"/>
      <c r="H14" s="5"/>
      <c r="I14" s="5"/>
      <c r="J14" s="5"/>
      <c r="K14" s="5"/>
      <c r="L14" s="5"/>
      <c r="M14" s="5"/>
      <c r="N14" s="5"/>
      <c r="O14" s="5"/>
      <c r="P14" s="5"/>
      <c r="Q14" s="5"/>
      <c r="R14" s="5"/>
      <c r="S14" s="5"/>
      <c r="T14" s="5"/>
      <c r="U14" s="5"/>
    </row>
    <row r="15" spans="1:21" ht="13.8" thickBot="1" x14ac:dyDescent="0.3">
      <c r="A15" s="3" t="s">
        <v>12</v>
      </c>
    </row>
    <row r="16" spans="1:21" x14ac:dyDescent="0.25">
      <c r="A16" s="1" t="s">
        <v>17</v>
      </c>
      <c r="B16" s="2">
        <v>2016</v>
      </c>
      <c r="C16" s="3">
        <v>2017</v>
      </c>
      <c r="D16" s="2">
        <v>2018</v>
      </c>
      <c r="E16" s="3">
        <v>2019</v>
      </c>
      <c r="F16" s="2">
        <v>2020</v>
      </c>
      <c r="G16" s="4">
        <v>2021</v>
      </c>
      <c r="H16" s="2">
        <v>2022</v>
      </c>
      <c r="I16" s="3">
        <v>2023</v>
      </c>
      <c r="J16" s="2">
        <v>2024</v>
      </c>
      <c r="K16" s="3">
        <v>2025</v>
      </c>
      <c r="L16" s="4">
        <v>2026</v>
      </c>
      <c r="M16" s="3">
        <v>2027</v>
      </c>
      <c r="N16" s="2">
        <v>2028</v>
      </c>
      <c r="O16" s="3">
        <v>2029</v>
      </c>
      <c r="P16" s="2">
        <v>2030</v>
      </c>
      <c r="Q16" s="3">
        <v>2031</v>
      </c>
      <c r="R16" s="2">
        <v>2032</v>
      </c>
      <c r="S16" s="3">
        <v>2033</v>
      </c>
      <c r="T16" s="2">
        <v>2034</v>
      </c>
      <c r="U16" s="4">
        <v>2035</v>
      </c>
    </row>
    <row r="17" spans="1:21" x14ac:dyDescent="0.25">
      <c r="A17" s="5" t="s">
        <v>2</v>
      </c>
      <c r="B17" s="5">
        <v>0</v>
      </c>
      <c r="C17" s="5">
        <v>0</v>
      </c>
      <c r="D17" s="5">
        <v>0</v>
      </c>
      <c r="E17" s="5">
        <v>0</v>
      </c>
      <c r="F17" s="5">
        <v>0</v>
      </c>
      <c r="G17" s="5">
        <v>0</v>
      </c>
      <c r="H17" s="5">
        <v>0</v>
      </c>
      <c r="I17" s="5">
        <v>0</v>
      </c>
      <c r="J17" s="5">
        <v>0</v>
      </c>
      <c r="K17" s="5">
        <v>0</v>
      </c>
      <c r="L17" s="5">
        <v>0</v>
      </c>
      <c r="M17" s="5">
        <v>0</v>
      </c>
      <c r="N17" s="5">
        <v>0</v>
      </c>
      <c r="O17" s="5">
        <v>0</v>
      </c>
      <c r="P17" s="5">
        <v>0</v>
      </c>
      <c r="Q17" s="5">
        <v>0</v>
      </c>
      <c r="R17" s="5">
        <v>0</v>
      </c>
      <c r="S17" s="5">
        <v>50</v>
      </c>
      <c r="T17" s="5">
        <v>50</v>
      </c>
      <c r="U17" s="5">
        <v>50</v>
      </c>
    </row>
    <row r="18" spans="1:21" x14ac:dyDescent="0.25">
      <c r="A18" s="5" t="s">
        <v>3</v>
      </c>
      <c r="B18" s="5">
        <v>0</v>
      </c>
      <c r="C18" s="5">
        <v>0</v>
      </c>
      <c r="D18" s="5">
        <v>0</v>
      </c>
      <c r="E18" s="5">
        <v>0</v>
      </c>
      <c r="F18" s="5">
        <v>0</v>
      </c>
      <c r="G18" s="5">
        <v>0</v>
      </c>
      <c r="H18" s="5">
        <v>0</v>
      </c>
      <c r="I18" s="5">
        <v>0</v>
      </c>
      <c r="J18" s="5">
        <v>0</v>
      </c>
      <c r="K18" s="5">
        <v>0</v>
      </c>
      <c r="L18" s="5">
        <v>0</v>
      </c>
      <c r="M18" s="5">
        <v>0</v>
      </c>
      <c r="N18" s="5">
        <v>0</v>
      </c>
      <c r="O18" s="5">
        <v>0</v>
      </c>
      <c r="P18" s="5">
        <v>0</v>
      </c>
      <c r="Q18" s="5">
        <v>0</v>
      </c>
      <c r="R18" s="5">
        <v>0</v>
      </c>
      <c r="S18" s="5">
        <v>50</v>
      </c>
      <c r="T18" s="5">
        <v>50</v>
      </c>
      <c r="U18" s="5">
        <v>57</v>
      </c>
    </row>
    <row r="19" spans="1:21" x14ac:dyDescent="0.25">
      <c r="A19" s="5" t="s">
        <v>4</v>
      </c>
      <c r="B19" s="5">
        <v>0</v>
      </c>
      <c r="C19" s="5">
        <v>0</v>
      </c>
      <c r="D19" s="5">
        <v>0</v>
      </c>
      <c r="E19" s="5">
        <v>0</v>
      </c>
      <c r="F19" s="5">
        <v>0</v>
      </c>
      <c r="G19" s="5">
        <v>0</v>
      </c>
      <c r="H19" s="5">
        <v>0</v>
      </c>
      <c r="I19" s="5">
        <v>0</v>
      </c>
      <c r="J19" s="5">
        <v>0</v>
      </c>
      <c r="K19" s="5">
        <v>0</v>
      </c>
      <c r="L19" s="5">
        <v>0</v>
      </c>
      <c r="M19" s="5">
        <v>0</v>
      </c>
      <c r="N19" s="5">
        <v>0</v>
      </c>
      <c r="O19" s="5">
        <v>0</v>
      </c>
      <c r="P19" s="5">
        <v>0</v>
      </c>
      <c r="Q19" s="5">
        <v>0</v>
      </c>
      <c r="R19" s="5">
        <v>0</v>
      </c>
      <c r="S19" s="5">
        <v>50</v>
      </c>
      <c r="T19" s="5">
        <v>50</v>
      </c>
      <c r="U19" s="5">
        <v>57</v>
      </c>
    </row>
    <row r="20" spans="1:21" x14ac:dyDescent="0.25">
      <c r="A20" s="5" t="s">
        <v>5</v>
      </c>
      <c r="B20" s="5">
        <v>0</v>
      </c>
      <c r="C20" s="5">
        <v>0</v>
      </c>
      <c r="D20" s="5">
        <v>0</v>
      </c>
      <c r="E20" s="5">
        <v>0</v>
      </c>
      <c r="F20" s="5">
        <v>0</v>
      </c>
      <c r="G20" s="5">
        <v>0</v>
      </c>
      <c r="H20" s="5">
        <v>0</v>
      </c>
      <c r="I20" s="5">
        <v>0</v>
      </c>
      <c r="J20" s="5">
        <v>0</v>
      </c>
      <c r="K20" s="5">
        <v>0</v>
      </c>
      <c r="L20" s="5">
        <v>0</v>
      </c>
      <c r="M20" s="5">
        <v>0</v>
      </c>
      <c r="N20" s="5">
        <v>0</v>
      </c>
      <c r="O20" s="5">
        <v>0</v>
      </c>
      <c r="P20" s="5">
        <v>0</v>
      </c>
      <c r="Q20" s="5">
        <v>0</v>
      </c>
      <c r="R20" s="5">
        <v>0</v>
      </c>
      <c r="S20" s="5">
        <v>50</v>
      </c>
      <c r="T20" s="5">
        <v>50</v>
      </c>
      <c r="U20" s="5">
        <v>107</v>
      </c>
    </row>
    <row r="21" spans="1:21" x14ac:dyDescent="0.25">
      <c r="A21" s="11" t="s">
        <v>6</v>
      </c>
      <c r="B21" s="11">
        <v>0</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50</v>
      </c>
      <c r="T21" s="11">
        <v>50</v>
      </c>
      <c r="U21" s="11">
        <v>107</v>
      </c>
    </row>
    <row r="22" spans="1:21" x14ac:dyDescent="0.25">
      <c r="A22" s="5" t="s">
        <v>7</v>
      </c>
      <c r="B22" s="5">
        <v>0</v>
      </c>
      <c r="C22" s="5">
        <v>0</v>
      </c>
      <c r="D22" s="5">
        <v>0</v>
      </c>
      <c r="E22" s="5">
        <v>0</v>
      </c>
      <c r="F22" s="5">
        <v>0</v>
      </c>
      <c r="G22" s="5">
        <v>0</v>
      </c>
      <c r="H22" s="5">
        <v>0</v>
      </c>
      <c r="I22" s="5">
        <v>0</v>
      </c>
      <c r="J22" s="5">
        <v>0</v>
      </c>
      <c r="K22" s="5">
        <v>0</v>
      </c>
      <c r="L22" s="5">
        <v>0</v>
      </c>
      <c r="M22" s="5">
        <v>0</v>
      </c>
      <c r="N22" s="5">
        <v>0</v>
      </c>
      <c r="O22" s="5">
        <v>0</v>
      </c>
      <c r="P22" s="5">
        <v>0</v>
      </c>
      <c r="Q22" s="5">
        <v>0</v>
      </c>
      <c r="R22" s="5">
        <v>0</v>
      </c>
      <c r="S22" s="5">
        <v>50</v>
      </c>
      <c r="T22" s="5">
        <v>52</v>
      </c>
      <c r="U22" s="5">
        <v>112</v>
      </c>
    </row>
    <row r="23" spans="1:21" x14ac:dyDescent="0.25">
      <c r="A23" s="5" t="s">
        <v>8</v>
      </c>
      <c r="B23" s="5">
        <v>0</v>
      </c>
      <c r="C23" s="5">
        <v>0</v>
      </c>
      <c r="D23" s="5">
        <v>0</v>
      </c>
      <c r="E23" s="5">
        <v>0</v>
      </c>
      <c r="F23" s="5">
        <v>0</v>
      </c>
      <c r="G23" s="5">
        <v>0</v>
      </c>
      <c r="H23" s="5">
        <v>0</v>
      </c>
      <c r="I23" s="5">
        <v>0</v>
      </c>
      <c r="J23" s="5">
        <v>0</v>
      </c>
      <c r="K23" s="5">
        <v>0</v>
      </c>
      <c r="L23" s="5">
        <v>0</v>
      </c>
      <c r="M23" s="5">
        <v>0</v>
      </c>
      <c r="N23" s="5">
        <v>0</v>
      </c>
      <c r="O23" s="5">
        <v>0</v>
      </c>
      <c r="P23" s="5">
        <v>0</v>
      </c>
      <c r="Q23" s="5">
        <v>0</v>
      </c>
      <c r="R23" s="5">
        <v>3</v>
      </c>
      <c r="S23" s="5">
        <v>52</v>
      </c>
      <c r="T23" s="5">
        <v>120</v>
      </c>
      <c r="U23" s="5">
        <v>208</v>
      </c>
    </row>
    <row r="24" spans="1:21" x14ac:dyDescent="0.25">
      <c r="A24" s="5" t="s">
        <v>9</v>
      </c>
      <c r="B24" s="5">
        <v>0</v>
      </c>
      <c r="C24" s="5">
        <v>0</v>
      </c>
      <c r="D24" s="5">
        <v>0</v>
      </c>
      <c r="E24" s="5">
        <v>0</v>
      </c>
      <c r="F24" s="5">
        <v>0</v>
      </c>
      <c r="G24" s="5">
        <v>0</v>
      </c>
      <c r="H24" s="5">
        <v>0</v>
      </c>
      <c r="I24" s="5">
        <v>0</v>
      </c>
      <c r="J24" s="5">
        <v>0</v>
      </c>
      <c r="K24" s="5">
        <v>0</v>
      </c>
      <c r="L24" s="5">
        <v>0</v>
      </c>
      <c r="M24" s="5">
        <v>0</v>
      </c>
      <c r="N24" s="5">
        <v>0</v>
      </c>
      <c r="O24" s="5">
        <v>0</v>
      </c>
      <c r="P24" s="5">
        <v>3</v>
      </c>
      <c r="Q24" s="5">
        <v>3</v>
      </c>
      <c r="R24" s="5">
        <v>39.400000000000091</v>
      </c>
      <c r="S24" s="5">
        <v>142</v>
      </c>
      <c r="T24" s="5">
        <v>161</v>
      </c>
      <c r="U24" s="5">
        <v>230</v>
      </c>
    </row>
    <row r="25" spans="1:21" x14ac:dyDescent="0.25">
      <c r="A25" s="5" t="s">
        <v>10</v>
      </c>
      <c r="B25" s="5">
        <v>0</v>
      </c>
      <c r="C25" s="5">
        <v>3</v>
      </c>
      <c r="D25" s="5">
        <v>3</v>
      </c>
      <c r="E25" s="5">
        <v>3</v>
      </c>
      <c r="F25" s="5">
        <v>3</v>
      </c>
      <c r="G25" s="5">
        <v>3</v>
      </c>
      <c r="H25" s="5">
        <v>3</v>
      </c>
      <c r="I25" s="5">
        <v>3</v>
      </c>
      <c r="J25" s="5">
        <v>3</v>
      </c>
      <c r="K25" s="5">
        <v>3</v>
      </c>
      <c r="L25" s="5">
        <v>3</v>
      </c>
      <c r="M25" s="5">
        <v>3</v>
      </c>
      <c r="N25" s="5">
        <v>3</v>
      </c>
      <c r="O25" s="5">
        <v>3</v>
      </c>
      <c r="P25" s="5">
        <v>31.300000000000068</v>
      </c>
      <c r="Q25" s="5">
        <v>92</v>
      </c>
      <c r="R25" s="5">
        <v>109.20000000000005</v>
      </c>
      <c r="S25" s="5">
        <v>178</v>
      </c>
      <c r="T25" s="5">
        <v>194.10000000000002</v>
      </c>
      <c r="U25" s="5">
        <v>266</v>
      </c>
    </row>
    <row r="26" spans="1:21" x14ac:dyDescent="0.25">
      <c r="A26" s="5" t="s">
        <v>11</v>
      </c>
      <c r="B26" s="5">
        <v>0</v>
      </c>
      <c r="C26" s="5">
        <v>3</v>
      </c>
      <c r="D26" s="5">
        <v>34</v>
      </c>
      <c r="E26" s="5">
        <v>34</v>
      </c>
      <c r="F26" s="5">
        <v>34</v>
      </c>
      <c r="G26" s="5">
        <v>34</v>
      </c>
      <c r="H26" s="5">
        <v>34</v>
      </c>
      <c r="I26" s="5">
        <v>36</v>
      </c>
      <c r="J26" s="5">
        <v>36</v>
      </c>
      <c r="K26" s="5">
        <v>36</v>
      </c>
      <c r="L26" s="5">
        <v>36</v>
      </c>
      <c r="M26" s="5">
        <v>108</v>
      </c>
      <c r="N26" s="5">
        <v>149</v>
      </c>
      <c r="O26" s="5">
        <v>188</v>
      </c>
      <c r="P26" s="5">
        <v>193</v>
      </c>
      <c r="Q26" s="5">
        <v>265</v>
      </c>
      <c r="R26" s="5">
        <v>274</v>
      </c>
      <c r="S26" s="5">
        <v>340</v>
      </c>
      <c r="T26" s="5">
        <v>505</v>
      </c>
      <c r="U26" s="5">
        <v>1145</v>
      </c>
    </row>
    <row r="28" spans="1:21" ht="13.8" thickBot="1" x14ac:dyDescent="0.3">
      <c r="A28" s="3" t="s">
        <v>13</v>
      </c>
    </row>
    <row r="29" spans="1:21" x14ac:dyDescent="0.25">
      <c r="A29" s="1" t="s">
        <v>17</v>
      </c>
      <c r="B29" s="2">
        <v>2016</v>
      </c>
      <c r="C29" s="3">
        <v>2017</v>
      </c>
      <c r="D29" s="2">
        <v>2018</v>
      </c>
      <c r="E29" s="3">
        <v>2019</v>
      </c>
      <c r="F29" s="2">
        <v>2020</v>
      </c>
      <c r="G29" s="4">
        <v>2021</v>
      </c>
      <c r="H29" s="2">
        <v>2022</v>
      </c>
      <c r="I29" s="3">
        <v>2023</v>
      </c>
      <c r="J29" s="2">
        <v>2024</v>
      </c>
      <c r="K29" s="3">
        <v>2025</v>
      </c>
      <c r="L29" s="4">
        <v>2026</v>
      </c>
      <c r="M29" s="3">
        <v>2027</v>
      </c>
      <c r="N29" s="2">
        <v>2028</v>
      </c>
      <c r="O29" s="3">
        <v>2029</v>
      </c>
      <c r="P29" s="2">
        <v>2030</v>
      </c>
      <c r="Q29" s="3">
        <v>2031</v>
      </c>
      <c r="R29" s="2">
        <v>2032</v>
      </c>
      <c r="S29" s="3">
        <v>2033</v>
      </c>
      <c r="T29" s="2">
        <v>2034</v>
      </c>
      <c r="U29" s="4">
        <v>2035</v>
      </c>
    </row>
    <row r="30" spans="1:21" x14ac:dyDescent="0.25">
      <c r="A30" s="5" t="s">
        <v>2</v>
      </c>
      <c r="B30" s="5">
        <v>0</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row>
    <row r="31" spans="1:21" x14ac:dyDescent="0.25">
      <c r="A31" s="5" t="s">
        <v>3</v>
      </c>
      <c r="B31" s="5">
        <v>0</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row>
    <row r="32" spans="1:21" x14ac:dyDescent="0.25">
      <c r="A32" s="5" t="s">
        <v>4</v>
      </c>
      <c r="B32" s="5">
        <v>0</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row>
    <row r="33" spans="1:21" x14ac:dyDescent="0.25">
      <c r="A33" s="5" t="s">
        <v>5</v>
      </c>
      <c r="B33" s="5">
        <v>0</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row>
    <row r="34" spans="1:21" x14ac:dyDescent="0.25">
      <c r="A34" s="5" t="s">
        <v>6</v>
      </c>
      <c r="B34" s="5">
        <v>0</v>
      </c>
      <c r="C34" s="5">
        <v>0</v>
      </c>
      <c r="D34" s="5">
        <v>0</v>
      </c>
      <c r="E34" s="5">
        <v>0</v>
      </c>
      <c r="F34" s="5">
        <v>0</v>
      </c>
      <c r="G34" s="5">
        <v>0</v>
      </c>
      <c r="H34" s="5">
        <v>0</v>
      </c>
      <c r="I34" s="5">
        <v>0</v>
      </c>
      <c r="J34" s="5">
        <v>0</v>
      </c>
      <c r="K34" s="5">
        <v>0</v>
      </c>
      <c r="L34" s="5">
        <v>0</v>
      </c>
      <c r="M34" s="5">
        <v>0</v>
      </c>
      <c r="N34" s="5">
        <v>0</v>
      </c>
      <c r="O34" s="5">
        <v>0</v>
      </c>
      <c r="P34" s="5">
        <v>0</v>
      </c>
      <c r="Q34" s="5">
        <v>0</v>
      </c>
      <c r="R34" s="5">
        <v>0</v>
      </c>
      <c r="S34" s="5">
        <v>0</v>
      </c>
      <c r="T34" s="5">
        <v>0</v>
      </c>
      <c r="U34" s="5">
        <v>0</v>
      </c>
    </row>
    <row r="35" spans="1:21" x14ac:dyDescent="0.25">
      <c r="A35" s="5" t="s">
        <v>7</v>
      </c>
      <c r="B35" s="5">
        <v>0</v>
      </c>
      <c r="C35" s="5">
        <v>0</v>
      </c>
      <c r="D35" s="5">
        <v>0</v>
      </c>
      <c r="E35" s="5">
        <v>0</v>
      </c>
      <c r="F35" s="5">
        <v>0</v>
      </c>
      <c r="G35" s="5">
        <v>0</v>
      </c>
      <c r="H35" s="5">
        <v>0</v>
      </c>
      <c r="I35" s="5">
        <v>0</v>
      </c>
      <c r="J35" s="5">
        <v>0</v>
      </c>
      <c r="K35" s="5">
        <v>0</v>
      </c>
      <c r="L35" s="5">
        <v>0</v>
      </c>
      <c r="M35" s="5">
        <v>0</v>
      </c>
      <c r="N35" s="5">
        <v>0</v>
      </c>
      <c r="O35" s="5">
        <v>0</v>
      </c>
      <c r="P35" s="5">
        <v>0</v>
      </c>
      <c r="Q35" s="5">
        <v>0</v>
      </c>
      <c r="R35" s="5">
        <v>0</v>
      </c>
      <c r="S35" s="5">
        <v>0</v>
      </c>
      <c r="T35" s="5">
        <v>0</v>
      </c>
      <c r="U35" s="5">
        <v>5</v>
      </c>
    </row>
    <row r="36" spans="1:21" x14ac:dyDescent="0.25">
      <c r="A36" s="5" t="s">
        <v>8</v>
      </c>
      <c r="B36" s="5">
        <v>0</v>
      </c>
      <c r="C36" s="5">
        <v>0</v>
      </c>
      <c r="D36" s="5">
        <v>0</v>
      </c>
      <c r="E36" s="5">
        <v>0</v>
      </c>
      <c r="F36" s="5">
        <v>0</v>
      </c>
      <c r="G36" s="5">
        <v>0</v>
      </c>
      <c r="H36" s="5">
        <v>0</v>
      </c>
      <c r="I36" s="5">
        <v>0</v>
      </c>
      <c r="J36" s="5">
        <v>0</v>
      </c>
      <c r="K36" s="5">
        <v>0</v>
      </c>
      <c r="L36" s="5">
        <v>0</v>
      </c>
      <c r="M36" s="5">
        <v>5</v>
      </c>
      <c r="N36" s="5">
        <v>5</v>
      </c>
      <c r="O36" s="5">
        <v>5</v>
      </c>
      <c r="P36" s="5">
        <v>5</v>
      </c>
      <c r="Q36" s="5">
        <v>5</v>
      </c>
      <c r="R36" s="5">
        <v>5</v>
      </c>
      <c r="S36" s="5">
        <v>5</v>
      </c>
      <c r="T36" s="5">
        <v>5</v>
      </c>
      <c r="U36" s="5">
        <v>25</v>
      </c>
    </row>
    <row r="37" spans="1:21" x14ac:dyDescent="0.25">
      <c r="A37" s="5" t="s">
        <v>9</v>
      </c>
      <c r="B37" s="5">
        <v>0</v>
      </c>
      <c r="C37" s="5">
        <v>0</v>
      </c>
      <c r="D37" s="5">
        <v>0</v>
      </c>
      <c r="E37" s="5">
        <v>0</v>
      </c>
      <c r="F37" s="5">
        <v>0</v>
      </c>
      <c r="G37" s="5">
        <v>0</v>
      </c>
      <c r="H37" s="5">
        <v>0</v>
      </c>
      <c r="I37" s="5">
        <v>0</v>
      </c>
      <c r="J37" s="5">
        <v>0</v>
      </c>
      <c r="K37" s="5">
        <v>0</v>
      </c>
      <c r="L37" s="5">
        <v>5</v>
      </c>
      <c r="M37" s="5">
        <v>5</v>
      </c>
      <c r="N37" s="5">
        <v>5</v>
      </c>
      <c r="O37" s="5">
        <v>5</v>
      </c>
      <c r="P37" s="5">
        <v>5</v>
      </c>
      <c r="Q37" s="5">
        <v>5</v>
      </c>
      <c r="R37" s="5">
        <v>5</v>
      </c>
      <c r="S37" s="5">
        <v>5</v>
      </c>
      <c r="T37" s="5">
        <v>5</v>
      </c>
      <c r="U37" s="5">
        <v>54</v>
      </c>
    </row>
    <row r="38" spans="1:21" x14ac:dyDescent="0.25">
      <c r="A38" s="5" t="s">
        <v>10</v>
      </c>
      <c r="B38" s="5">
        <v>0</v>
      </c>
      <c r="C38" s="5">
        <v>0</v>
      </c>
      <c r="D38" s="5">
        <v>0</v>
      </c>
      <c r="E38" s="5">
        <v>0</v>
      </c>
      <c r="F38" s="5">
        <v>0</v>
      </c>
      <c r="G38" s="5">
        <v>0</v>
      </c>
      <c r="H38" s="5">
        <v>0</v>
      </c>
      <c r="I38" s="5">
        <v>0</v>
      </c>
      <c r="J38" s="5">
        <v>0</v>
      </c>
      <c r="K38" s="5">
        <v>0</v>
      </c>
      <c r="L38" s="5">
        <v>5</v>
      </c>
      <c r="M38" s="5">
        <v>10</v>
      </c>
      <c r="N38" s="5">
        <v>10</v>
      </c>
      <c r="O38" s="5">
        <v>10</v>
      </c>
      <c r="P38" s="5">
        <v>10</v>
      </c>
      <c r="Q38" s="5">
        <v>10</v>
      </c>
      <c r="R38" s="5">
        <v>10</v>
      </c>
      <c r="S38" s="5">
        <v>10</v>
      </c>
      <c r="T38" s="5">
        <v>54</v>
      </c>
      <c r="U38" s="5">
        <v>69</v>
      </c>
    </row>
    <row r="39" spans="1:21" x14ac:dyDescent="0.25">
      <c r="A39" s="5" t="s">
        <v>11</v>
      </c>
      <c r="B39" s="5">
        <v>0</v>
      </c>
      <c r="C39" s="5">
        <v>5</v>
      </c>
      <c r="D39" s="5">
        <v>5</v>
      </c>
      <c r="E39" s="5">
        <v>5</v>
      </c>
      <c r="F39" s="5">
        <v>5</v>
      </c>
      <c r="G39" s="5">
        <v>5</v>
      </c>
      <c r="H39" s="5">
        <v>5</v>
      </c>
      <c r="I39" s="5">
        <v>5</v>
      </c>
      <c r="J39" s="5">
        <v>5</v>
      </c>
      <c r="K39" s="5">
        <v>20</v>
      </c>
      <c r="L39" s="5">
        <v>20</v>
      </c>
      <c r="M39" s="5">
        <v>20</v>
      </c>
      <c r="N39" s="5">
        <v>20</v>
      </c>
      <c r="O39" s="5">
        <v>20</v>
      </c>
      <c r="P39" s="5">
        <v>20</v>
      </c>
      <c r="Q39" s="5">
        <v>25</v>
      </c>
      <c r="R39" s="5">
        <v>74</v>
      </c>
      <c r="S39" s="5">
        <v>99</v>
      </c>
      <c r="T39" s="5">
        <v>124</v>
      </c>
      <c r="U39" s="5">
        <v>144</v>
      </c>
    </row>
    <row r="40" spans="1:21" x14ac:dyDescent="0.25">
      <c r="A40" s="5"/>
      <c r="B40" s="5"/>
      <c r="C40" s="5"/>
      <c r="D40" s="5"/>
      <c r="E40" s="5"/>
      <c r="F40" s="5"/>
      <c r="G40" s="5"/>
      <c r="H40" s="5"/>
      <c r="I40" s="5"/>
      <c r="J40" s="5"/>
      <c r="K40" s="5"/>
      <c r="L40" s="5"/>
      <c r="M40" s="5"/>
      <c r="N40" s="5"/>
      <c r="O40" s="5"/>
      <c r="P40" s="5"/>
      <c r="Q40" s="5"/>
      <c r="R40" s="5"/>
      <c r="S40" s="5"/>
      <c r="T40" s="5"/>
      <c r="U40" s="5"/>
    </row>
    <row r="41" spans="1:21" ht="13.8" thickBot="1" x14ac:dyDescent="0.3">
      <c r="A41" s="3" t="s">
        <v>14</v>
      </c>
    </row>
    <row r="42" spans="1:21" x14ac:dyDescent="0.25">
      <c r="A42" s="1" t="s">
        <v>17</v>
      </c>
      <c r="B42" s="2">
        <v>2016</v>
      </c>
      <c r="C42" s="3">
        <v>2017</v>
      </c>
      <c r="D42" s="2">
        <v>2018</v>
      </c>
      <c r="E42" s="3">
        <v>2019</v>
      </c>
      <c r="F42" s="2">
        <v>2020</v>
      </c>
      <c r="G42" s="4">
        <v>2021</v>
      </c>
      <c r="H42" s="2">
        <v>2022</v>
      </c>
      <c r="I42" s="3">
        <v>2023</v>
      </c>
      <c r="J42" s="2">
        <v>2024</v>
      </c>
      <c r="K42" s="3">
        <v>2025</v>
      </c>
      <c r="L42" s="4">
        <v>2026</v>
      </c>
      <c r="M42" s="3">
        <v>2027</v>
      </c>
      <c r="N42" s="2">
        <v>2028</v>
      </c>
      <c r="O42" s="3">
        <v>2029</v>
      </c>
      <c r="P42" s="2">
        <v>2030</v>
      </c>
      <c r="Q42" s="3">
        <v>2031</v>
      </c>
      <c r="R42" s="2">
        <v>2032</v>
      </c>
      <c r="S42" s="3">
        <v>2033</v>
      </c>
      <c r="T42" s="2">
        <v>2034</v>
      </c>
      <c r="U42" s="4">
        <v>2035</v>
      </c>
    </row>
    <row r="43" spans="1:21" x14ac:dyDescent="0.25">
      <c r="A43" s="5" t="s">
        <v>2</v>
      </c>
      <c r="B43" s="5">
        <v>0</v>
      </c>
      <c r="C43" s="5">
        <v>0</v>
      </c>
      <c r="D43" s="5">
        <v>0</v>
      </c>
      <c r="E43" s="5">
        <v>0</v>
      </c>
      <c r="F43" s="5">
        <v>0</v>
      </c>
      <c r="G43" s="5">
        <v>0</v>
      </c>
      <c r="H43" s="5">
        <v>0</v>
      </c>
      <c r="I43" s="5">
        <v>0</v>
      </c>
      <c r="J43" s="5">
        <v>0</v>
      </c>
      <c r="K43" s="5">
        <v>0</v>
      </c>
      <c r="L43" s="5">
        <v>0</v>
      </c>
      <c r="M43" s="5">
        <v>0</v>
      </c>
      <c r="N43" s="5">
        <v>0</v>
      </c>
      <c r="O43" s="5">
        <v>0</v>
      </c>
      <c r="P43" s="5">
        <v>0</v>
      </c>
      <c r="Q43" s="5">
        <v>0</v>
      </c>
      <c r="R43" s="5">
        <v>0</v>
      </c>
      <c r="S43" s="5">
        <v>50</v>
      </c>
      <c r="T43" s="5">
        <v>50</v>
      </c>
      <c r="U43" s="5">
        <v>100</v>
      </c>
    </row>
    <row r="44" spans="1:21" x14ac:dyDescent="0.25">
      <c r="A44" s="5" t="s">
        <v>3</v>
      </c>
      <c r="B44" s="5">
        <v>0</v>
      </c>
      <c r="C44" s="5">
        <v>0</v>
      </c>
      <c r="D44" s="5">
        <v>0</v>
      </c>
      <c r="E44" s="5">
        <v>0</v>
      </c>
      <c r="F44" s="5">
        <v>0</v>
      </c>
      <c r="G44" s="5">
        <v>0</v>
      </c>
      <c r="H44" s="5">
        <v>0</v>
      </c>
      <c r="I44" s="5">
        <v>0</v>
      </c>
      <c r="J44" s="5">
        <v>0</v>
      </c>
      <c r="K44" s="5">
        <v>0</v>
      </c>
      <c r="L44" s="5">
        <v>0</v>
      </c>
      <c r="M44" s="5">
        <v>0</v>
      </c>
      <c r="N44" s="5">
        <v>0</v>
      </c>
      <c r="O44" s="5">
        <v>0</v>
      </c>
      <c r="P44" s="5">
        <v>0</v>
      </c>
      <c r="Q44" s="5">
        <v>50</v>
      </c>
      <c r="R44" s="5">
        <v>50</v>
      </c>
      <c r="S44" s="5">
        <v>100</v>
      </c>
      <c r="T44" s="5">
        <v>100</v>
      </c>
      <c r="U44" s="5">
        <v>150</v>
      </c>
    </row>
    <row r="45" spans="1:21" x14ac:dyDescent="0.25">
      <c r="A45" s="5" t="s">
        <v>4</v>
      </c>
      <c r="B45" s="5">
        <v>0</v>
      </c>
      <c r="C45" s="5">
        <v>0</v>
      </c>
      <c r="D45" s="5">
        <v>0</v>
      </c>
      <c r="E45" s="5">
        <v>0</v>
      </c>
      <c r="F45" s="5">
        <v>0</v>
      </c>
      <c r="G45" s="5">
        <v>0</v>
      </c>
      <c r="H45" s="5">
        <v>0</v>
      </c>
      <c r="I45" s="5">
        <v>0</v>
      </c>
      <c r="J45" s="5">
        <v>0</v>
      </c>
      <c r="K45" s="5">
        <v>0</v>
      </c>
      <c r="L45" s="5">
        <v>0</v>
      </c>
      <c r="M45" s="5">
        <v>0</v>
      </c>
      <c r="N45" s="5">
        <v>0</v>
      </c>
      <c r="O45" s="5">
        <v>0</v>
      </c>
      <c r="P45" s="5">
        <v>0</v>
      </c>
      <c r="Q45" s="5">
        <v>50</v>
      </c>
      <c r="R45" s="5">
        <v>50</v>
      </c>
      <c r="S45" s="5">
        <v>100</v>
      </c>
      <c r="T45" s="5">
        <v>100</v>
      </c>
      <c r="U45" s="5">
        <v>150</v>
      </c>
    </row>
    <row r="46" spans="1:21" x14ac:dyDescent="0.25">
      <c r="A46" s="5" t="s">
        <v>5</v>
      </c>
      <c r="B46" s="5">
        <v>0</v>
      </c>
      <c r="C46" s="5">
        <v>0</v>
      </c>
      <c r="D46" s="5">
        <v>0</v>
      </c>
      <c r="E46" s="5">
        <v>0</v>
      </c>
      <c r="F46" s="5">
        <v>0</v>
      </c>
      <c r="G46" s="5">
        <v>0</v>
      </c>
      <c r="H46" s="5">
        <v>0</v>
      </c>
      <c r="I46" s="5">
        <v>0</v>
      </c>
      <c r="J46" s="5">
        <v>0</v>
      </c>
      <c r="K46" s="5">
        <v>0</v>
      </c>
      <c r="L46" s="5">
        <v>0</v>
      </c>
      <c r="M46" s="5">
        <v>0</v>
      </c>
      <c r="N46" s="5">
        <v>0</v>
      </c>
      <c r="O46" s="5">
        <v>0</v>
      </c>
      <c r="P46" s="5">
        <v>0</v>
      </c>
      <c r="Q46" s="5">
        <v>50</v>
      </c>
      <c r="R46" s="5">
        <v>50</v>
      </c>
      <c r="S46" s="5">
        <v>100</v>
      </c>
      <c r="T46" s="5">
        <v>100</v>
      </c>
      <c r="U46" s="5">
        <v>150</v>
      </c>
    </row>
    <row r="47" spans="1:21" x14ac:dyDescent="0.25">
      <c r="A47" s="11" t="s">
        <v>6</v>
      </c>
      <c r="B47" s="11">
        <v>0</v>
      </c>
      <c r="C47" s="11">
        <v>0</v>
      </c>
      <c r="D47" s="11">
        <v>0</v>
      </c>
      <c r="E47" s="11">
        <v>0</v>
      </c>
      <c r="F47" s="11">
        <v>0</v>
      </c>
      <c r="G47" s="11">
        <v>0</v>
      </c>
      <c r="H47" s="11">
        <v>0</v>
      </c>
      <c r="I47" s="11">
        <v>0</v>
      </c>
      <c r="J47" s="11">
        <v>0</v>
      </c>
      <c r="K47" s="11">
        <v>0</v>
      </c>
      <c r="L47" s="11">
        <v>0</v>
      </c>
      <c r="M47" s="11">
        <v>0</v>
      </c>
      <c r="N47" s="11">
        <v>0</v>
      </c>
      <c r="O47" s="11">
        <v>0</v>
      </c>
      <c r="P47" s="11">
        <v>0</v>
      </c>
      <c r="Q47" s="11">
        <v>50</v>
      </c>
      <c r="R47" s="11">
        <v>50</v>
      </c>
      <c r="S47" s="11">
        <v>100</v>
      </c>
      <c r="T47" s="11">
        <v>100</v>
      </c>
      <c r="U47" s="11">
        <v>150</v>
      </c>
    </row>
    <row r="48" spans="1:21" x14ac:dyDescent="0.25">
      <c r="A48" s="5" t="s">
        <v>7</v>
      </c>
      <c r="B48" s="5">
        <v>0</v>
      </c>
      <c r="C48" s="5">
        <v>0</v>
      </c>
      <c r="D48" s="5">
        <v>0</v>
      </c>
      <c r="E48" s="5">
        <v>0</v>
      </c>
      <c r="F48" s="5">
        <v>0</v>
      </c>
      <c r="G48" s="5">
        <v>0</v>
      </c>
      <c r="H48" s="5">
        <v>0</v>
      </c>
      <c r="I48" s="5">
        <v>0</v>
      </c>
      <c r="J48" s="5">
        <v>0</v>
      </c>
      <c r="K48" s="5">
        <v>0</v>
      </c>
      <c r="L48" s="5">
        <v>0</v>
      </c>
      <c r="M48" s="5">
        <v>0</v>
      </c>
      <c r="N48" s="5">
        <v>0</v>
      </c>
      <c r="O48" s="5">
        <v>0</v>
      </c>
      <c r="P48" s="5">
        <v>0</v>
      </c>
      <c r="Q48" s="5">
        <v>50</v>
      </c>
      <c r="R48" s="5">
        <v>50</v>
      </c>
      <c r="S48" s="5">
        <v>100</v>
      </c>
      <c r="T48" s="5">
        <v>100</v>
      </c>
      <c r="U48" s="5">
        <v>152</v>
      </c>
    </row>
    <row r="49" spans="1:21" x14ac:dyDescent="0.25">
      <c r="A49" s="5" t="s">
        <v>8</v>
      </c>
      <c r="B49" s="5">
        <v>0</v>
      </c>
      <c r="C49" s="5">
        <v>0</v>
      </c>
      <c r="D49" s="5">
        <v>0</v>
      </c>
      <c r="E49" s="5">
        <v>0</v>
      </c>
      <c r="F49" s="5">
        <v>0</v>
      </c>
      <c r="G49" s="5">
        <v>0</v>
      </c>
      <c r="H49" s="5">
        <v>0</v>
      </c>
      <c r="I49" s="5">
        <v>0</v>
      </c>
      <c r="J49" s="5">
        <v>0</v>
      </c>
      <c r="K49" s="5">
        <v>0</v>
      </c>
      <c r="L49" s="5">
        <v>0</v>
      </c>
      <c r="M49" s="5">
        <v>0</v>
      </c>
      <c r="N49" s="5">
        <v>0</v>
      </c>
      <c r="O49" s="5">
        <v>0</v>
      </c>
      <c r="P49" s="5">
        <v>0</v>
      </c>
      <c r="Q49" s="5">
        <v>50</v>
      </c>
      <c r="R49" s="5">
        <v>50</v>
      </c>
      <c r="S49" s="5">
        <v>102</v>
      </c>
      <c r="T49" s="5">
        <v>105</v>
      </c>
      <c r="U49" s="5">
        <v>224.29999999999995</v>
      </c>
    </row>
    <row r="50" spans="1:21" x14ac:dyDescent="0.25">
      <c r="A50" s="5" t="s">
        <v>9</v>
      </c>
      <c r="B50" s="5">
        <v>0</v>
      </c>
      <c r="C50" s="5">
        <v>0</v>
      </c>
      <c r="D50" s="5">
        <v>0</v>
      </c>
      <c r="E50" s="5">
        <v>0</v>
      </c>
      <c r="F50" s="5">
        <v>0</v>
      </c>
      <c r="G50" s="5">
        <v>0</v>
      </c>
      <c r="H50" s="5">
        <v>0</v>
      </c>
      <c r="I50" s="5">
        <v>0</v>
      </c>
      <c r="J50" s="5">
        <v>0</v>
      </c>
      <c r="K50" s="5">
        <v>0</v>
      </c>
      <c r="L50" s="5">
        <v>0</v>
      </c>
      <c r="M50" s="5">
        <v>0</v>
      </c>
      <c r="N50" s="5">
        <v>0</v>
      </c>
      <c r="O50" s="5">
        <v>0</v>
      </c>
      <c r="P50" s="5">
        <v>3</v>
      </c>
      <c r="Q50" s="5">
        <v>52</v>
      </c>
      <c r="R50" s="5">
        <v>52</v>
      </c>
      <c r="S50" s="5">
        <v>180.20000000000005</v>
      </c>
      <c r="T50" s="5">
        <v>216.20000000000005</v>
      </c>
      <c r="U50" s="5">
        <v>277.20000000000005</v>
      </c>
    </row>
    <row r="51" spans="1:21" x14ac:dyDescent="0.25">
      <c r="A51" s="5" t="s">
        <v>10</v>
      </c>
      <c r="B51" s="5">
        <v>0</v>
      </c>
      <c r="C51" s="5">
        <v>0</v>
      </c>
      <c r="D51" s="5">
        <v>0</v>
      </c>
      <c r="E51" s="5">
        <v>0</v>
      </c>
      <c r="F51" s="5">
        <v>0</v>
      </c>
      <c r="G51" s="5">
        <v>0</v>
      </c>
      <c r="H51" s="5">
        <v>0</v>
      </c>
      <c r="I51" s="5">
        <v>3</v>
      </c>
      <c r="J51" s="5">
        <v>3</v>
      </c>
      <c r="K51" s="5">
        <v>3</v>
      </c>
      <c r="L51" s="5">
        <v>3</v>
      </c>
      <c r="M51" s="5">
        <v>3</v>
      </c>
      <c r="N51" s="5">
        <v>3</v>
      </c>
      <c r="O51" s="5">
        <v>3</v>
      </c>
      <c r="P51" s="5">
        <v>3</v>
      </c>
      <c r="Q51" s="5">
        <v>146.30000000000007</v>
      </c>
      <c r="R51" s="5">
        <v>182.10000000000002</v>
      </c>
      <c r="S51" s="5">
        <v>254.20000000000005</v>
      </c>
      <c r="T51" s="5">
        <v>259</v>
      </c>
      <c r="U51" s="5">
        <v>316</v>
      </c>
    </row>
    <row r="52" spans="1:21" x14ac:dyDescent="0.25">
      <c r="A52" s="5" t="s">
        <v>11</v>
      </c>
      <c r="B52" s="5">
        <v>0</v>
      </c>
      <c r="C52" s="5">
        <v>3</v>
      </c>
      <c r="D52" s="5">
        <v>15</v>
      </c>
      <c r="E52" s="5">
        <v>15</v>
      </c>
      <c r="F52" s="5">
        <v>15</v>
      </c>
      <c r="G52" s="5">
        <v>15</v>
      </c>
      <c r="H52" s="5">
        <v>15</v>
      </c>
      <c r="I52" s="5">
        <v>15</v>
      </c>
      <c r="J52" s="5">
        <v>18</v>
      </c>
      <c r="K52" s="5">
        <v>18</v>
      </c>
      <c r="L52" s="5">
        <v>18</v>
      </c>
      <c r="M52" s="5">
        <v>105</v>
      </c>
      <c r="N52" s="5">
        <v>238</v>
      </c>
      <c r="O52" s="5">
        <v>272</v>
      </c>
      <c r="P52" s="5">
        <v>291</v>
      </c>
      <c r="Q52" s="5">
        <v>344</v>
      </c>
      <c r="R52" s="5">
        <v>361</v>
      </c>
      <c r="S52" s="5">
        <v>410</v>
      </c>
      <c r="T52" s="5">
        <v>465</v>
      </c>
      <c r="U52" s="5">
        <v>868</v>
      </c>
    </row>
    <row r="54" spans="1:21" ht="13.8" thickBot="1" x14ac:dyDescent="0.3">
      <c r="A54" s="3" t="s">
        <v>18</v>
      </c>
    </row>
    <row r="55" spans="1:21" x14ac:dyDescent="0.25">
      <c r="A55" s="1" t="s">
        <v>17</v>
      </c>
      <c r="B55" s="2">
        <v>2016</v>
      </c>
      <c r="C55" s="3">
        <v>2017</v>
      </c>
      <c r="D55" s="2">
        <v>2018</v>
      </c>
      <c r="E55" s="3">
        <v>2019</v>
      </c>
      <c r="F55" s="2">
        <v>2020</v>
      </c>
      <c r="G55" s="4">
        <v>2021</v>
      </c>
      <c r="H55" s="2">
        <v>2022</v>
      </c>
      <c r="I55" s="3">
        <v>2023</v>
      </c>
      <c r="J55" s="2">
        <v>2024</v>
      </c>
      <c r="K55" s="3">
        <v>2025</v>
      </c>
      <c r="L55" s="4">
        <v>2026</v>
      </c>
      <c r="M55" s="3">
        <v>2027</v>
      </c>
      <c r="N55" s="2">
        <v>2028</v>
      </c>
      <c r="O55" s="3">
        <v>2029</v>
      </c>
      <c r="P55" s="2">
        <v>2030</v>
      </c>
      <c r="Q55" s="3">
        <v>2031</v>
      </c>
      <c r="R55" s="2">
        <v>2032</v>
      </c>
      <c r="S55" s="3">
        <v>2033</v>
      </c>
      <c r="T55" s="2">
        <v>2034</v>
      </c>
      <c r="U55" s="4">
        <v>2035</v>
      </c>
    </row>
    <row r="56" spans="1:21" x14ac:dyDescent="0.25">
      <c r="A56" s="5" t="s">
        <v>2</v>
      </c>
      <c r="B56" s="5">
        <v>0</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row>
    <row r="57" spans="1:21" x14ac:dyDescent="0.25">
      <c r="A57" s="5" t="s">
        <v>3</v>
      </c>
      <c r="B57" s="5">
        <v>0</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row>
    <row r="58" spans="1:21" x14ac:dyDescent="0.25">
      <c r="A58" s="5" t="s">
        <v>4</v>
      </c>
      <c r="B58" s="5">
        <v>0</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row>
    <row r="59" spans="1:21" x14ac:dyDescent="0.25">
      <c r="A59" s="5" t="s">
        <v>5</v>
      </c>
      <c r="B59" s="5">
        <v>0</v>
      </c>
      <c r="C59" s="5">
        <v>0</v>
      </c>
      <c r="D59" s="5">
        <v>0</v>
      </c>
      <c r="E59" s="5">
        <v>0</v>
      </c>
      <c r="F59" s="5">
        <v>0</v>
      </c>
      <c r="G59" s="5">
        <v>0</v>
      </c>
      <c r="H59" s="5">
        <v>0</v>
      </c>
      <c r="I59" s="5">
        <v>0</v>
      </c>
      <c r="J59" s="5">
        <v>0</v>
      </c>
      <c r="K59" s="5">
        <v>0</v>
      </c>
      <c r="L59" s="5">
        <v>0</v>
      </c>
      <c r="M59" s="5">
        <v>0</v>
      </c>
      <c r="N59" s="5">
        <v>0</v>
      </c>
      <c r="O59" s="5">
        <v>0</v>
      </c>
      <c r="P59" s="5">
        <v>0</v>
      </c>
      <c r="Q59" s="5">
        <v>0</v>
      </c>
      <c r="R59" s="5">
        <v>0</v>
      </c>
      <c r="S59" s="5">
        <v>5</v>
      </c>
      <c r="T59" s="5">
        <v>5</v>
      </c>
      <c r="U59" s="5">
        <v>5</v>
      </c>
    </row>
    <row r="60" spans="1:21" x14ac:dyDescent="0.25">
      <c r="A60" s="5" t="s">
        <v>6</v>
      </c>
      <c r="B60" s="5">
        <v>0</v>
      </c>
      <c r="C60" s="5">
        <v>0</v>
      </c>
      <c r="D60" s="5">
        <v>0</v>
      </c>
      <c r="E60" s="5">
        <v>0</v>
      </c>
      <c r="F60" s="5">
        <v>0</v>
      </c>
      <c r="G60" s="5">
        <v>0</v>
      </c>
      <c r="H60" s="5">
        <v>0</v>
      </c>
      <c r="I60" s="5">
        <v>0</v>
      </c>
      <c r="J60" s="5">
        <v>0</v>
      </c>
      <c r="K60" s="5">
        <v>0</v>
      </c>
      <c r="L60" s="5">
        <v>0</v>
      </c>
      <c r="M60" s="5">
        <v>0</v>
      </c>
      <c r="N60" s="5">
        <v>0</v>
      </c>
      <c r="O60" s="5">
        <v>5</v>
      </c>
      <c r="P60" s="5">
        <v>5</v>
      </c>
      <c r="Q60" s="5">
        <v>5</v>
      </c>
      <c r="R60" s="5">
        <v>5</v>
      </c>
      <c r="S60" s="5">
        <v>5</v>
      </c>
      <c r="T60" s="5">
        <v>5</v>
      </c>
      <c r="U60" s="5">
        <v>10</v>
      </c>
    </row>
    <row r="61" spans="1:21" x14ac:dyDescent="0.25">
      <c r="A61" s="5" t="s">
        <v>7</v>
      </c>
      <c r="B61" s="5">
        <v>0</v>
      </c>
      <c r="C61" s="5">
        <v>0</v>
      </c>
      <c r="D61" s="5">
        <v>0</v>
      </c>
      <c r="E61" s="5">
        <v>0</v>
      </c>
      <c r="F61" s="5">
        <v>0</v>
      </c>
      <c r="G61" s="5">
        <v>0</v>
      </c>
      <c r="H61" s="5">
        <v>0</v>
      </c>
      <c r="I61" s="5">
        <v>0</v>
      </c>
      <c r="J61" s="5">
        <v>0</v>
      </c>
      <c r="K61" s="5">
        <v>0</v>
      </c>
      <c r="L61" s="5">
        <v>0</v>
      </c>
      <c r="M61" s="5">
        <v>0</v>
      </c>
      <c r="N61" s="5">
        <v>0</v>
      </c>
      <c r="O61" s="5">
        <v>10</v>
      </c>
      <c r="P61" s="5">
        <v>10</v>
      </c>
      <c r="Q61" s="5">
        <v>10</v>
      </c>
      <c r="R61" s="5">
        <v>10</v>
      </c>
      <c r="S61" s="5">
        <v>10</v>
      </c>
      <c r="T61" s="5">
        <v>10</v>
      </c>
      <c r="U61" s="5">
        <v>20</v>
      </c>
    </row>
    <row r="62" spans="1:21" x14ac:dyDescent="0.25">
      <c r="A62" s="5" t="s">
        <v>8</v>
      </c>
      <c r="B62" s="5">
        <v>0</v>
      </c>
      <c r="C62" s="5">
        <v>0</v>
      </c>
      <c r="D62" s="5">
        <v>0</v>
      </c>
      <c r="E62" s="5">
        <v>0</v>
      </c>
      <c r="F62" s="5">
        <v>0</v>
      </c>
      <c r="G62" s="5">
        <v>0</v>
      </c>
      <c r="H62" s="5">
        <v>0</v>
      </c>
      <c r="I62" s="5">
        <v>0</v>
      </c>
      <c r="J62" s="5">
        <v>0</v>
      </c>
      <c r="K62" s="5">
        <v>0</v>
      </c>
      <c r="L62" s="5">
        <v>0</v>
      </c>
      <c r="M62" s="5">
        <v>5</v>
      </c>
      <c r="N62" s="5">
        <v>5</v>
      </c>
      <c r="O62" s="5">
        <v>15</v>
      </c>
      <c r="P62" s="5">
        <v>15</v>
      </c>
      <c r="Q62" s="5">
        <v>15</v>
      </c>
      <c r="R62" s="5">
        <v>15</v>
      </c>
      <c r="S62" s="5">
        <v>15</v>
      </c>
      <c r="T62" s="5">
        <v>15</v>
      </c>
      <c r="U62" s="5">
        <v>35</v>
      </c>
    </row>
    <row r="63" spans="1:21" x14ac:dyDescent="0.25">
      <c r="A63" s="5" t="s">
        <v>9</v>
      </c>
      <c r="B63" s="5">
        <v>0</v>
      </c>
      <c r="C63" s="5">
        <v>0</v>
      </c>
      <c r="D63" s="5">
        <v>0</v>
      </c>
      <c r="E63" s="5">
        <v>0</v>
      </c>
      <c r="F63" s="5">
        <v>0</v>
      </c>
      <c r="G63" s="5">
        <v>0</v>
      </c>
      <c r="H63" s="5">
        <v>0</v>
      </c>
      <c r="I63" s="5">
        <v>0</v>
      </c>
      <c r="J63" s="5">
        <v>0</v>
      </c>
      <c r="K63" s="5">
        <v>0</v>
      </c>
      <c r="L63" s="5">
        <v>5</v>
      </c>
      <c r="M63" s="5">
        <v>5</v>
      </c>
      <c r="N63" s="5">
        <v>5</v>
      </c>
      <c r="O63" s="5">
        <v>20</v>
      </c>
      <c r="P63" s="5">
        <v>20</v>
      </c>
      <c r="Q63" s="5">
        <v>20</v>
      </c>
      <c r="R63" s="5">
        <v>20</v>
      </c>
      <c r="S63" s="5">
        <v>20</v>
      </c>
      <c r="T63" s="5">
        <v>30</v>
      </c>
      <c r="U63" s="5">
        <v>59</v>
      </c>
    </row>
    <row r="64" spans="1:21" x14ac:dyDescent="0.25">
      <c r="A64" s="5" t="s">
        <v>10</v>
      </c>
      <c r="B64" s="5">
        <v>0</v>
      </c>
      <c r="C64" s="5">
        <v>0</v>
      </c>
      <c r="D64" s="5">
        <v>0</v>
      </c>
      <c r="E64" s="5">
        <v>0</v>
      </c>
      <c r="F64" s="5">
        <v>0</v>
      </c>
      <c r="G64" s="5">
        <v>0</v>
      </c>
      <c r="H64" s="5">
        <v>0</v>
      </c>
      <c r="I64" s="5">
        <v>0</v>
      </c>
      <c r="J64" s="5">
        <v>0</v>
      </c>
      <c r="K64" s="5">
        <v>0</v>
      </c>
      <c r="L64" s="5">
        <v>5</v>
      </c>
      <c r="M64" s="5">
        <v>10</v>
      </c>
      <c r="N64" s="5">
        <v>10</v>
      </c>
      <c r="O64" s="5">
        <v>35</v>
      </c>
      <c r="P64" s="5">
        <v>35</v>
      </c>
      <c r="Q64" s="5">
        <v>35</v>
      </c>
      <c r="R64" s="5">
        <v>35</v>
      </c>
      <c r="S64" s="5">
        <v>40</v>
      </c>
      <c r="T64" s="5">
        <v>59</v>
      </c>
      <c r="U64" s="5">
        <v>79</v>
      </c>
    </row>
    <row r="65" spans="1:21" x14ac:dyDescent="0.25">
      <c r="A65" s="5" t="s">
        <v>11</v>
      </c>
      <c r="B65" s="5">
        <v>0</v>
      </c>
      <c r="C65" s="5">
        <v>5</v>
      </c>
      <c r="D65" s="5">
        <v>5</v>
      </c>
      <c r="E65" s="5">
        <v>10</v>
      </c>
      <c r="F65" s="5">
        <v>25</v>
      </c>
      <c r="G65" s="5">
        <v>25</v>
      </c>
      <c r="H65" s="5">
        <v>25</v>
      </c>
      <c r="I65" s="5">
        <v>25</v>
      </c>
      <c r="J65" s="5">
        <v>25</v>
      </c>
      <c r="K65" s="5">
        <v>25</v>
      </c>
      <c r="L65" s="5">
        <v>25</v>
      </c>
      <c r="M65" s="5">
        <v>54</v>
      </c>
      <c r="N65" s="5">
        <v>54</v>
      </c>
      <c r="O65" s="5">
        <v>94</v>
      </c>
      <c r="P65" s="5">
        <v>94</v>
      </c>
      <c r="Q65" s="5">
        <v>109</v>
      </c>
      <c r="R65" s="5">
        <v>109</v>
      </c>
      <c r="S65" s="5">
        <v>158</v>
      </c>
      <c r="T65" s="5">
        <v>163</v>
      </c>
      <c r="U65" s="5">
        <v>173</v>
      </c>
    </row>
    <row r="66" spans="1:21" x14ac:dyDescent="0.25">
      <c r="A66" s="5"/>
      <c r="B66" s="5"/>
      <c r="C66" s="5"/>
      <c r="D66" s="5"/>
      <c r="E66" s="5"/>
      <c r="F66" s="5"/>
      <c r="G66" s="5"/>
      <c r="H66" s="5"/>
      <c r="I66" s="5"/>
      <c r="J66" s="5"/>
      <c r="K66" s="5"/>
      <c r="L66" s="5"/>
      <c r="M66" s="5"/>
      <c r="N66" s="5"/>
      <c r="O66" s="5"/>
      <c r="P66" s="5"/>
      <c r="Q66" s="5"/>
      <c r="R66" s="5"/>
      <c r="S66" s="5"/>
      <c r="T66" s="5"/>
      <c r="U66" s="5"/>
    </row>
    <row r="67" spans="1:21" ht="13.8" thickBot="1" x14ac:dyDescent="0.3">
      <c r="A67" s="3" t="s">
        <v>19</v>
      </c>
    </row>
    <row r="68" spans="1:21" x14ac:dyDescent="0.25">
      <c r="A68" s="1" t="s">
        <v>17</v>
      </c>
      <c r="B68" s="2">
        <v>2016</v>
      </c>
      <c r="C68" s="3">
        <v>2017</v>
      </c>
      <c r="D68" s="2">
        <v>2018</v>
      </c>
      <c r="E68" s="3">
        <v>2019</v>
      </c>
      <c r="F68" s="2">
        <v>2020</v>
      </c>
      <c r="G68" s="4">
        <v>2021</v>
      </c>
      <c r="H68" s="2">
        <v>2022</v>
      </c>
      <c r="I68" s="3">
        <v>2023</v>
      </c>
      <c r="J68" s="2">
        <v>2024</v>
      </c>
      <c r="K68" s="3">
        <v>2025</v>
      </c>
      <c r="L68" s="4">
        <v>2026</v>
      </c>
      <c r="M68" s="3">
        <v>2027</v>
      </c>
      <c r="N68" s="2">
        <v>2028</v>
      </c>
      <c r="O68" s="3">
        <v>2029</v>
      </c>
      <c r="P68" s="2">
        <v>2030</v>
      </c>
      <c r="Q68" s="3">
        <v>2031</v>
      </c>
      <c r="R68" s="2">
        <v>2032</v>
      </c>
      <c r="S68" s="3">
        <v>2033</v>
      </c>
      <c r="T68" s="2">
        <v>2034</v>
      </c>
      <c r="U68" s="4">
        <v>2035</v>
      </c>
    </row>
    <row r="69" spans="1:21" x14ac:dyDescent="0.25">
      <c r="A69" s="5" t="s">
        <v>2</v>
      </c>
      <c r="B69" s="5">
        <v>0</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row>
    <row r="70" spans="1:21" x14ac:dyDescent="0.25">
      <c r="A70" s="5" t="s">
        <v>3</v>
      </c>
      <c r="B70" s="5">
        <v>0</v>
      </c>
      <c r="C70" s="5">
        <v>0</v>
      </c>
      <c r="D70" s="5">
        <v>0</v>
      </c>
      <c r="E70" s="5">
        <v>0</v>
      </c>
      <c r="F70" s="5">
        <v>0</v>
      </c>
      <c r="G70" s="5">
        <v>0</v>
      </c>
      <c r="H70" s="5">
        <v>0</v>
      </c>
      <c r="I70" s="5">
        <v>0</v>
      </c>
      <c r="J70" s="5">
        <v>0</v>
      </c>
      <c r="K70" s="5">
        <v>0</v>
      </c>
      <c r="L70" s="5">
        <v>0</v>
      </c>
      <c r="M70" s="5">
        <v>0</v>
      </c>
      <c r="N70" s="5">
        <v>0</v>
      </c>
      <c r="O70" s="5">
        <v>0</v>
      </c>
      <c r="P70" s="5">
        <v>0</v>
      </c>
      <c r="Q70" s="5">
        <v>0</v>
      </c>
      <c r="R70" s="5">
        <v>0</v>
      </c>
      <c r="S70" s="5">
        <v>0</v>
      </c>
      <c r="T70" s="5">
        <v>0</v>
      </c>
      <c r="U70" s="5">
        <v>3</v>
      </c>
    </row>
    <row r="71" spans="1:21" x14ac:dyDescent="0.25">
      <c r="A71" s="5" t="s">
        <v>4</v>
      </c>
      <c r="B71" s="5">
        <v>0</v>
      </c>
      <c r="C71" s="5">
        <v>0</v>
      </c>
      <c r="D71" s="5">
        <v>0</v>
      </c>
      <c r="E71" s="5">
        <v>0</v>
      </c>
      <c r="F71" s="5">
        <v>0</v>
      </c>
      <c r="G71" s="5">
        <v>0</v>
      </c>
      <c r="H71" s="5">
        <v>0</v>
      </c>
      <c r="I71" s="5">
        <v>0</v>
      </c>
      <c r="J71" s="5">
        <v>0</v>
      </c>
      <c r="K71" s="5">
        <v>0</v>
      </c>
      <c r="L71" s="5">
        <v>0</v>
      </c>
      <c r="M71" s="5">
        <v>0</v>
      </c>
      <c r="N71" s="5">
        <v>0</v>
      </c>
      <c r="O71" s="5">
        <v>0</v>
      </c>
      <c r="P71" s="5">
        <v>0</v>
      </c>
      <c r="Q71" s="5">
        <v>0</v>
      </c>
      <c r="R71" s="5">
        <v>0</v>
      </c>
      <c r="S71" s="5">
        <v>0</v>
      </c>
      <c r="T71" s="5">
        <v>0</v>
      </c>
      <c r="U71" s="5">
        <v>50</v>
      </c>
    </row>
    <row r="72" spans="1:21" x14ac:dyDescent="0.25">
      <c r="A72" s="5" t="s">
        <v>5</v>
      </c>
      <c r="B72" s="5">
        <v>0</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50</v>
      </c>
    </row>
    <row r="73" spans="1:21" x14ac:dyDescent="0.25">
      <c r="A73" s="5" t="s">
        <v>6</v>
      </c>
      <c r="B73" s="5">
        <v>0</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50</v>
      </c>
    </row>
    <row r="74" spans="1:21" x14ac:dyDescent="0.25">
      <c r="A74" s="5" t="s">
        <v>7</v>
      </c>
      <c r="B74" s="5">
        <v>0</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52</v>
      </c>
    </row>
    <row r="75" spans="1:21" x14ac:dyDescent="0.25">
      <c r="A75" s="5" t="s">
        <v>8</v>
      </c>
      <c r="B75" s="5">
        <v>0</v>
      </c>
      <c r="C75" s="5">
        <v>0</v>
      </c>
      <c r="D75" s="5">
        <v>0</v>
      </c>
      <c r="E75" s="5">
        <v>0</v>
      </c>
      <c r="F75" s="5">
        <v>0</v>
      </c>
      <c r="G75" s="5">
        <v>0</v>
      </c>
      <c r="H75" s="5">
        <v>0</v>
      </c>
      <c r="I75" s="5">
        <v>0</v>
      </c>
      <c r="J75" s="5">
        <v>0</v>
      </c>
      <c r="K75" s="5">
        <v>0</v>
      </c>
      <c r="L75" s="5">
        <v>0</v>
      </c>
      <c r="M75" s="5">
        <v>0</v>
      </c>
      <c r="N75" s="5">
        <v>0</v>
      </c>
      <c r="O75" s="5">
        <v>0</v>
      </c>
      <c r="P75" s="5">
        <v>0</v>
      </c>
      <c r="Q75" s="5">
        <v>0</v>
      </c>
      <c r="R75" s="5">
        <v>0</v>
      </c>
      <c r="S75" s="5">
        <v>3</v>
      </c>
      <c r="T75" s="5">
        <v>27.499999999999773</v>
      </c>
      <c r="U75" s="5">
        <v>137.29999999999995</v>
      </c>
    </row>
    <row r="76" spans="1:21" x14ac:dyDescent="0.25">
      <c r="A76" s="5" t="s">
        <v>9</v>
      </c>
      <c r="B76" s="5">
        <v>0</v>
      </c>
      <c r="C76" s="5">
        <v>0</v>
      </c>
      <c r="D76" s="5">
        <v>0</v>
      </c>
      <c r="E76" s="5">
        <v>0</v>
      </c>
      <c r="F76" s="5">
        <v>0</v>
      </c>
      <c r="G76" s="5">
        <v>0</v>
      </c>
      <c r="H76" s="5">
        <v>0</v>
      </c>
      <c r="I76" s="5">
        <v>0</v>
      </c>
      <c r="J76" s="5">
        <v>0</v>
      </c>
      <c r="K76" s="5">
        <v>0</v>
      </c>
      <c r="L76" s="5">
        <v>0</v>
      </c>
      <c r="M76" s="5">
        <v>0</v>
      </c>
      <c r="N76" s="5">
        <v>0</v>
      </c>
      <c r="O76" s="5">
        <v>0</v>
      </c>
      <c r="P76" s="5">
        <v>0</v>
      </c>
      <c r="Q76" s="5">
        <v>3</v>
      </c>
      <c r="R76" s="5">
        <v>3</v>
      </c>
      <c r="S76" s="5">
        <v>70</v>
      </c>
      <c r="T76" s="5">
        <v>106.20000000000005</v>
      </c>
      <c r="U76" s="5">
        <v>173</v>
      </c>
    </row>
    <row r="77" spans="1:21" x14ac:dyDescent="0.25">
      <c r="A77" s="5" t="s">
        <v>10</v>
      </c>
      <c r="B77" s="5">
        <v>0</v>
      </c>
      <c r="C77" s="5">
        <v>0</v>
      </c>
      <c r="D77" s="5">
        <v>0</v>
      </c>
      <c r="E77" s="5">
        <v>0</v>
      </c>
      <c r="F77" s="5">
        <v>0</v>
      </c>
      <c r="G77" s="5">
        <v>0</v>
      </c>
      <c r="H77" s="5">
        <v>0</v>
      </c>
      <c r="I77" s="5">
        <v>0</v>
      </c>
      <c r="J77" s="5">
        <v>3</v>
      </c>
      <c r="K77" s="5">
        <v>3</v>
      </c>
      <c r="L77" s="5">
        <v>3</v>
      </c>
      <c r="M77" s="5">
        <v>3</v>
      </c>
      <c r="N77" s="5">
        <v>3</v>
      </c>
      <c r="O77" s="5">
        <v>3</v>
      </c>
      <c r="P77" s="5">
        <v>3</v>
      </c>
      <c r="Q77" s="5">
        <v>75</v>
      </c>
      <c r="R77" s="5">
        <v>111</v>
      </c>
      <c r="S77" s="5">
        <v>123.20000000000005</v>
      </c>
      <c r="T77" s="5">
        <v>143</v>
      </c>
      <c r="U77" s="5">
        <v>213</v>
      </c>
    </row>
    <row r="78" spans="1:21" x14ac:dyDescent="0.25">
      <c r="A78" s="5" t="s">
        <v>11</v>
      </c>
      <c r="B78" s="5">
        <v>0</v>
      </c>
      <c r="C78" s="5">
        <v>3</v>
      </c>
      <c r="D78" s="5">
        <v>3</v>
      </c>
      <c r="E78" s="5">
        <v>3</v>
      </c>
      <c r="F78" s="5">
        <v>3</v>
      </c>
      <c r="G78" s="5">
        <v>3</v>
      </c>
      <c r="H78" s="5">
        <v>5</v>
      </c>
      <c r="I78" s="5">
        <v>5</v>
      </c>
      <c r="J78" s="5">
        <v>5</v>
      </c>
      <c r="K78" s="5">
        <v>5</v>
      </c>
      <c r="L78" s="5">
        <v>5</v>
      </c>
      <c r="M78" s="5">
        <v>101</v>
      </c>
      <c r="N78" s="5">
        <v>135</v>
      </c>
      <c r="O78" s="5">
        <v>178</v>
      </c>
      <c r="P78" s="5">
        <v>194</v>
      </c>
      <c r="Q78" s="5">
        <v>243</v>
      </c>
      <c r="R78" s="5">
        <v>261</v>
      </c>
      <c r="S78" s="5">
        <v>268</v>
      </c>
      <c r="T78" s="5">
        <v>369</v>
      </c>
      <c r="U78" s="5">
        <v>1056</v>
      </c>
    </row>
    <row r="80" spans="1:21" ht="13.8" thickBot="1" x14ac:dyDescent="0.3">
      <c r="A80" s="3" t="s">
        <v>70</v>
      </c>
    </row>
    <row r="81" spans="1:21" x14ac:dyDescent="0.25">
      <c r="A81" s="1" t="s">
        <v>17</v>
      </c>
      <c r="B81" s="2">
        <v>2016</v>
      </c>
      <c r="C81" s="3">
        <v>2017</v>
      </c>
      <c r="D81" s="2">
        <v>2018</v>
      </c>
      <c r="E81" s="3">
        <v>2019</v>
      </c>
      <c r="F81" s="2">
        <v>2020</v>
      </c>
      <c r="G81" s="4">
        <v>2021</v>
      </c>
      <c r="H81" s="2">
        <v>2022</v>
      </c>
      <c r="I81" s="3">
        <v>2023</v>
      </c>
      <c r="J81" s="2">
        <v>2024</v>
      </c>
      <c r="K81" s="3">
        <v>2025</v>
      </c>
      <c r="L81" s="4">
        <v>2026</v>
      </c>
      <c r="M81" s="3">
        <v>2027</v>
      </c>
      <c r="N81" s="2">
        <v>2028</v>
      </c>
      <c r="O81" s="3">
        <v>2029</v>
      </c>
      <c r="P81" s="2">
        <v>2030</v>
      </c>
      <c r="Q81" s="3">
        <v>2031</v>
      </c>
      <c r="R81" s="2">
        <v>2032</v>
      </c>
      <c r="S81" s="3">
        <v>2033</v>
      </c>
      <c r="T81" s="2">
        <v>2034</v>
      </c>
      <c r="U81" s="4">
        <v>2035</v>
      </c>
    </row>
    <row r="82" spans="1:21" x14ac:dyDescent="0.25">
      <c r="A82" s="5" t="s">
        <v>2</v>
      </c>
      <c r="B82" s="5">
        <v>0</v>
      </c>
      <c r="C82" s="5">
        <v>0</v>
      </c>
      <c r="D82" s="5">
        <v>0</v>
      </c>
      <c r="E82" s="5">
        <v>0</v>
      </c>
      <c r="F82" s="5">
        <v>0</v>
      </c>
      <c r="G82" s="5">
        <v>0</v>
      </c>
      <c r="H82" s="5">
        <v>0</v>
      </c>
      <c r="I82" s="5">
        <v>0</v>
      </c>
      <c r="J82" s="5">
        <v>0</v>
      </c>
      <c r="K82" s="5">
        <v>0</v>
      </c>
      <c r="L82" s="5">
        <v>0</v>
      </c>
      <c r="M82" s="5">
        <v>0</v>
      </c>
      <c r="N82" s="5">
        <v>0</v>
      </c>
      <c r="O82" s="5">
        <v>0</v>
      </c>
      <c r="P82" s="5">
        <v>0</v>
      </c>
      <c r="Q82" s="5">
        <v>0</v>
      </c>
      <c r="R82" s="5">
        <v>0</v>
      </c>
      <c r="S82" s="5">
        <v>132</v>
      </c>
      <c r="T82" s="5">
        <v>132</v>
      </c>
      <c r="U82" s="5">
        <v>132</v>
      </c>
    </row>
    <row r="83" spans="1:21" x14ac:dyDescent="0.25">
      <c r="A83" s="5" t="s">
        <v>3</v>
      </c>
      <c r="B83" s="5">
        <v>0</v>
      </c>
      <c r="C83" s="5">
        <v>0</v>
      </c>
      <c r="D83" s="5">
        <v>0</v>
      </c>
      <c r="E83" s="5">
        <v>0</v>
      </c>
      <c r="F83" s="5">
        <v>0</v>
      </c>
      <c r="G83" s="5">
        <v>0</v>
      </c>
      <c r="H83" s="5">
        <v>0</v>
      </c>
      <c r="I83" s="5">
        <v>0</v>
      </c>
      <c r="J83" s="5">
        <v>0</v>
      </c>
      <c r="K83" s="5">
        <v>0</v>
      </c>
      <c r="L83" s="5">
        <v>0</v>
      </c>
      <c r="M83" s="5">
        <v>0</v>
      </c>
      <c r="N83" s="5">
        <v>0</v>
      </c>
      <c r="O83" s="5">
        <v>0</v>
      </c>
      <c r="P83" s="5">
        <v>0</v>
      </c>
      <c r="Q83" s="5">
        <v>0</v>
      </c>
      <c r="R83" s="5">
        <v>0</v>
      </c>
      <c r="S83" s="5">
        <v>132</v>
      </c>
      <c r="T83" s="5">
        <v>132</v>
      </c>
      <c r="U83" s="5">
        <v>134</v>
      </c>
    </row>
    <row r="84" spans="1:21" x14ac:dyDescent="0.25">
      <c r="A84" s="5" t="s">
        <v>4</v>
      </c>
      <c r="B84" s="5">
        <v>0</v>
      </c>
      <c r="C84" s="5">
        <v>0</v>
      </c>
      <c r="D84" s="5">
        <v>0</v>
      </c>
      <c r="E84" s="5">
        <v>0</v>
      </c>
      <c r="F84" s="5">
        <v>0</v>
      </c>
      <c r="G84" s="5">
        <v>0</v>
      </c>
      <c r="H84" s="5">
        <v>0</v>
      </c>
      <c r="I84" s="5">
        <v>0</v>
      </c>
      <c r="J84" s="5">
        <v>0</v>
      </c>
      <c r="K84" s="5">
        <v>0</v>
      </c>
      <c r="L84" s="5">
        <v>0</v>
      </c>
      <c r="M84" s="5">
        <v>0</v>
      </c>
      <c r="N84" s="5">
        <v>0</v>
      </c>
      <c r="O84" s="5">
        <v>0</v>
      </c>
      <c r="P84" s="5">
        <v>0</v>
      </c>
      <c r="Q84" s="5">
        <v>14</v>
      </c>
      <c r="R84" s="5">
        <v>14</v>
      </c>
      <c r="S84" s="5">
        <v>146</v>
      </c>
      <c r="T84" s="5">
        <v>146</v>
      </c>
      <c r="U84" s="5">
        <v>146</v>
      </c>
    </row>
    <row r="85" spans="1:21" x14ac:dyDescent="0.25">
      <c r="A85" s="5" t="s">
        <v>5</v>
      </c>
      <c r="B85" s="5">
        <v>0</v>
      </c>
      <c r="C85" s="5">
        <v>0</v>
      </c>
      <c r="D85" s="5">
        <v>0</v>
      </c>
      <c r="E85" s="5">
        <v>0</v>
      </c>
      <c r="F85" s="5">
        <v>0</v>
      </c>
      <c r="G85" s="5">
        <v>0</v>
      </c>
      <c r="H85" s="5">
        <v>0</v>
      </c>
      <c r="I85" s="5">
        <v>0</v>
      </c>
      <c r="J85" s="5">
        <v>0</v>
      </c>
      <c r="K85" s="5">
        <v>3</v>
      </c>
      <c r="L85" s="5">
        <v>3</v>
      </c>
      <c r="M85" s="5">
        <v>3</v>
      </c>
      <c r="N85" s="5">
        <v>3</v>
      </c>
      <c r="O85" s="5">
        <v>3</v>
      </c>
      <c r="P85" s="5">
        <v>3</v>
      </c>
      <c r="Q85" s="5">
        <v>14</v>
      </c>
      <c r="R85" s="5">
        <v>14</v>
      </c>
      <c r="S85" s="5">
        <v>146</v>
      </c>
      <c r="T85" s="5">
        <v>150.20000000000005</v>
      </c>
      <c r="U85" s="5">
        <v>174</v>
      </c>
    </row>
    <row r="86" spans="1:21" x14ac:dyDescent="0.25">
      <c r="A86" s="5" t="s">
        <v>6</v>
      </c>
      <c r="B86" s="5">
        <v>0</v>
      </c>
      <c r="C86" s="5">
        <v>0</v>
      </c>
      <c r="D86" s="5">
        <v>0</v>
      </c>
      <c r="E86" s="5">
        <v>0</v>
      </c>
      <c r="F86" s="5">
        <v>0</v>
      </c>
      <c r="G86" s="5">
        <v>0</v>
      </c>
      <c r="H86" s="5">
        <v>0</v>
      </c>
      <c r="I86" s="5">
        <v>0</v>
      </c>
      <c r="J86" s="5">
        <v>0</v>
      </c>
      <c r="K86" s="5">
        <v>7</v>
      </c>
      <c r="L86" s="5">
        <v>7</v>
      </c>
      <c r="M86" s="5">
        <v>7</v>
      </c>
      <c r="N86" s="5">
        <v>7</v>
      </c>
      <c r="O86" s="5">
        <v>7</v>
      </c>
      <c r="P86" s="5">
        <v>7</v>
      </c>
      <c r="Q86" s="5">
        <v>21</v>
      </c>
      <c r="R86" s="5">
        <v>21</v>
      </c>
      <c r="S86" s="5">
        <v>160</v>
      </c>
      <c r="T86" s="5">
        <v>168</v>
      </c>
      <c r="U86" s="5">
        <v>197</v>
      </c>
    </row>
    <row r="87" spans="1:21" x14ac:dyDescent="0.25">
      <c r="A87" s="5" t="s">
        <v>7</v>
      </c>
      <c r="B87" s="5">
        <v>0</v>
      </c>
      <c r="C87" s="5">
        <v>0</v>
      </c>
      <c r="D87" s="5">
        <v>0</v>
      </c>
      <c r="E87" s="5">
        <v>0</v>
      </c>
      <c r="F87" s="5">
        <v>0</v>
      </c>
      <c r="G87" s="5">
        <v>0</v>
      </c>
      <c r="H87" s="5">
        <v>0</v>
      </c>
      <c r="I87" s="5">
        <v>0</v>
      </c>
      <c r="J87" s="5">
        <v>0</v>
      </c>
      <c r="K87" s="5">
        <v>24</v>
      </c>
      <c r="L87" s="5">
        <v>24</v>
      </c>
      <c r="M87" s="5">
        <v>27</v>
      </c>
      <c r="N87" s="5">
        <v>27</v>
      </c>
      <c r="O87" s="5">
        <v>27</v>
      </c>
      <c r="P87" s="5">
        <v>27</v>
      </c>
      <c r="Q87" s="5">
        <v>38</v>
      </c>
      <c r="R87" s="5">
        <v>40</v>
      </c>
      <c r="S87" s="5">
        <v>175</v>
      </c>
      <c r="T87" s="5">
        <v>183</v>
      </c>
      <c r="U87" s="5">
        <v>226</v>
      </c>
    </row>
    <row r="88" spans="1:21" x14ac:dyDescent="0.25">
      <c r="A88" s="5" t="s">
        <v>8</v>
      </c>
      <c r="B88" s="5">
        <v>0</v>
      </c>
      <c r="C88" s="5">
        <v>0</v>
      </c>
      <c r="D88" s="5">
        <v>0</v>
      </c>
      <c r="E88" s="5">
        <v>0</v>
      </c>
      <c r="F88" s="5">
        <v>0</v>
      </c>
      <c r="G88" s="5">
        <v>0</v>
      </c>
      <c r="H88" s="5">
        <v>0</v>
      </c>
      <c r="I88" s="5">
        <v>0</v>
      </c>
      <c r="J88" s="5">
        <v>0</v>
      </c>
      <c r="K88" s="5">
        <v>39</v>
      </c>
      <c r="L88" s="5">
        <v>39</v>
      </c>
      <c r="M88" s="5">
        <v>42</v>
      </c>
      <c r="N88" s="5">
        <v>42</v>
      </c>
      <c r="O88" s="5">
        <v>42</v>
      </c>
      <c r="P88" s="5">
        <v>42</v>
      </c>
      <c r="Q88" s="5">
        <v>53</v>
      </c>
      <c r="R88" s="5">
        <v>54</v>
      </c>
      <c r="S88" s="5">
        <v>188</v>
      </c>
      <c r="T88" s="5">
        <v>192</v>
      </c>
      <c r="U88" s="5">
        <v>241</v>
      </c>
    </row>
    <row r="89" spans="1:21" x14ac:dyDescent="0.25">
      <c r="A89" s="5" t="s">
        <v>9</v>
      </c>
      <c r="B89" s="5">
        <v>0</v>
      </c>
      <c r="C89" s="5">
        <v>0</v>
      </c>
      <c r="D89" s="5">
        <v>0</v>
      </c>
      <c r="E89" s="5">
        <v>0</v>
      </c>
      <c r="F89" s="5">
        <v>25</v>
      </c>
      <c r="G89" s="5">
        <v>25</v>
      </c>
      <c r="H89" s="5">
        <v>25</v>
      </c>
      <c r="I89" s="5">
        <v>25</v>
      </c>
      <c r="J89" s="5">
        <v>25</v>
      </c>
      <c r="K89" s="5">
        <v>42</v>
      </c>
      <c r="L89" s="5">
        <v>42</v>
      </c>
      <c r="M89" s="5">
        <v>45</v>
      </c>
      <c r="N89" s="5">
        <v>45</v>
      </c>
      <c r="O89" s="5">
        <v>45</v>
      </c>
      <c r="P89" s="5">
        <v>45</v>
      </c>
      <c r="Q89" s="5">
        <v>59</v>
      </c>
      <c r="R89" s="5">
        <v>60</v>
      </c>
      <c r="S89" s="5">
        <v>213</v>
      </c>
      <c r="T89" s="5">
        <v>230</v>
      </c>
      <c r="U89" s="5">
        <v>280.20000000000005</v>
      </c>
    </row>
    <row r="90" spans="1:21" x14ac:dyDescent="0.25">
      <c r="A90" s="5" t="s">
        <v>10</v>
      </c>
      <c r="B90" s="5">
        <v>0</v>
      </c>
      <c r="C90" s="5">
        <v>3</v>
      </c>
      <c r="D90" s="5">
        <v>3</v>
      </c>
      <c r="E90" s="5">
        <v>3</v>
      </c>
      <c r="F90" s="5">
        <v>39</v>
      </c>
      <c r="G90" s="5">
        <v>39</v>
      </c>
      <c r="H90" s="5">
        <v>39</v>
      </c>
      <c r="I90" s="5">
        <v>39</v>
      </c>
      <c r="J90" s="5">
        <v>39</v>
      </c>
      <c r="K90" s="5">
        <v>60</v>
      </c>
      <c r="L90" s="5">
        <v>60</v>
      </c>
      <c r="M90" s="5">
        <v>75</v>
      </c>
      <c r="N90" s="5">
        <v>75</v>
      </c>
      <c r="O90" s="5">
        <v>75</v>
      </c>
      <c r="P90" s="5">
        <v>77</v>
      </c>
      <c r="Q90" s="5">
        <v>95</v>
      </c>
      <c r="R90" s="5">
        <v>100.30000000000007</v>
      </c>
      <c r="S90" s="5">
        <v>250.10000000000002</v>
      </c>
      <c r="T90" s="5">
        <v>269.10000000000002</v>
      </c>
      <c r="U90" s="5">
        <v>316</v>
      </c>
    </row>
    <row r="91" spans="1:21" x14ac:dyDescent="0.25">
      <c r="A91" s="5" t="s">
        <v>11</v>
      </c>
      <c r="B91" s="5">
        <v>0</v>
      </c>
      <c r="C91" s="5">
        <v>3</v>
      </c>
      <c r="D91" s="5">
        <v>3</v>
      </c>
      <c r="E91" s="5">
        <v>38</v>
      </c>
      <c r="F91" s="5">
        <v>127</v>
      </c>
      <c r="G91" s="5">
        <v>127</v>
      </c>
      <c r="H91" s="5">
        <v>129</v>
      </c>
      <c r="I91" s="5">
        <v>141</v>
      </c>
      <c r="J91" s="5">
        <v>141</v>
      </c>
      <c r="K91" s="5">
        <v>183</v>
      </c>
      <c r="L91" s="5">
        <v>183</v>
      </c>
      <c r="M91" s="5">
        <v>205</v>
      </c>
      <c r="N91" s="5">
        <v>205</v>
      </c>
      <c r="O91" s="5">
        <v>205</v>
      </c>
      <c r="P91" s="5">
        <v>251</v>
      </c>
      <c r="Q91" s="5">
        <v>275</v>
      </c>
      <c r="R91" s="5">
        <v>282</v>
      </c>
      <c r="S91" s="5">
        <v>396</v>
      </c>
      <c r="T91" s="5">
        <v>405</v>
      </c>
      <c r="U91" s="5">
        <v>449</v>
      </c>
    </row>
    <row r="93" spans="1:21" ht="13.8" thickBot="1" x14ac:dyDescent="0.3">
      <c r="A93" s="3" t="s">
        <v>96</v>
      </c>
    </row>
    <row r="94" spans="1:21" x14ac:dyDescent="0.25">
      <c r="A94" s="1" t="s">
        <v>17</v>
      </c>
      <c r="B94" s="2">
        <v>2016</v>
      </c>
      <c r="C94" s="3">
        <v>2017</v>
      </c>
      <c r="D94" s="2">
        <v>2018</v>
      </c>
      <c r="E94" s="3">
        <v>2019</v>
      </c>
      <c r="F94" s="2">
        <v>2020</v>
      </c>
      <c r="G94" s="4">
        <v>2021</v>
      </c>
      <c r="H94" s="2">
        <v>2022</v>
      </c>
      <c r="I94" s="3">
        <v>2023</v>
      </c>
      <c r="J94" s="2">
        <v>2024</v>
      </c>
      <c r="K94" s="3">
        <v>2025</v>
      </c>
      <c r="L94" s="4">
        <v>2026</v>
      </c>
      <c r="M94" s="3">
        <v>2027</v>
      </c>
      <c r="N94" s="2">
        <v>2028</v>
      </c>
      <c r="O94" s="3">
        <v>2029</v>
      </c>
      <c r="P94" s="2">
        <v>2030</v>
      </c>
      <c r="Q94" s="3">
        <v>2031</v>
      </c>
      <c r="R94" s="2">
        <v>2032</v>
      </c>
      <c r="S94" s="3">
        <v>2033</v>
      </c>
      <c r="T94" s="2">
        <v>2034</v>
      </c>
      <c r="U94" s="4">
        <v>2035</v>
      </c>
    </row>
    <row r="95" spans="1:21" x14ac:dyDescent="0.25">
      <c r="A95" s="5" t="s">
        <v>2</v>
      </c>
      <c r="B95" s="5">
        <v>0</v>
      </c>
      <c r="C95" s="5">
        <v>0</v>
      </c>
      <c r="D95" s="5">
        <v>0</v>
      </c>
      <c r="E95" s="5">
        <v>0</v>
      </c>
      <c r="F95" s="5">
        <v>0</v>
      </c>
      <c r="G95" s="5">
        <v>0</v>
      </c>
      <c r="H95" s="5">
        <v>0</v>
      </c>
      <c r="I95" s="5">
        <v>21</v>
      </c>
      <c r="J95" s="5">
        <v>21</v>
      </c>
      <c r="K95" s="5">
        <v>29</v>
      </c>
      <c r="L95" s="5">
        <v>29</v>
      </c>
      <c r="M95" s="5">
        <v>29</v>
      </c>
      <c r="N95" s="5">
        <v>29</v>
      </c>
      <c r="O95" s="5">
        <v>29</v>
      </c>
      <c r="P95" s="5">
        <v>29</v>
      </c>
      <c r="Q95" s="5">
        <v>43</v>
      </c>
      <c r="R95" s="5">
        <v>43</v>
      </c>
      <c r="S95" s="5">
        <v>114</v>
      </c>
      <c r="T95" s="5">
        <v>114</v>
      </c>
      <c r="U95" s="5">
        <v>114</v>
      </c>
    </row>
    <row r="96" spans="1:21" x14ac:dyDescent="0.25">
      <c r="A96" s="5" t="s">
        <v>3</v>
      </c>
      <c r="B96" s="5">
        <v>0</v>
      </c>
      <c r="C96" s="5">
        <v>0</v>
      </c>
      <c r="D96" s="5">
        <v>0</v>
      </c>
      <c r="E96" s="5">
        <v>0</v>
      </c>
      <c r="F96" s="5">
        <v>0</v>
      </c>
      <c r="G96" s="5">
        <v>0</v>
      </c>
      <c r="H96" s="5">
        <v>0</v>
      </c>
      <c r="I96" s="5">
        <v>21</v>
      </c>
      <c r="J96" s="5">
        <v>21</v>
      </c>
      <c r="K96" s="5">
        <v>42.000000000000057</v>
      </c>
      <c r="L96" s="5">
        <v>42.000000000000057</v>
      </c>
      <c r="M96" s="5">
        <v>46</v>
      </c>
      <c r="N96" s="5">
        <v>46</v>
      </c>
      <c r="O96" s="5">
        <v>50</v>
      </c>
      <c r="P96" s="5">
        <v>50</v>
      </c>
      <c r="Q96" s="5">
        <v>58.800000000000011</v>
      </c>
      <c r="R96" s="5">
        <v>58.800000000000011</v>
      </c>
      <c r="S96" s="5">
        <v>186</v>
      </c>
      <c r="T96" s="5">
        <v>186</v>
      </c>
      <c r="U96" s="5">
        <v>186</v>
      </c>
    </row>
    <row r="97" spans="1:21" x14ac:dyDescent="0.25">
      <c r="A97" s="5" t="s">
        <v>4</v>
      </c>
      <c r="B97" s="5">
        <v>0</v>
      </c>
      <c r="C97" s="5">
        <v>0</v>
      </c>
      <c r="D97" s="5">
        <v>0</v>
      </c>
      <c r="E97" s="5">
        <v>0</v>
      </c>
      <c r="F97" s="5">
        <v>0</v>
      </c>
      <c r="G97" s="5">
        <v>0</v>
      </c>
      <c r="H97" s="5">
        <v>0</v>
      </c>
      <c r="I97" s="5">
        <v>21</v>
      </c>
      <c r="J97" s="5">
        <v>21</v>
      </c>
      <c r="K97" s="5">
        <v>50</v>
      </c>
      <c r="L97" s="5">
        <v>50</v>
      </c>
      <c r="M97" s="5">
        <v>50</v>
      </c>
      <c r="N97" s="5">
        <v>50</v>
      </c>
      <c r="O97" s="5">
        <v>50</v>
      </c>
      <c r="P97" s="5">
        <v>50</v>
      </c>
      <c r="Q97" s="5">
        <v>67</v>
      </c>
      <c r="R97" s="5">
        <v>67</v>
      </c>
      <c r="S97" s="5">
        <v>208</v>
      </c>
      <c r="T97" s="5">
        <v>208</v>
      </c>
      <c r="U97" s="5">
        <v>210.7</v>
      </c>
    </row>
    <row r="98" spans="1:21" x14ac:dyDescent="0.25">
      <c r="A98" s="5" t="s">
        <v>5</v>
      </c>
      <c r="B98" s="5">
        <v>0</v>
      </c>
      <c r="C98" s="5">
        <v>0</v>
      </c>
      <c r="D98" s="5">
        <v>0</v>
      </c>
      <c r="E98" s="5">
        <v>0</v>
      </c>
      <c r="F98" s="5">
        <v>0</v>
      </c>
      <c r="G98" s="5">
        <v>0</v>
      </c>
      <c r="H98" s="5">
        <v>0</v>
      </c>
      <c r="I98" s="5">
        <v>21</v>
      </c>
      <c r="J98" s="5">
        <v>21</v>
      </c>
      <c r="K98" s="5">
        <v>50</v>
      </c>
      <c r="L98" s="5">
        <v>50</v>
      </c>
      <c r="M98" s="5">
        <v>50</v>
      </c>
      <c r="N98" s="5">
        <v>50</v>
      </c>
      <c r="O98" s="5">
        <v>64</v>
      </c>
      <c r="P98" s="5">
        <v>64</v>
      </c>
      <c r="Q98" s="5">
        <v>82</v>
      </c>
      <c r="R98" s="5">
        <v>82</v>
      </c>
      <c r="S98" s="5">
        <v>218</v>
      </c>
      <c r="T98" s="5">
        <v>218</v>
      </c>
      <c r="U98" s="5">
        <v>222</v>
      </c>
    </row>
    <row r="99" spans="1:21" x14ac:dyDescent="0.25">
      <c r="A99" s="5" t="s">
        <v>6</v>
      </c>
      <c r="B99" s="5">
        <v>0</v>
      </c>
      <c r="C99" s="5">
        <v>0</v>
      </c>
      <c r="D99" s="5">
        <v>0</v>
      </c>
      <c r="E99" s="5">
        <v>0</v>
      </c>
      <c r="F99" s="5">
        <v>0</v>
      </c>
      <c r="G99" s="5">
        <v>0</v>
      </c>
      <c r="H99" s="5">
        <v>0</v>
      </c>
      <c r="I99" s="5">
        <v>21</v>
      </c>
      <c r="J99" s="5">
        <v>21</v>
      </c>
      <c r="K99" s="5">
        <v>53</v>
      </c>
      <c r="L99" s="5">
        <v>53</v>
      </c>
      <c r="M99" s="5">
        <v>64</v>
      </c>
      <c r="N99" s="5">
        <v>64</v>
      </c>
      <c r="O99" s="5">
        <v>72</v>
      </c>
      <c r="P99" s="5">
        <v>72</v>
      </c>
      <c r="Q99" s="5">
        <v>97</v>
      </c>
      <c r="R99" s="5">
        <v>97</v>
      </c>
      <c r="S99" s="5">
        <v>234</v>
      </c>
      <c r="T99" s="5">
        <v>234</v>
      </c>
      <c r="U99" s="5">
        <v>236.5</v>
      </c>
    </row>
    <row r="100" spans="1:21" x14ac:dyDescent="0.25">
      <c r="A100" s="5" t="s">
        <v>7</v>
      </c>
      <c r="B100" s="5">
        <v>0</v>
      </c>
      <c r="C100" s="5">
        <v>0</v>
      </c>
      <c r="D100" s="5">
        <v>0</v>
      </c>
      <c r="E100" s="5">
        <v>0</v>
      </c>
      <c r="F100" s="5">
        <v>3</v>
      </c>
      <c r="G100" s="5">
        <v>7</v>
      </c>
      <c r="H100" s="5">
        <v>7</v>
      </c>
      <c r="I100" s="5">
        <v>29</v>
      </c>
      <c r="J100" s="5">
        <v>29</v>
      </c>
      <c r="K100" s="5">
        <v>68</v>
      </c>
      <c r="L100" s="5">
        <v>68</v>
      </c>
      <c r="M100" s="5">
        <v>79</v>
      </c>
      <c r="N100" s="5">
        <v>79</v>
      </c>
      <c r="O100" s="5">
        <v>89.399999999999977</v>
      </c>
      <c r="P100" s="5">
        <v>89.399999999999977</v>
      </c>
      <c r="Q100" s="5">
        <v>114</v>
      </c>
      <c r="R100" s="5">
        <v>114</v>
      </c>
      <c r="S100" s="5">
        <v>253</v>
      </c>
      <c r="T100" s="5">
        <v>253</v>
      </c>
      <c r="U100" s="5">
        <v>260</v>
      </c>
    </row>
    <row r="101" spans="1:21" x14ac:dyDescent="0.25">
      <c r="A101" s="5" t="s">
        <v>8</v>
      </c>
      <c r="B101" s="5">
        <v>0</v>
      </c>
      <c r="C101" s="5">
        <v>0</v>
      </c>
      <c r="D101" s="5">
        <v>0</v>
      </c>
      <c r="E101" s="5">
        <v>0</v>
      </c>
      <c r="F101" s="5">
        <v>46</v>
      </c>
      <c r="G101" s="5">
        <v>46</v>
      </c>
      <c r="H101" s="5">
        <v>46</v>
      </c>
      <c r="I101" s="5">
        <v>57.899999999999864</v>
      </c>
      <c r="J101" s="5">
        <v>57.899999999999864</v>
      </c>
      <c r="K101" s="5">
        <v>78</v>
      </c>
      <c r="L101" s="5">
        <v>78</v>
      </c>
      <c r="M101" s="5">
        <v>100</v>
      </c>
      <c r="N101" s="5">
        <v>100</v>
      </c>
      <c r="O101" s="5">
        <v>112.29999999999995</v>
      </c>
      <c r="P101" s="5">
        <v>112.29999999999995</v>
      </c>
      <c r="Q101" s="5">
        <v>136</v>
      </c>
      <c r="R101" s="5">
        <v>136</v>
      </c>
      <c r="S101" s="5">
        <v>274</v>
      </c>
      <c r="T101" s="5">
        <v>274</v>
      </c>
      <c r="U101" s="5">
        <v>287.29999999999995</v>
      </c>
    </row>
    <row r="102" spans="1:21" x14ac:dyDescent="0.25">
      <c r="A102" s="5" t="s">
        <v>9</v>
      </c>
      <c r="B102" s="5">
        <v>0</v>
      </c>
      <c r="C102" s="5">
        <v>0</v>
      </c>
      <c r="D102" s="5">
        <v>0</v>
      </c>
      <c r="E102" s="5">
        <v>0</v>
      </c>
      <c r="F102" s="5">
        <v>52</v>
      </c>
      <c r="G102" s="5">
        <v>53</v>
      </c>
      <c r="H102" s="5">
        <v>53</v>
      </c>
      <c r="I102" s="5">
        <v>75</v>
      </c>
      <c r="J102" s="5">
        <v>75</v>
      </c>
      <c r="K102" s="5">
        <v>100.40000000000009</v>
      </c>
      <c r="L102" s="5">
        <v>100.40000000000009</v>
      </c>
      <c r="M102" s="5">
        <v>119</v>
      </c>
      <c r="N102" s="5">
        <v>119</v>
      </c>
      <c r="O102" s="5">
        <v>131.20000000000005</v>
      </c>
      <c r="P102" s="5">
        <v>131.20000000000005</v>
      </c>
      <c r="Q102" s="5">
        <v>157</v>
      </c>
      <c r="R102" s="5">
        <v>157</v>
      </c>
      <c r="S102" s="5">
        <v>300</v>
      </c>
      <c r="T102" s="5">
        <v>300.20000000000005</v>
      </c>
      <c r="U102" s="5">
        <v>338</v>
      </c>
    </row>
    <row r="103" spans="1:21" x14ac:dyDescent="0.25">
      <c r="A103" s="5" t="s">
        <v>10</v>
      </c>
      <c r="B103" s="5">
        <v>0</v>
      </c>
      <c r="C103" s="5">
        <v>3</v>
      </c>
      <c r="D103" s="5">
        <v>3</v>
      </c>
      <c r="E103" s="5">
        <v>3</v>
      </c>
      <c r="F103" s="5">
        <v>57</v>
      </c>
      <c r="G103" s="5">
        <v>71</v>
      </c>
      <c r="H103" s="5">
        <v>71</v>
      </c>
      <c r="I103" s="5">
        <v>93</v>
      </c>
      <c r="J103" s="5">
        <v>93</v>
      </c>
      <c r="K103" s="5">
        <v>121</v>
      </c>
      <c r="L103" s="5">
        <v>121</v>
      </c>
      <c r="M103" s="5">
        <v>149</v>
      </c>
      <c r="N103" s="5">
        <v>149</v>
      </c>
      <c r="O103" s="5">
        <v>162.10000000000002</v>
      </c>
      <c r="P103" s="5">
        <v>162.10000000000002</v>
      </c>
      <c r="Q103" s="5">
        <v>190.10000000000002</v>
      </c>
      <c r="R103" s="5">
        <v>191</v>
      </c>
      <c r="S103" s="5">
        <v>337.1</v>
      </c>
      <c r="T103" s="5">
        <v>338.1</v>
      </c>
      <c r="U103" s="5">
        <v>383.1</v>
      </c>
    </row>
    <row r="104" spans="1:21" x14ac:dyDescent="0.25">
      <c r="A104" s="5" t="s">
        <v>11</v>
      </c>
      <c r="B104" s="5">
        <v>0</v>
      </c>
      <c r="C104" s="5">
        <v>3</v>
      </c>
      <c r="D104" s="5">
        <v>71</v>
      </c>
      <c r="E104" s="5">
        <v>85</v>
      </c>
      <c r="F104" s="5">
        <v>165</v>
      </c>
      <c r="G104" s="5">
        <v>187</v>
      </c>
      <c r="H104" s="5">
        <v>187</v>
      </c>
      <c r="I104" s="5">
        <v>208</v>
      </c>
      <c r="J104" s="5">
        <v>208</v>
      </c>
      <c r="K104" s="5">
        <v>234</v>
      </c>
      <c r="L104" s="5">
        <v>234</v>
      </c>
      <c r="M104" s="5">
        <v>277</v>
      </c>
      <c r="N104" s="5">
        <v>277</v>
      </c>
      <c r="O104" s="5">
        <v>296</v>
      </c>
      <c r="P104" s="5">
        <v>296</v>
      </c>
      <c r="Q104" s="5">
        <v>357</v>
      </c>
      <c r="R104" s="5">
        <v>357</v>
      </c>
      <c r="S104" s="5">
        <v>507</v>
      </c>
      <c r="T104" s="5">
        <v>507</v>
      </c>
      <c r="U104" s="5">
        <v>556</v>
      </c>
    </row>
    <row r="106" spans="1:21" ht="13.8" thickBot="1" x14ac:dyDescent="0.3">
      <c r="A106" s="3" t="s">
        <v>97</v>
      </c>
    </row>
    <row r="107" spans="1:21" x14ac:dyDescent="0.25">
      <c r="A107" s="1" t="s">
        <v>17</v>
      </c>
      <c r="B107" s="2">
        <v>2016</v>
      </c>
      <c r="C107" s="3">
        <v>2017</v>
      </c>
      <c r="D107" s="2">
        <v>2018</v>
      </c>
      <c r="E107" s="3">
        <v>2019</v>
      </c>
      <c r="F107" s="2">
        <v>2020</v>
      </c>
      <c r="G107" s="4">
        <v>2021</v>
      </c>
      <c r="H107" s="2">
        <v>2022</v>
      </c>
      <c r="I107" s="3">
        <v>2023</v>
      </c>
      <c r="J107" s="2">
        <v>2024</v>
      </c>
      <c r="K107" s="3">
        <v>2025</v>
      </c>
      <c r="L107" s="4">
        <v>2026</v>
      </c>
      <c r="M107" s="3">
        <v>2027</v>
      </c>
      <c r="N107" s="2">
        <v>2028</v>
      </c>
      <c r="O107" s="3">
        <v>2029</v>
      </c>
      <c r="P107" s="2">
        <v>2030</v>
      </c>
      <c r="Q107" s="3">
        <v>2031</v>
      </c>
      <c r="R107" s="2">
        <v>2032</v>
      </c>
      <c r="S107" s="3">
        <v>2033</v>
      </c>
      <c r="T107" s="2">
        <v>2034</v>
      </c>
      <c r="U107" s="4">
        <v>2035</v>
      </c>
    </row>
    <row r="108" spans="1:21" x14ac:dyDescent="0.25">
      <c r="A108" s="5" t="s">
        <v>2</v>
      </c>
      <c r="B108" s="5">
        <v>0</v>
      </c>
      <c r="C108" s="5">
        <v>0</v>
      </c>
      <c r="D108" s="5">
        <v>0</v>
      </c>
      <c r="E108" s="5">
        <v>0</v>
      </c>
      <c r="F108" s="5">
        <v>0</v>
      </c>
      <c r="G108" s="5">
        <v>0</v>
      </c>
      <c r="H108" s="5">
        <v>0</v>
      </c>
      <c r="I108" s="5">
        <v>0</v>
      </c>
      <c r="J108" s="5">
        <v>0</v>
      </c>
      <c r="K108" s="5">
        <v>79</v>
      </c>
      <c r="L108" s="5">
        <v>79</v>
      </c>
      <c r="M108" s="5">
        <v>100</v>
      </c>
      <c r="N108" s="5">
        <v>100</v>
      </c>
      <c r="O108" s="5">
        <v>129</v>
      </c>
      <c r="P108" s="5">
        <v>129</v>
      </c>
      <c r="Q108" s="5">
        <v>178</v>
      </c>
      <c r="R108" s="5">
        <v>178</v>
      </c>
      <c r="S108" s="5">
        <v>1277</v>
      </c>
      <c r="T108" s="5">
        <v>1277</v>
      </c>
      <c r="U108" s="5">
        <v>1282</v>
      </c>
    </row>
    <row r="109" spans="1:21" x14ac:dyDescent="0.25">
      <c r="A109" s="5" t="s">
        <v>3</v>
      </c>
      <c r="B109" s="5">
        <v>0</v>
      </c>
      <c r="C109" s="5">
        <v>0</v>
      </c>
      <c r="D109" s="5">
        <v>0</v>
      </c>
      <c r="E109" s="5">
        <v>0</v>
      </c>
      <c r="F109" s="5">
        <v>0</v>
      </c>
      <c r="G109" s="5">
        <v>0</v>
      </c>
      <c r="H109" s="5">
        <v>0</v>
      </c>
      <c r="I109" s="5">
        <v>0</v>
      </c>
      <c r="J109" s="5">
        <v>0</v>
      </c>
      <c r="K109" s="5">
        <v>157</v>
      </c>
      <c r="L109" s="5">
        <v>157</v>
      </c>
      <c r="M109" s="5">
        <v>226.60000000000008</v>
      </c>
      <c r="N109" s="5">
        <v>226.60000000000008</v>
      </c>
      <c r="O109" s="5">
        <v>293.8</v>
      </c>
      <c r="P109" s="5">
        <v>293.8</v>
      </c>
      <c r="Q109" s="5">
        <v>365.6</v>
      </c>
      <c r="R109" s="5">
        <v>365.6</v>
      </c>
      <c r="S109" s="5">
        <v>1362.6</v>
      </c>
      <c r="T109" s="5">
        <v>1362.6</v>
      </c>
      <c r="U109" s="5">
        <v>1369</v>
      </c>
    </row>
    <row r="110" spans="1:21" x14ac:dyDescent="0.25">
      <c r="A110" s="5" t="s">
        <v>4</v>
      </c>
      <c r="B110" s="5">
        <v>0</v>
      </c>
      <c r="C110" s="5">
        <v>0</v>
      </c>
      <c r="D110" s="5">
        <v>0</v>
      </c>
      <c r="E110" s="5">
        <v>0</v>
      </c>
      <c r="F110" s="5">
        <v>0</v>
      </c>
      <c r="G110" s="5">
        <v>0</v>
      </c>
      <c r="H110" s="5">
        <v>0</v>
      </c>
      <c r="I110" s="5">
        <v>29</v>
      </c>
      <c r="J110" s="5">
        <v>29</v>
      </c>
      <c r="K110" s="5">
        <v>286.7</v>
      </c>
      <c r="L110" s="5">
        <v>286.7</v>
      </c>
      <c r="M110" s="5">
        <v>365.7</v>
      </c>
      <c r="N110" s="5">
        <v>365.7</v>
      </c>
      <c r="O110" s="5">
        <v>456.7</v>
      </c>
      <c r="P110" s="5">
        <v>456.7</v>
      </c>
      <c r="Q110" s="5">
        <v>548.79999999999995</v>
      </c>
      <c r="R110" s="5">
        <v>548.79999999999995</v>
      </c>
      <c r="S110" s="5">
        <v>1455</v>
      </c>
      <c r="T110" s="5">
        <v>1455</v>
      </c>
      <c r="U110" s="5">
        <v>1461</v>
      </c>
    </row>
    <row r="111" spans="1:21" x14ac:dyDescent="0.25">
      <c r="A111" s="5" t="s">
        <v>5</v>
      </c>
      <c r="B111" s="5">
        <v>0</v>
      </c>
      <c r="C111" s="5">
        <v>0</v>
      </c>
      <c r="D111" s="5">
        <v>0</v>
      </c>
      <c r="E111" s="5">
        <v>0</v>
      </c>
      <c r="F111" s="5">
        <v>0</v>
      </c>
      <c r="G111" s="5">
        <v>0</v>
      </c>
      <c r="H111" s="5">
        <v>0</v>
      </c>
      <c r="I111" s="5">
        <v>92.200000000000045</v>
      </c>
      <c r="J111" s="5">
        <v>92.200000000000045</v>
      </c>
      <c r="K111" s="5">
        <v>475</v>
      </c>
      <c r="L111" s="5">
        <v>475</v>
      </c>
      <c r="M111" s="5">
        <v>535.20000000000005</v>
      </c>
      <c r="N111" s="5">
        <v>535.20000000000005</v>
      </c>
      <c r="O111" s="5">
        <v>636</v>
      </c>
      <c r="P111" s="5">
        <v>636</v>
      </c>
      <c r="Q111" s="5">
        <v>758.20000000000016</v>
      </c>
      <c r="R111" s="5">
        <v>758.20000000000016</v>
      </c>
      <c r="S111" s="5">
        <v>1525.2</v>
      </c>
      <c r="T111" s="5">
        <v>1525.2</v>
      </c>
      <c r="U111" s="5">
        <v>1539</v>
      </c>
    </row>
    <row r="112" spans="1:21" x14ac:dyDescent="0.25">
      <c r="A112" s="5" t="s">
        <v>6</v>
      </c>
      <c r="B112" s="5">
        <v>0</v>
      </c>
      <c r="C112" s="5">
        <v>0</v>
      </c>
      <c r="D112" s="5">
        <v>0</v>
      </c>
      <c r="E112" s="5">
        <v>0</v>
      </c>
      <c r="F112" s="5">
        <v>0</v>
      </c>
      <c r="G112" s="5">
        <v>0</v>
      </c>
      <c r="H112" s="5">
        <v>0</v>
      </c>
      <c r="I112" s="5">
        <v>174</v>
      </c>
      <c r="J112" s="5">
        <v>174</v>
      </c>
      <c r="K112" s="5">
        <v>729.5</v>
      </c>
      <c r="L112" s="5">
        <v>729.5</v>
      </c>
      <c r="M112" s="5">
        <v>785</v>
      </c>
      <c r="N112" s="5">
        <v>785</v>
      </c>
      <c r="O112" s="5">
        <v>867.5</v>
      </c>
      <c r="P112" s="5">
        <v>867.5</v>
      </c>
      <c r="Q112" s="5">
        <v>989</v>
      </c>
      <c r="R112" s="5">
        <v>989</v>
      </c>
      <c r="S112" s="5">
        <v>1591</v>
      </c>
      <c r="T112" s="5">
        <v>1591</v>
      </c>
      <c r="U112" s="5">
        <v>1597</v>
      </c>
    </row>
    <row r="113" spans="1:21" x14ac:dyDescent="0.25">
      <c r="A113" s="5" t="s">
        <v>7</v>
      </c>
      <c r="B113" s="5">
        <v>0</v>
      </c>
      <c r="C113" s="5">
        <v>0</v>
      </c>
      <c r="D113" s="5">
        <v>0</v>
      </c>
      <c r="E113" s="5">
        <v>0</v>
      </c>
      <c r="F113" s="5">
        <v>0</v>
      </c>
      <c r="G113" s="5">
        <v>0</v>
      </c>
      <c r="H113" s="5">
        <v>0</v>
      </c>
      <c r="I113" s="5">
        <v>174</v>
      </c>
      <c r="J113" s="5">
        <v>174</v>
      </c>
      <c r="K113" s="5">
        <v>936.59999999999991</v>
      </c>
      <c r="L113" s="5">
        <v>936.59999999999991</v>
      </c>
      <c r="M113" s="5">
        <v>990.19999999999993</v>
      </c>
      <c r="N113" s="5">
        <v>990.19999999999993</v>
      </c>
      <c r="O113" s="5">
        <v>1096.8</v>
      </c>
      <c r="P113" s="5">
        <v>1096.8</v>
      </c>
      <c r="Q113" s="5">
        <v>1192</v>
      </c>
      <c r="R113" s="5">
        <v>1192</v>
      </c>
      <c r="S113" s="5">
        <v>1669.4</v>
      </c>
      <c r="T113" s="5">
        <v>1669.4</v>
      </c>
      <c r="U113" s="5">
        <v>1681.8</v>
      </c>
    </row>
    <row r="114" spans="1:21" x14ac:dyDescent="0.25">
      <c r="A114" s="5" t="s">
        <v>8</v>
      </c>
      <c r="B114" s="5">
        <v>0</v>
      </c>
      <c r="C114" s="5">
        <v>0</v>
      </c>
      <c r="D114" s="5">
        <v>0</v>
      </c>
      <c r="E114" s="5">
        <v>0</v>
      </c>
      <c r="F114" s="5">
        <v>0</v>
      </c>
      <c r="G114" s="5">
        <v>3</v>
      </c>
      <c r="H114" s="5">
        <v>3</v>
      </c>
      <c r="I114" s="5">
        <v>174</v>
      </c>
      <c r="J114" s="5">
        <v>174</v>
      </c>
      <c r="K114" s="5">
        <v>1105</v>
      </c>
      <c r="L114" s="5">
        <v>1105</v>
      </c>
      <c r="M114" s="5">
        <v>1174.9999999999995</v>
      </c>
      <c r="N114" s="5">
        <v>1174.9999999999995</v>
      </c>
      <c r="O114" s="5">
        <v>1255.5999999999999</v>
      </c>
      <c r="P114" s="5">
        <v>1255.5999999999999</v>
      </c>
      <c r="Q114" s="5">
        <v>1412.3</v>
      </c>
      <c r="R114" s="5">
        <v>1412.3</v>
      </c>
      <c r="S114" s="5">
        <v>1741</v>
      </c>
      <c r="T114" s="5">
        <v>1741</v>
      </c>
      <c r="U114" s="5">
        <v>1757</v>
      </c>
    </row>
    <row r="115" spans="1:21" x14ac:dyDescent="0.25">
      <c r="A115" s="5" t="s">
        <v>9</v>
      </c>
      <c r="B115" s="5">
        <v>0</v>
      </c>
      <c r="C115" s="5">
        <v>0</v>
      </c>
      <c r="D115" s="5">
        <v>0</v>
      </c>
      <c r="E115" s="5">
        <v>0</v>
      </c>
      <c r="F115" s="5">
        <v>29.400000000000091</v>
      </c>
      <c r="G115" s="5">
        <v>32.000000000000227</v>
      </c>
      <c r="H115" s="5">
        <v>32.000000000000227</v>
      </c>
      <c r="I115" s="5">
        <v>203</v>
      </c>
      <c r="J115" s="5">
        <v>203</v>
      </c>
      <c r="K115" s="5">
        <v>1207.4000000000001</v>
      </c>
      <c r="L115" s="5">
        <v>1207.4000000000001</v>
      </c>
      <c r="M115" s="5">
        <v>1319.2</v>
      </c>
      <c r="N115" s="5">
        <v>1319.2</v>
      </c>
      <c r="O115" s="5">
        <v>1424.0000000000002</v>
      </c>
      <c r="P115" s="5">
        <v>1424.0000000000002</v>
      </c>
      <c r="Q115" s="5">
        <v>1551</v>
      </c>
      <c r="R115" s="5">
        <v>1551</v>
      </c>
      <c r="S115" s="5">
        <v>1805.2</v>
      </c>
      <c r="T115" s="5">
        <v>1805.2</v>
      </c>
      <c r="U115" s="5">
        <v>1851.6000000000001</v>
      </c>
    </row>
    <row r="116" spans="1:21" x14ac:dyDescent="0.25">
      <c r="A116" s="5" t="s">
        <v>10</v>
      </c>
      <c r="B116" s="5">
        <v>0</v>
      </c>
      <c r="C116" s="5">
        <v>0</v>
      </c>
      <c r="D116" s="5">
        <v>0</v>
      </c>
      <c r="E116" s="5">
        <v>0</v>
      </c>
      <c r="F116" s="5">
        <v>107</v>
      </c>
      <c r="G116" s="5">
        <v>107</v>
      </c>
      <c r="H116" s="5">
        <v>107</v>
      </c>
      <c r="I116" s="5">
        <v>280</v>
      </c>
      <c r="J116" s="5">
        <v>280</v>
      </c>
      <c r="K116" s="5">
        <v>1217.0999999999999</v>
      </c>
      <c r="L116" s="5">
        <v>1217.0999999999999</v>
      </c>
      <c r="M116" s="5">
        <v>1411</v>
      </c>
      <c r="N116" s="5">
        <v>1411</v>
      </c>
      <c r="O116" s="5">
        <v>1543.0000000000002</v>
      </c>
      <c r="P116" s="5">
        <v>1543.0000000000002</v>
      </c>
      <c r="Q116" s="5">
        <v>1732.3000000000002</v>
      </c>
      <c r="R116" s="5">
        <v>1732.3000000000002</v>
      </c>
      <c r="S116" s="5">
        <v>2009</v>
      </c>
      <c r="T116" s="5">
        <v>2009</v>
      </c>
      <c r="U116" s="5">
        <v>2060.1</v>
      </c>
    </row>
    <row r="117" spans="1:21" x14ac:dyDescent="0.25">
      <c r="A117" s="5" t="s">
        <v>11</v>
      </c>
      <c r="B117" s="5">
        <v>0</v>
      </c>
      <c r="C117" s="5">
        <v>3</v>
      </c>
      <c r="D117" s="5">
        <v>77</v>
      </c>
      <c r="E117" s="5">
        <v>214</v>
      </c>
      <c r="F117" s="5">
        <v>343</v>
      </c>
      <c r="G117" s="5">
        <v>440</v>
      </c>
      <c r="H117" s="5">
        <v>440</v>
      </c>
      <c r="I117" s="5">
        <v>602</v>
      </c>
      <c r="J117" s="5">
        <v>602</v>
      </c>
      <c r="K117" s="5">
        <v>1414</v>
      </c>
      <c r="L117" s="5">
        <v>1414</v>
      </c>
      <c r="M117" s="5">
        <v>1922</v>
      </c>
      <c r="N117" s="5">
        <v>1922</v>
      </c>
      <c r="O117" s="5">
        <v>2406</v>
      </c>
      <c r="P117" s="5">
        <v>2406</v>
      </c>
      <c r="Q117" s="5">
        <v>3515</v>
      </c>
      <c r="R117" s="5">
        <v>3515</v>
      </c>
      <c r="S117" s="5">
        <v>4595</v>
      </c>
      <c r="T117" s="5">
        <v>4595</v>
      </c>
      <c r="U117" s="5">
        <v>4708</v>
      </c>
    </row>
    <row r="119" spans="1:21" ht="13.8" thickBot="1" x14ac:dyDescent="0.3">
      <c r="A119" s="3" t="s">
        <v>330</v>
      </c>
    </row>
    <row r="120" spans="1:21" x14ac:dyDescent="0.25">
      <c r="A120" s="1" t="s">
        <v>17</v>
      </c>
      <c r="B120" s="2">
        <v>2016</v>
      </c>
      <c r="C120" s="3">
        <v>2017</v>
      </c>
      <c r="D120" s="2">
        <v>2018</v>
      </c>
      <c r="E120" s="3">
        <v>2019</v>
      </c>
      <c r="F120" s="2">
        <v>2020</v>
      </c>
      <c r="G120" s="4">
        <v>2021</v>
      </c>
      <c r="H120" s="2">
        <v>2022</v>
      </c>
      <c r="I120" s="3">
        <v>2023</v>
      </c>
      <c r="J120" s="2">
        <v>2024</v>
      </c>
      <c r="K120" s="3">
        <v>2025</v>
      </c>
      <c r="L120" s="4">
        <v>2026</v>
      </c>
      <c r="M120" s="3">
        <v>2027</v>
      </c>
      <c r="N120" s="2">
        <v>2028</v>
      </c>
      <c r="O120" s="3">
        <v>2029</v>
      </c>
      <c r="P120" s="2">
        <v>2030</v>
      </c>
      <c r="Q120" s="3">
        <v>2031</v>
      </c>
      <c r="R120" s="2">
        <v>2032</v>
      </c>
      <c r="S120" s="3">
        <v>2033</v>
      </c>
      <c r="T120" s="2">
        <v>2034</v>
      </c>
      <c r="U120" s="4">
        <v>2035</v>
      </c>
    </row>
    <row r="121" spans="1:21" x14ac:dyDescent="0.25">
      <c r="A121" s="5" t="s">
        <v>2</v>
      </c>
      <c r="B121" s="5">
        <v>0</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row>
    <row r="122" spans="1:21" x14ac:dyDescent="0.25">
      <c r="A122" s="5" t="s">
        <v>3</v>
      </c>
      <c r="B122" s="5">
        <v>0</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row>
    <row r="123" spans="1:21" x14ac:dyDescent="0.25">
      <c r="A123" s="5" t="s">
        <v>4</v>
      </c>
      <c r="B123" s="5">
        <v>0</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row>
    <row r="124" spans="1:21" x14ac:dyDescent="0.25">
      <c r="A124" s="5" t="s">
        <v>5</v>
      </c>
      <c r="B124" s="5">
        <v>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row>
    <row r="125" spans="1:21" x14ac:dyDescent="0.25">
      <c r="A125" s="5" t="s">
        <v>6</v>
      </c>
      <c r="B125" s="5">
        <v>0</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5</v>
      </c>
    </row>
    <row r="126" spans="1:21" x14ac:dyDescent="0.25">
      <c r="A126" s="5" t="s">
        <v>7</v>
      </c>
      <c r="B126" s="5">
        <v>0</v>
      </c>
      <c r="C126" s="5">
        <v>0</v>
      </c>
      <c r="D126" s="5">
        <v>0</v>
      </c>
      <c r="E126" s="5">
        <v>0</v>
      </c>
      <c r="F126" s="5">
        <v>0</v>
      </c>
      <c r="G126" s="5">
        <v>0</v>
      </c>
      <c r="H126" s="5">
        <v>0</v>
      </c>
      <c r="I126" s="5">
        <v>0</v>
      </c>
      <c r="J126" s="5">
        <v>0</v>
      </c>
      <c r="K126" s="5">
        <v>0</v>
      </c>
      <c r="L126" s="5">
        <v>0</v>
      </c>
      <c r="M126" s="5">
        <v>0</v>
      </c>
      <c r="N126" s="5">
        <v>5</v>
      </c>
      <c r="O126" s="5">
        <v>5</v>
      </c>
      <c r="P126" s="5">
        <v>5</v>
      </c>
      <c r="Q126" s="5">
        <v>5</v>
      </c>
      <c r="R126" s="5">
        <v>5</v>
      </c>
      <c r="S126" s="5">
        <v>5</v>
      </c>
      <c r="T126" s="5">
        <v>5</v>
      </c>
      <c r="U126" s="5">
        <v>25</v>
      </c>
    </row>
    <row r="127" spans="1:21" x14ac:dyDescent="0.25">
      <c r="A127" s="5" t="s">
        <v>8</v>
      </c>
      <c r="B127" s="5">
        <v>0</v>
      </c>
      <c r="C127" s="5">
        <v>0</v>
      </c>
      <c r="D127" s="5">
        <v>0</v>
      </c>
      <c r="E127" s="5">
        <v>0</v>
      </c>
      <c r="F127" s="5">
        <v>0</v>
      </c>
      <c r="G127" s="5">
        <v>0</v>
      </c>
      <c r="H127" s="5">
        <v>0</v>
      </c>
      <c r="I127" s="5">
        <v>0</v>
      </c>
      <c r="J127" s="5">
        <v>0</v>
      </c>
      <c r="K127" s="5">
        <v>0</v>
      </c>
      <c r="L127" s="5">
        <v>0</v>
      </c>
      <c r="M127" s="5">
        <v>5</v>
      </c>
      <c r="N127" s="5">
        <v>5</v>
      </c>
      <c r="O127" s="5">
        <v>5</v>
      </c>
      <c r="P127" s="5">
        <v>5</v>
      </c>
      <c r="Q127" s="5">
        <v>5</v>
      </c>
      <c r="R127" s="5">
        <v>5</v>
      </c>
      <c r="S127" s="5">
        <v>5</v>
      </c>
      <c r="T127" s="5">
        <v>5</v>
      </c>
      <c r="U127" s="5">
        <v>59</v>
      </c>
    </row>
    <row r="128" spans="1:21" x14ac:dyDescent="0.25">
      <c r="A128" s="5" t="s">
        <v>9</v>
      </c>
      <c r="B128" s="5">
        <v>0</v>
      </c>
      <c r="C128" s="5">
        <v>0</v>
      </c>
      <c r="D128" s="5">
        <v>0</v>
      </c>
      <c r="E128" s="5">
        <v>0</v>
      </c>
      <c r="F128" s="5">
        <v>0</v>
      </c>
      <c r="G128" s="5">
        <v>0</v>
      </c>
      <c r="H128" s="5">
        <v>0</v>
      </c>
      <c r="I128" s="5">
        <v>0</v>
      </c>
      <c r="J128" s="5">
        <v>0</v>
      </c>
      <c r="K128" s="5">
        <v>0</v>
      </c>
      <c r="L128" s="5">
        <v>5</v>
      </c>
      <c r="M128" s="5">
        <v>5</v>
      </c>
      <c r="N128" s="5">
        <v>5</v>
      </c>
      <c r="O128" s="5">
        <v>5</v>
      </c>
      <c r="P128" s="5">
        <v>5</v>
      </c>
      <c r="Q128" s="5">
        <v>5</v>
      </c>
      <c r="R128" s="5">
        <v>5</v>
      </c>
      <c r="S128" s="5">
        <v>5</v>
      </c>
      <c r="T128" s="5">
        <v>40</v>
      </c>
      <c r="U128" s="5">
        <v>69</v>
      </c>
    </row>
    <row r="129" spans="1:21" x14ac:dyDescent="0.25">
      <c r="A129" s="5" t="s">
        <v>10</v>
      </c>
      <c r="B129" s="5">
        <v>0</v>
      </c>
      <c r="C129" s="5">
        <v>0</v>
      </c>
      <c r="D129" s="5">
        <v>0</v>
      </c>
      <c r="E129" s="5">
        <v>0</v>
      </c>
      <c r="F129" s="5">
        <v>0</v>
      </c>
      <c r="G129" s="5">
        <v>0</v>
      </c>
      <c r="H129" s="5">
        <v>0</v>
      </c>
      <c r="I129" s="5">
        <v>0</v>
      </c>
      <c r="J129" s="5">
        <v>0</v>
      </c>
      <c r="K129" s="5">
        <v>0</v>
      </c>
      <c r="L129" s="5">
        <v>10</v>
      </c>
      <c r="M129" s="5">
        <v>10</v>
      </c>
      <c r="N129" s="5">
        <v>10</v>
      </c>
      <c r="O129" s="5">
        <v>10</v>
      </c>
      <c r="P129" s="5">
        <v>10</v>
      </c>
      <c r="Q129" s="5">
        <v>10</v>
      </c>
      <c r="R129" s="5">
        <v>10</v>
      </c>
      <c r="S129" s="5">
        <v>20</v>
      </c>
      <c r="T129" s="5">
        <v>74</v>
      </c>
      <c r="U129" s="5">
        <v>84</v>
      </c>
    </row>
    <row r="130" spans="1:21" x14ac:dyDescent="0.25">
      <c r="A130" s="5" t="s">
        <v>11</v>
      </c>
      <c r="B130" s="5">
        <v>0</v>
      </c>
      <c r="C130" s="5">
        <v>5</v>
      </c>
      <c r="D130" s="5">
        <v>5</v>
      </c>
      <c r="E130" s="5">
        <v>5</v>
      </c>
      <c r="F130" s="5">
        <v>5</v>
      </c>
      <c r="G130" s="5">
        <v>5</v>
      </c>
      <c r="H130" s="5">
        <v>5</v>
      </c>
      <c r="I130" s="5">
        <v>5</v>
      </c>
      <c r="J130" s="5">
        <v>5</v>
      </c>
      <c r="K130" s="5">
        <v>25</v>
      </c>
      <c r="L130" s="5">
        <v>25</v>
      </c>
      <c r="M130" s="5">
        <v>25</v>
      </c>
      <c r="N130" s="5">
        <v>25</v>
      </c>
      <c r="O130" s="5">
        <v>25</v>
      </c>
      <c r="P130" s="5">
        <v>25</v>
      </c>
      <c r="Q130" s="5">
        <v>40</v>
      </c>
      <c r="R130" s="5">
        <v>109</v>
      </c>
      <c r="S130" s="5">
        <v>134</v>
      </c>
      <c r="T130" s="5">
        <v>134</v>
      </c>
      <c r="U130" s="5">
        <v>149</v>
      </c>
    </row>
    <row r="131" spans="1:21" x14ac:dyDescent="0.25">
      <c r="A131" s="5"/>
      <c r="B131" s="5"/>
      <c r="C131" s="5"/>
      <c r="D131" s="5"/>
      <c r="E131" s="5"/>
      <c r="F131" s="5"/>
      <c r="G131" s="5"/>
      <c r="H131" s="5"/>
      <c r="I131" s="5"/>
      <c r="J131" s="5"/>
      <c r="K131" s="5"/>
      <c r="L131" s="5"/>
      <c r="M131" s="5"/>
      <c r="N131" s="5"/>
      <c r="O131" s="5"/>
      <c r="P131" s="5"/>
      <c r="Q131" s="5"/>
      <c r="R131" s="5"/>
      <c r="S131" s="5"/>
      <c r="T131" s="5"/>
      <c r="U131" s="5"/>
    </row>
    <row r="132" spans="1:21" ht="13.8" thickBot="1" x14ac:dyDescent="0.3">
      <c r="A132" s="3" t="s">
        <v>331</v>
      </c>
    </row>
    <row r="133" spans="1:21" x14ac:dyDescent="0.25">
      <c r="A133" s="1" t="s">
        <v>17</v>
      </c>
      <c r="B133" s="2">
        <v>2016</v>
      </c>
      <c r="C133" s="3">
        <v>2017</v>
      </c>
      <c r="D133" s="2">
        <v>2018</v>
      </c>
      <c r="E133" s="3">
        <v>2019</v>
      </c>
      <c r="F133" s="2">
        <v>2020</v>
      </c>
      <c r="G133" s="4">
        <v>2021</v>
      </c>
      <c r="H133" s="2">
        <v>2022</v>
      </c>
      <c r="I133" s="3">
        <v>2023</v>
      </c>
      <c r="J133" s="2">
        <v>2024</v>
      </c>
      <c r="K133" s="3">
        <v>2025</v>
      </c>
      <c r="L133" s="4">
        <v>2026</v>
      </c>
      <c r="M133" s="3">
        <v>2027</v>
      </c>
      <c r="N133" s="2">
        <v>2028</v>
      </c>
      <c r="O133" s="3">
        <v>2029</v>
      </c>
      <c r="P133" s="2">
        <v>2030</v>
      </c>
      <c r="Q133" s="3">
        <v>2031</v>
      </c>
      <c r="R133" s="2">
        <v>2032</v>
      </c>
      <c r="S133" s="3">
        <v>2033</v>
      </c>
      <c r="T133" s="2">
        <v>2034</v>
      </c>
      <c r="U133" s="4">
        <v>2035</v>
      </c>
    </row>
    <row r="134" spans="1:21" x14ac:dyDescent="0.25">
      <c r="A134" s="5" t="s">
        <v>2</v>
      </c>
      <c r="B134" s="5">
        <v>0</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row>
    <row r="135" spans="1:21" x14ac:dyDescent="0.25">
      <c r="A135" s="5" t="s">
        <v>3</v>
      </c>
      <c r="B135" s="5">
        <v>0</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row>
    <row r="136" spans="1:21" x14ac:dyDescent="0.25">
      <c r="A136" s="5" t="s">
        <v>4</v>
      </c>
      <c r="B136" s="5">
        <v>0</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row>
    <row r="137" spans="1:21" x14ac:dyDescent="0.25">
      <c r="A137" s="5" t="s">
        <v>5</v>
      </c>
      <c r="B137" s="5">
        <v>0</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50</v>
      </c>
    </row>
    <row r="138" spans="1:21" x14ac:dyDescent="0.25">
      <c r="A138" s="12" t="s">
        <v>6</v>
      </c>
      <c r="B138" s="12">
        <v>0</v>
      </c>
      <c r="C138" s="12">
        <v>0</v>
      </c>
      <c r="D138" s="12">
        <v>0</v>
      </c>
      <c r="E138" s="12">
        <v>0</v>
      </c>
      <c r="F138" s="12">
        <v>0</v>
      </c>
      <c r="G138" s="12">
        <v>0</v>
      </c>
      <c r="H138" s="12">
        <v>0</v>
      </c>
      <c r="I138" s="12">
        <v>0</v>
      </c>
      <c r="J138" s="12">
        <v>0</v>
      </c>
      <c r="K138" s="12">
        <v>0</v>
      </c>
      <c r="L138" s="12">
        <v>0</v>
      </c>
      <c r="M138" s="12">
        <v>0</v>
      </c>
      <c r="N138" s="12">
        <v>0</v>
      </c>
      <c r="O138" s="12">
        <v>0</v>
      </c>
      <c r="P138" s="12">
        <v>0</v>
      </c>
      <c r="Q138" s="12">
        <v>0</v>
      </c>
      <c r="R138" s="12">
        <v>0</v>
      </c>
      <c r="S138" s="12">
        <v>0</v>
      </c>
      <c r="T138" s="12">
        <v>0</v>
      </c>
      <c r="U138" s="12">
        <v>52</v>
      </c>
    </row>
    <row r="139" spans="1:21" x14ac:dyDescent="0.25">
      <c r="A139" s="5" t="s">
        <v>7</v>
      </c>
      <c r="B139" s="5">
        <v>0</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3</v>
      </c>
      <c r="T139" s="5">
        <v>75</v>
      </c>
      <c r="U139" s="5">
        <v>130</v>
      </c>
    </row>
    <row r="140" spans="1:21" x14ac:dyDescent="0.25">
      <c r="A140" s="5" t="s">
        <v>8</v>
      </c>
      <c r="B140" s="5">
        <v>0</v>
      </c>
      <c r="C140" s="5">
        <v>0</v>
      </c>
      <c r="D140" s="5">
        <v>0</v>
      </c>
      <c r="E140" s="5">
        <v>0</v>
      </c>
      <c r="F140" s="5">
        <v>0</v>
      </c>
      <c r="G140" s="5">
        <v>0</v>
      </c>
      <c r="H140" s="5">
        <v>0</v>
      </c>
      <c r="I140" s="5">
        <v>0</v>
      </c>
      <c r="J140" s="5">
        <v>0</v>
      </c>
      <c r="K140" s="5">
        <v>0</v>
      </c>
      <c r="L140" s="5">
        <v>0</v>
      </c>
      <c r="M140" s="5">
        <v>0</v>
      </c>
      <c r="N140" s="5">
        <v>0</v>
      </c>
      <c r="O140" s="5">
        <v>0</v>
      </c>
      <c r="P140" s="5">
        <v>0</v>
      </c>
      <c r="Q140" s="5">
        <v>0</v>
      </c>
      <c r="R140" s="5">
        <v>52</v>
      </c>
      <c r="S140" s="5">
        <v>89</v>
      </c>
      <c r="T140" s="5">
        <v>107.29999999999995</v>
      </c>
      <c r="U140" s="5">
        <v>163</v>
      </c>
    </row>
    <row r="141" spans="1:21" x14ac:dyDescent="0.25">
      <c r="A141" s="5" t="s">
        <v>9</v>
      </c>
      <c r="B141" s="5">
        <v>0</v>
      </c>
      <c r="C141" s="5">
        <v>0</v>
      </c>
      <c r="D141" s="5">
        <v>0</v>
      </c>
      <c r="E141" s="5">
        <v>0</v>
      </c>
      <c r="F141" s="5">
        <v>0</v>
      </c>
      <c r="G141" s="5">
        <v>0</v>
      </c>
      <c r="H141" s="5">
        <v>0</v>
      </c>
      <c r="I141" s="5">
        <v>0</v>
      </c>
      <c r="J141" s="5">
        <v>0</v>
      </c>
      <c r="K141" s="5">
        <v>0</v>
      </c>
      <c r="L141" s="5">
        <v>0</v>
      </c>
      <c r="M141" s="5">
        <v>0</v>
      </c>
      <c r="N141" s="5">
        <v>0</v>
      </c>
      <c r="O141" s="5">
        <v>0</v>
      </c>
      <c r="P141" s="5">
        <v>3</v>
      </c>
      <c r="Q141" s="5">
        <v>62</v>
      </c>
      <c r="R141" s="5">
        <v>99</v>
      </c>
      <c r="S141" s="5">
        <v>116.40000000000009</v>
      </c>
      <c r="T141" s="5">
        <v>128</v>
      </c>
      <c r="U141" s="5">
        <v>187</v>
      </c>
    </row>
    <row r="142" spans="1:21" x14ac:dyDescent="0.25">
      <c r="A142" s="5" t="s">
        <v>10</v>
      </c>
      <c r="B142" s="5">
        <v>0</v>
      </c>
      <c r="C142" s="5">
        <v>0</v>
      </c>
      <c r="D142" s="5">
        <v>0</v>
      </c>
      <c r="E142" s="5">
        <v>0</v>
      </c>
      <c r="F142" s="5">
        <v>0</v>
      </c>
      <c r="G142" s="5">
        <v>0</v>
      </c>
      <c r="H142" s="5">
        <v>0</v>
      </c>
      <c r="I142" s="5">
        <v>0</v>
      </c>
      <c r="J142" s="5">
        <v>0</v>
      </c>
      <c r="K142" s="5">
        <v>0</v>
      </c>
      <c r="L142" s="5">
        <v>0</v>
      </c>
      <c r="M142" s="5">
        <v>0</v>
      </c>
      <c r="N142" s="5">
        <v>3</v>
      </c>
      <c r="O142" s="5">
        <v>16</v>
      </c>
      <c r="P142" s="5">
        <v>96</v>
      </c>
      <c r="Q142" s="5">
        <v>126.20000000000005</v>
      </c>
      <c r="R142" s="5">
        <v>135</v>
      </c>
      <c r="S142" s="5">
        <v>147</v>
      </c>
      <c r="T142" s="5">
        <v>169</v>
      </c>
      <c r="U142" s="5">
        <v>233.30000000000007</v>
      </c>
    </row>
    <row r="143" spans="1:21" x14ac:dyDescent="0.25">
      <c r="A143" s="5" t="s">
        <v>11</v>
      </c>
      <c r="B143" s="5">
        <v>0</v>
      </c>
      <c r="C143" s="5">
        <v>0</v>
      </c>
      <c r="D143" s="5">
        <v>0</v>
      </c>
      <c r="E143" s="5">
        <v>0</v>
      </c>
      <c r="F143" s="5">
        <v>0</v>
      </c>
      <c r="G143" s="5">
        <v>0</v>
      </c>
      <c r="H143" s="5">
        <v>3</v>
      </c>
      <c r="I143" s="5">
        <v>3</v>
      </c>
      <c r="J143" s="5">
        <v>3</v>
      </c>
      <c r="K143" s="5">
        <v>3</v>
      </c>
      <c r="L143" s="5">
        <v>26</v>
      </c>
      <c r="M143" s="5">
        <v>146</v>
      </c>
      <c r="N143" s="5">
        <v>199</v>
      </c>
      <c r="O143" s="5">
        <v>224</v>
      </c>
      <c r="P143" s="5">
        <v>224</v>
      </c>
      <c r="Q143" s="5">
        <v>294</v>
      </c>
      <c r="R143" s="5">
        <v>294</v>
      </c>
      <c r="S143" s="5">
        <v>315</v>
      </c>
      <c r="T143" s="5">
        <v>859</v>
      </c>
      <c r="U143" s="5">
        <v>1183</v>
      </c>
    </row>
    <row r="145" spans="1:21" ht="13.8" thickBot="1" x14ac:dyDescent="0.3">
      <c r="A145" s="3" t="s">
        <v>284</v>
      </c>
    </row>
    <row r="146" spans="1:21" x14ac:dyDescent="0.25">
      <c r="A146" s="1" t="s">
        <v>17</v>
      </c>
      <c r="B146" s="2">
        <v>2016</v>
      </c>
      <c r="C146" s="3">
        <v>2017</v>
      </c>
      <c r="D146" s="2">
        <v>2018</v>
      </c>
      <c r="E146" s="3">
        <v>2019</v>
      </c>
      <c r="F146" s="2">
        <v>2020</v>
      </c>
      <c r="G146" s="4">
        <v>2021</v>
      </c>
      <c r="H146" s="2">
        <v>2022</v>
      </c>
      <c r="I146" s="3">
        <v>2023</v>
      </c>
      <c r="J146" s="2">
        <v>2024</v>
      </c>
      <c r="K146" s="3">
        <v>2025</v>
      </c>
      <c r="L146" s="4">
        <v>2026</v>
      </c>
      <c r="M146" s="3">
        <v>2027</v>
      </c>
      <c r="N146" s="2">
        <v>2028</v>
      </c>
      <c r="O146" s="3">
        <v>2029</v>
      </c>
      <c r="P146" s="2">
        <v>2030</v>
      </c>
      <c r="Q146" s="3">
        <v>2031</v>
      </c>
      <c r="R146" s="2">
        <v>2032</v>
      </c>
      <c r="S146" s="3">
        <v>2033</v>
      </c>
      <c r="T146" s="2">
        <v>2034</v>
      </c>
      <c r="U146" s="4">
        <v>2035</v>
      </c>
    </row>
    <row r="147" spans="1:21" x14ac:dyDescent="0.25">
      <c r="A147" s="5" t="s">
        <v>2</v>
      </c>
      <c r="B147" s="5">
        <v>0</v>
      </c>
      <c r="C147" s="5">
        <v>0</v>
      </c>
      <c r="D147" s="5">
        <v>0</v>
      </c>
      <c r="E147" s="5">
        <v>0</v>
      </c>
      <c r="F147" s="5">
        <v>0</v>
      </c>
      <c r="G147" s="5">
        <v>0</v>
      </c>
      <c r="H147" s="5">
        <v>0</v>
      </c>
      <c r="I147" s="5">
        <v>0</v>
      </c>
      <c r="J147" s="5">
        <v>0</v>
      </c>
      <c r="K147" s="5">
        <v>0</v>
      </c>
      <c r="L147" s="5">
        <v>0</v>
      </c>
      <c r="M147" s="5">
        <v>0</v>
      </c>
      <c r="N147" s="5">
        <v>0</v>
      </c>
      <c r="O147" s="5">
        <v>0</v>
      </c>
      <c r="P147" s="5">
        <v>0</v>
      </c>
      <c r="Q147" s="5">
        <v>0</v>
      </c>
      <c r="R147" s="5">
        <v>0</v>
      </c>
      <c r="S147" s="5">
        <v>0</v>
      </c>
      <c r="T147" s="5">
        <v>0</v>
      </c>
      <c r="U147" s="5">
        <v>0</v>
      </c>
    </row>
    <row r="148" spans="1:21" x14ac:dyDescent="0.25">
      <c r="A148" s="5" t="s">
        <v>3</v>
      </c>
      <c r="B148" s="5">
        <v>0</v>
      </c>
      <c r="C148" s="5">
        <v>0</v>
      </c>
      <c r="D148" s="5">
        <v>0</v>
      </c>
      <c r="E148" s="5">
        <v>0</v>
      </c>
      <c r="F148" s="5">
        <v>0</v>
      </c>
      <c r="G148" s="5">
        <v>0</v>
      </c>
      <c r="H148" s="5">
        <v>0</v>
      </c>
      <c r="I148" s="5">
        <v>0</v>
      </c>
      <c r="J148" s="5">
        <v>0</v>
      </c>
      <c r="K148" s="5">
        <v>0</v>
      </c>
      <c r="L148" s="5">
        <v>0</v>
      </c>
      <c r="M148" s="5">
        <v>0</v>
      </c>
      <c r="N148" s="5">
        <v>0</v>
      </c>
      <c r="O148" s="5">
        <v>0</v>
      </c>
      <c r="P148" s="5">
        <v>0</v>
      </c>
      <c r="Q148" s="5">
        <v>0</v>
      </c>
      <c r="R148" s="5">
        <v>0</v>
      </c>
      <c r="S148" s="5">
        <v>0</v>
      </c>
      <c r="T148" s="5">
        <v>0</v>
      </c>
      <c r="U148" s="5">
        <v>0</v>
      </c>
    </row>
    <row r="149" spans="1:21" x14ac:dyDescent="0.25">
      <c r="A149" s="5" t="s">
        <v>4</v>
      </c>
      <c r="B149" s="5">
        <v>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row>
    <row r="150" spans="1:21" x14ac:dyDescent="0.25">
      <c r="A150" s="5" t="s">
        <v>5</v>
      </c>
      <c r="B150" s="5">
        <v>0</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row>
    <row r="151" spans="1:21" x14ac:dyDescent="0.25">
      <c r="A151" s="5" t="s">
        <v>6</v>
      </c>
      <c r="B151" s="5">
        <v>0</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0</v>
      </c>
      <c r="U151" s="5">
        <v>0</v>
      </c>
    </row>
    <row r="152" spans="1:21" x14ac:dyDescent="0.25">
      <c r="A152" s="5" t="s">
        <v>7</v>
      </c>
      <c r="B152" s="5">
        <v>0</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0</v>
      </c>
      <c r="U152" s="5">
        <v>5</v>
      </c>
    </row>
    <row r="153" spans="1:21" x14ac:dyDescent="0.25">
      <c r="A153" s="5" t="s">
        <v>8</v>
      </c>
      <c r="B153" s="5">
        <v>0</v>
      </c>
      <c r="C153" s="5">
        <v>0</v>
      </c>
      <c r="D153" s="5">
        <v>0</v>
      </c>
      <c r="E153" s="5">
        <v>0</v>
      </c>
      <c r="F153" s="5">
        <v>0</v>
      </c>
      <c r="G153" s="5">
        <v>0</v>
      </c>
      <c r="H153" s="5">
        <v>0</v>
      </c>
      <c r="I153" s="5">
        <v>0</v>
      </c>
      <c r="J153" s="5">
        <v>0</v>
      </c>
      <c r="K153" s="5">
        <v>0</v>
      </c>
      <c r="L153" s="5">
        <v>0</v>
      </c>
      <c r="M153" s="5">
        <v>5</v>
      </c>
      <c r="N153" s="5">
        <v>5</v>
      </c>
      <c r="O153" s="5">
        <v>5</v>
      </c>
      <c r="P153" s="5">
        <v>5</v>
      </c>
      <c r="Q153" s="5">
        <v>5</v>
      </c>
      <c r="R153" s="5">
        <v>5</v>
      </c>
      <c r="S153" s="5">
        <v>5</v>
      </c>
      <c r="T153" s="5">
        <v>5</v>
      </c>
      <c r="U153" s="5">
        <v>35</v>
      </c>
    </row>
    <row r="154" spans="1:21" x14ac:dyDescent="0.25">
      <c r="A154" s="5" t="s">
        <v>9</v>
      </c>
      <c r="B154" s="5">
        <v>0</v>
      </c>
      <c r="C154" s="5">
        <v>0</v>
      </c>
      <c r="D154" s="5">
        <v>0</v>
      </c>
      <c r="E154" s="5">
        <v>0</v>
      </c>
      <c r="F154" s="5">
        <v>0</v>
      </c>
      <c r="G154" s="5">
        <v>0</v>
      </c>
      <c r="H154" s="5">
        <v>0</v>
      </c>
      <c r="I154" s="5">
        <v>0</v>
      </c>
      <c r="J154" s="5">
        <v>0</v>
      </c>
      <c r="K154" s="5">
        <v>0</v>
      </c>
      <c r="L154" s="5">
        <v>5</v>
      </c>
      <c r="M154" s="5">
        <v>5</v>
      </c>
      <c r="N154" s="5">
        <v>5</v>
      </c>
      <c r="O154" s="5">
        <v>5</v>
      </c>
      <c r="P154" s="5">
        <v>5</v>
      </c>
      <c r="Q154" s="5">
        <v>5</v>
      </c>
      <c r="R154" s="5">
        <v>5</v>
      </c>
      <c r="S154" s="5">
        <v>5</v>
      </c>
      <c r="T154" s="5">
        <v>10</v>
      </c>
      <c r="U154" s="5">
        <v>59</v>
      </c>
    </row>
    <row r="155" spans="1:21" x14ac:dyDescent="0.25">
      <c r="A155" s="5" t="s">
        <v>10</v>
      </c>
      <c r="B155" s="5">
        <v>0</v>
      </c>
      <c r="C155" s="5">
        <v>0</v>
      </c>
      <c r="D155" s="5">
        <v>0</v>
      </c>
      <c r="E155" s="5">
        <v>0</v>
      </c>
      <c r="F155" s="5">
        <v>0</v>
      </c>
      <c r="G155" s="5">
        <v>0</v>
      </c>
      <c r="H155" s="5">
        <v>0</v>
      </c>
      <c r="I155" s="5">
        <v>0</v>
      </c>
      <c r="J155" s="5">
        <v>0</v>
      </c>
      <c r="K155" s="5">
        <v>0</v>
      </c>
      <c r="L155" s="5">
        <v>5</v>
      </c>
      <c r="M155" s="5">
        <v>10</v>
      </c>
      <c r="N155" s="5">
        <v>10</v>
      </c>
      <c r="O155" s="5">
        <v>10</v>
      </c>
      <c r="P155" s="5">
        <v>10</v>
      </c>
      <c r="Q155" s="5">
        <v>10</v>
      </c>
      <c r="R155" s="5">
        <v>10</v>
      </c>
      <c r="S155" s="5">
        <v>10</v>
      </c>
      <c r="T155" s="5">
        <v>64</v>
      </c>
      <c r="U155" s="5">
        <v>74</v>
      </c>
    </row>
    <row r="156" spans="1:21" x14ac:dyDescent="0.25">
      <c r="A156" s="5" t="s">
        <v>11</v>
      </c>
      <c r="B156" s="5">
        <v>0</v>
      </c>
      <c r="C156" s="5">
        <v>0</v>
      </c>
      <c r="D156" s="5">
        <v>0</v>
      </c>
      <c r="E156" s="5">
        <v>0</v>
      </c>
      <c r="F156" s="5">
        <v>0</v>
      </c>
      <c r="G156" s="5">
        <v>0</v>
      </c>
      <c r="H156" s="5">
        <v>0</v>
      </c>
      <c r="I156" s="5">
        <v>0</v>
      </c>
      <c r="J156" s="5">
        <v>0</v>
      </c>
      <c r="K156" s="5">
        <v>20</v>
      </c>
      <c r="L156" s="5">
        <v>20</v>
      </c>
      <c r="M156" s="5">
        <v>20</v>
      </c>
      <c r="N156" s="5">
        <v>20</v>
      </c>
      <c r="O156" s="5">
        <v>20</v>
      </c>
      <c r="P156" s="5">
        <v>20</v>
      </c>
      <c r="Q156" s="5">
        <v>20</v>
      </c>
      <c r="R156" s="5">
        <v>99</v>
      </c>
      <c r="S156" s="5">
        <v>119</v>
      </c>
      <c r="T156" s="5">
        <v>129</v>
      </c>
      <c r="U156" s="5">
        <v>144</v>
      </c>
    </row>
    <row r="157" spans="1:21" x14ac:dyDescent="0.25">
      <c r="A157" s="5"/>
      <c r="B157" s="5"/>
      <c r="C157" s="5"/>
      <c r="D157" s="5"/>
      <c r="E157" s="5"/>
      <c r="F157" s="5"/>
      <c r="G157" s="5"/>
      <c r="H157" s="5"/>
      <c r="I157" s="5"/>
      <c r="J157" s="5"/>
      <c r="K157" s="5"/>
      <c r="L157" s="5"/>
      <c r="M157" s="5"/>
      <c r="N157" s="5"/>
      <c r="O157" s="5"/>
      <c r="P157" s="5"/>
      <c r="Q157" s="5"/>
      <c r="R157" s="5"/>
      <c r="S157" s="5"/>
      <c r="T157" s="5"/>
      <c r="U157" s="5"/>
    </row>
    <row r="158" spans="1:21" ht="13.8" thickBot="1" x14ac:dyDescent="0.3">
      <c r="A158" s="3" t="s">
        <v>285</v>
      </c>
    </row>
    <row r="159" spans="1:21" x14ac:dyDescent="0.25">
      <c r="A159" s="1" t="s">
        <v>17</v>
      </c>
      <c r="B159" s="2">
        <v>2016</v>
      </c>
      <c r="C159" s="3">
        <v>2017</v>
      </c>
      <c r="D159" s="2">
        <v>2018</v>
      </c>
      <c r="E159" s="3">
        <v>2019</v>
      </c>
      <c r="F159" s="2">
        <v>2020</v>
      </c>
      <c r="G159" s="4">
        <v>2021</v>
      </c>
      <c r="H159" s="2">
        <v>2022</v>
      </c>
      <c r="I159" s="3">
        <v>2023</v>
      </c>
      <c r="J159" s="2">
        <v>2024</v>
      </c>
      <c r="K159" s="3">
        <v>2025</v>
      </c>
      <c r="L159" s="4">
        <v>2026</v>
      </c>
      <c r="M159" s="3">
        <v>2027</v>
      </c>
      <c r="N159" s="2">
        <v>2028</v>
      </c>
      <c r="O159" s="3">
        <v>2029</v>
      </c>
      <c r="P159" s="2">
        <v>2030</v>
      </c>
      <c r="Q159" s="3">
        <v>2031</v>
      </c>
      <c r="R159" s="2">
        <v>2032</v>
      </c>
      <c r="S159" s="3">
        <v>2033</v>
      </c>
      <c r="T159" s="2">
        <v>2034</v>
      </c>
      <c r="U159" s="4">
        <v>2035</v>
      </c>
    </row>
    <row r="160" spans="1:21" x14ac:dyDescent="0.25">
      <c r="A160" s="5" t="s">
        <v>2</v>
      </c>
      <c r="B160" s="5">
        <v>0</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64</v>
      </c>
      <c r="T160" s="5">
        <v>64</v>
      </c>
      <c r="U160" s="5">
        <v>64</v>
      </c>
    </row>
    <row r="161" spans="1:21" x14ac:dyDescent="0.25">
      <c r="A161" s="5" t="s">
        <v>3</v>
      </c>
      <c r="B161" s="5">
        <v>0</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64</v>
      </c>
      <c r="T161" s="5">
        <v>64</v>
      </c>
      <c r="U161" s="5">
        <v>64</v>
      </c>
    </row>
    <row r="162" spans="1:21" x14ac:dyDescent="0.25">
      <c r="A162" s="5" t="s">
        <v>4</v>
      </c>
      <c r="B162" s="5">
        <v>0</v>
      </c>
      <c r="C162" s="5">
        <v>0</v>
      </c>
      <c r="D162" s="5">
        <v>0</v>
      </c>
      <c r="E162" s="5">
        <v>0</v>
      </c>
      <c r="F162" s="5">
        <v>0</v>
      </c>
      <c r="G162" s="5">
        <v>0</v>
      </c>
      <c r="H162" s="5">
        <v>0</v>
      </c>
      <c r="I162" s="5">
        <v>0</v>
      </c>
      <c r="J162" s="5">
        <v>0</v>
      </c>
      <c r="K162" s="5">
        <v>0</v>
      </c>
      <c r="L162" s="5">
        <v>0</v>
      </c>
      <c r="M162" s="5">
        <v>0</v>
      </c>
      <c r="N162" s="5">
        <v>0</v>
      </c>
      <c r="O162" s="5">
        <v>3</v>
      </c>
      <c r="P162" s="5">
        <v>3</v>
      </c>
      <c r="Q162" s="5">
        <v>3</v>
      </c>
      <c r="R162" s="5">
        <v>3</v>
      </c>
      <c r="S162" s="5">
        <v>67</v>
      </c>
      <c r="T162" s="5">
        <v>67</v>
      </c>
      <c r="U162" s="5">
        <v>67</v>
      </c>
    </row>
    <row r="163" spans="1:21" x14ac:dyDescent="0.25">
      <c r="A163" s="5" t="s">
        <v>5</v>
      </c>
      <c r="B163" s="5">
        <v>0</v>
      </c>
      <c r="C163" s="5">
        <v>3</v>
      </c>
      <c r="D163" s="5">
        <v>3</v>
      </c>
      <c r="E163" s="5">
        <v>3</v>
      </c>
      <c r="F163" s="5">
        <v>3</v>
      </c>
      <c r="G163" s="5">
        <v>3</v>
      </c>
      <c r="H163" s="5">
        <v>3</v>
      </c>
      <c r="I163" s="5">
        <v>3</v>
      </c>
      <c r="J163" s="5">
        <v>3</v>
      </c>
      <c r="K163" s="5">
        <v>3</v>
      </c>
      <c r="L163" s="5">
        <v>3</v>
      </c>
      <c r="M163" s="5">
        <v>3</v>
      </c>
      <c r="N163" s="5">
        <v>3</v>
      </c>
      <c r="O163" s="5">
        <v>3</v>
      </c>
      <c r="P163" s="5">
        <v>3</v>
      </c>
      <c r="Q163" s="5">
        <v>3</v>
      </c>
      <c r="R163" s="5">
        <v>3</v>
      </c>
      <c r="S163" s="5">
        <v>67</v>
      </c>
      <c r="T163" s="5">
        <v>67</v>
      </c>
      <c r="U163" s="5">
        <v>67</v>
      </c>
    </row>
    <row r="164" spans="1:21" x14ac:dyDescent="0.25">
      <c r="A164" s="11" t="s">
        <v>6</v>
      </c>
      <c r="B164" s="11">
        <v>0</v>
      </c>
      <c r="C164" s="11">
        <v>3</v>
      </c>
      <c r="D164" s="11">
        <v>3</v>
      </c>
      <c r="E164" s="11">
        <v>3</v>
      </c>
      <c r="F164" s="11">
        <v>3</v>
      </c>
      <c r="G164" s="11">
        <v>3</v>
      </c>
      <c r="H164" s="11">
        <v>3</v>
      </c>
      <c r="I164" s="11">
        <v>3</v>
      </c>
      <c r="J164" s="11">
        <v>3</v>
      </c>
      <c r="K164" s="11">
        <v>3</v>
      </c>
      <c r="L164" s="11">
        <v>3</v>
      </c>
      <c r="M164" s="11">
        <v>3</v>
      </c>
      <c r="N164" s="11">
        <v>3</v>
      </c>
      <c r="O164" s="11">
        <v>3</v>
      </c>
      <c r="P164" s="11">
        <v>3</v>
      </c>
      <c r="Q164" s="11">
        <v>3</v>
      </c>
      <c r="R164" s="11">
        <v>3</v>
      </c>
      <c r="S164" s="11">
        <v>67</v>
      </c>
      <c r="T164" s="11">
        <v>67</v>
      </c>
      <c r="U164" s="11">
        <v>67</v>
      </c>
    </row>
    <row r="165" spans="1:21" x14ac:dyDescent="0.25">
      <c r="A165" s="5" t="s">
        <v>7</v>
      </c>
      <c r="B165" s="5">
        <v>0</v>
      </c>
      <c r="C165" s="5">
        <v>3</v>
      </c>
      <c r="D165" s="5">
        <v>3</v>
      </c>
      <c r="E165" s="5">
        <v>3</v>
      </c>
      <c r="F165" s="5">
        <v>3</v>
      </c>
      <c r="G165" s="5">
        <v>3</v>
      </c>
      <c r="H165" s="5">
        <v>3</v>
      </c>
      <c r="I165" s="5">
        <v>3</v>
      </c>
      <c r="J165" s="5">
        <v>3</v>
      </c>
      <c r="K165" s="5">
        <v>3</v>
      </c>
      <c r="L165" s="5">
        <v>3</v>
      </c>
      <c r="M165" s="5">
        <v>3</v>
      </c>
      <c r="N165" s="5">
        <v>3</v>
      </c>
      <c r="O165" s="5">
        <v>3</v>
      </c>
      <c r="P165" s="5">
        <v>3</v>
      </c>
      <c r="Q165" s="5">
        <v>5</v>
      </c>
      <c r="R165" s="5">
        <v>5</v>
      </c>
      <c r="S165" s="5">
        <v>70</v>
      </c>
      <c r="T165" s="5">
        <v>70.799999999999955</v>
      </c>
      <c r="U165" s="5">
        <v>75</v>
      </c>
    </row>
    <row r="166" spans="1:21" x14ac:dyDescent="0.25">
      <c r="A166" s="5" t="s">
        <v>8</v>
      </c>
      <c r="B166" s="5">
        <v>0</v>
      </c>
      <c r="C166" s="5">
        <v>3</v>
      </c>
      <c r="D166" s="5">
        <v>3</v>
      </c>
      <c r="E166" s="5">
        <v>3</v>
      </c>
      <c r="F166" s="5">
        <v>3</v>
      </c>
      <c r="G166" s="5">
        <v>3</v>
      </c>
      <c r="H166" s="5">
        <v>3</v>
      </c>
      <c r="I166" s="5">
        <v>3</v>
      </c>
      <c r="J166" s="5">
        <v>3</v>
      </c>
      <c r="K166" s="5">
        <v>3</v>
      </c>
      <c r="L166" s="5">
        <v>3</v>
      </c>
      <c r="M166" s="5">
        <v>3</v>
      </c>
      <c r="N166" s="5">
        <v>3</v>
      </c>
      <c r="O166" s="5">
        <v>5</v>
      </c>
      <c r="P166" s="5">
        <v>5</v>
      </c>
      <c r="Q166" s="5">
        <v>32</v>
      </c>
      <c r="R166" s="5">
        <v>32</v>
      </c>
      <c r="S166" s="5">
        <v>96</v>
      </c>
      <c r="T166" s="5">
        <v>101</v>
      </c>
      <c r="U166" s="5">
        <v>106</v>
      </c>
    </row>
    <row r="167" spans="1:21" x14ac:dyDescent="0.25">
      <c r="A167" s="5" t="s">
        <v>9</v>
      </c>
      <c r="B167" s="5">
        <v>0</v>
      </c>
      <c r="C167" s="5">
        <v>3</v>
      </c>
      <c r="D167" s="5">
        <v>3</v>
      </c>
      <c r="E167" s="5">
        <v>3</v>
      </c>
      <c r="F167" s="5">
        <v>3</v>
      </c>
      <c r="G167" s="5">
        <v>3</v>
      </c>
      <c r="H167" s="5">
        <v>3</v>
      </c>
      <c r="I167" s="5">
        <v>3</v>
      </c>
      <c r="J167" s="5">
        <v>3</v>
      </c>
      <c r="K167" s="5">
        <v>3</v>
      </c>
      <c r="L167" s="5">
        <v>3</v>
      </c>
      <c r="M167" s="5">
        <v>3</v>
      </c>
      <c r="N167" s="5">
        <v>3</v>
      </c>
      <c r="O167" s="5">
        <v>39</v>
      </c>
      <c r="P167" s="5">
        <v>39</v>
      </c>
      <c r="Q167" s="5">
        <v>46</v>
      </c>
      <c r="R167" s="5">
        <v>53.200000000000045</v>
      </c>
      <c r="S167" s="5">
        <v>123.40000000000009</v>
      </c>
      <c r="T167" s="5">
        <v>135.60000000000014</v>
      </c>
      <c r="U167" s="5">
        <v>144</v>
      </c>
    </row>
    <row r="168" spans="1:21" x14ac:dyDescent="0.25">
      <c r="A168" s="5" t="s">
        <v>10</v>
      </c>
      <c r="B168" s="5">
        <v>0</v>
      </c>
      <c r="C168" s="5">
        <v>3</v>
      </c>
      <c r="D168" s="5">
        <v>3</v>
      </c>
      <c r="E168" s="5">
        <v>3</v>
      </c>
      <c r="F168" s="5">
        <v>3</v>
      </c>
      <c r="G168" s="5">
        <v>3</v>
      </c>
      <c r="H168" s="5">
        <v>3</v>
      </c>
      <c r="I168" s="5">
        <v>3</v>
      </c>
      <c r="J168" s="5">
        <v>3</v>
      </c>
      <c r="K168" s="5">
        <v>3</v>
      </c>
      <c r="L168" s="5">
        <v>3</v>
      </c>
      <c r="M168" s="5">
        <v>3</v>
      </c>
      <c r="N168" s="5">
        <v>3</v>
      </c>
      <c r="O168" s="5">
        <v>42</v>
      </c>
      <c r="P168" s="5">
        <v>42</v>
      </c>
      <c r="Q168" s="5">
        <v>97</v>
      </c>
      <c r="R168" s="5">
        <v>116</v>
      </c>
      <c r="S168" s="5">
        <v>186</v>
      </c>
      <c r="T168" s="5">
        <v>207</v>
      </c>
      <c r="U168" s="5">
        <v>213</v>
      </c>
    </row>
    <row r="169" spans="1:21" x14ac:dyDescent="0.25">
      <c r="A169" s="5" t="s">
        <v>11</v>
      </c>
      <c r="B169" s="5">
        <v>0</v>
      </c>
      <c r="C169" s="5">
        <v>3</v>
      </c>
      <c r="D169" s="5">
        <v>3</v>
      </c>
      <c r="E169" s="5">
        <v>3</v>
      </c>
      <c r="F169" s="5">
        <v>3</v>
      </c>
      <c r="G169" s="5">
        <v>3</v>
      </c>
      <c r="H169" s="5">
        <v>5</v>
      </c>
      <c r="I169" s="5">
        <v>16</v>
      </c>
      <c r="J169" s="5">
        <v>16</v>
      </c>
      <c r="K169" s="5">
        <v>23</v>
      </c>
      <c r="L169" s="5">
        <v>23</v>
      </c>
      <c r="M169" s="5">
        <v>43</v>
      </c>
      <c r="N169" s="5">
        <v>138</v>
      </c>
      <c r="O169" s="5">
        <v>198</v>
      </c>
      <c r="P169" s="5">
        <v>231</v>
      </c>
      <c r="Q169" s="5">
        <v>303</v>
      </c>
      <c r="R169" s="5">
        <v>303</v>
      </c>
      <c r="S169" s="5">
        <v>370</v>
      </c>
      <c r="T169" s="5">
        <v>370</v>
      </c>
      <c r="U169" s="5">
        <v>376</v>
      </c>
    </row>
    <row r="171" spans="1:21" ht="13.8" thickBot="1" x14ac:dyDescent="0.3">
      <c r="A171" s="3" t="s">
        <v>323</v>
      </c>
    </row>
    <row r="172" spans="1:21" x14ac:dyDescent="0.25">
      <c r="A172" s="1" t="s">
        <v>17</v>
      </c>
      <c r="B172" s="2">
        <v>2016</v>
      </c>
      <c r="C172" s="3">
        <v>2017</v>
      </c>
      <c r="D172" s="2">
        <v>2018</v>
      </c>
      <c r="E172" s="3">
        <v>2019</v>
      </c>
      <c r="F172" s="2">
        <v>2020</v>
      </c>
      <c r="G172" s="4">
        <v>2021</v>
      </c>
      <c r="H172" s="2">
        <v>2022</v>
      </c>
      <c r="I172" s="3">
        <v>2023</v>
      </c>
      <c r="J172" s="2">
        <v>2024</v>
      </c>
      <c r="K172" s="3">
        <v>2025</v>
      </c>
      <c r="L172" s="4">
        <v>2026</v>
      </c>
      <c r="M172" s="3">
        <v>2027</v>
      </c>
      <c r="N172" s="2">
        <v>2028</v>
      </c>
      <c r="O172" s="3">
        <v>2029</v>
      </c>
      <c r="P172" s="2">
        <v>2030</v>
      </c>
      <c r="Q172" s="3">
        <v>2031</v>
      </c>
      <c r="R172" s="2">
        <v>2032</v>
      </c>
      <c r="S172" s="3">
        <v>2033</v>
      </c>
      <c r="T172" s="2">
        <v>2034</v>
      </c>
      <c r="U172" s="4">
        <v>2035</v>
      </c>
    </row>
    <row r="173" spans="1:21" x14ac:dyDescent="0.25">
      <c r="A173" s="5" t="s">
        <v>2</v>
      </c>
      <c r="B173" s="5">
        <v>0</v>
      </c>
      <c r="C173" s="5">
        <v>0</v>
      </c>
      <c r="D173" s="5">
        <v>0</v>
      </c>
      <c r="E173" s="5">
        <v>0</v>
      </c>
      <c r="F173" s="5">
        <v>0</v>
      </c>
      <c r="G173" s="5">
        <v>119</v>
      </c>
      <c r="H173" s="5">
        <v>173</v>
      </c>
      <c r="I173" s="5">
        <v>213</v>
      </c>
      <c r="J173" s="5">
        <v>257.5</v>
      </c>
      <c r="K173" s="5">
        <v>297</v>
      </c>
      <c r="L173" s="5">
        <v>381</v>
      </c>
      <c r="M173" s="5">
        <v>381</v>
      </c>
      <c r="N173" s="5">
        <v>381</v>
      </c>
      <c r="O173" s="5">
        <v>381</v>
      </c>
      <c r="P173" s="5">
        <v>381</v>
      </c>
      <c r="Q173" s="5">
        <v>381</v>
      </c>
      <c r="R173" s="5">
        <v>381</v>
      </c>
      <c r="S173" s="5">
        <v>381</v>
      </c>
      <c r="T173" s="5">
        <v>381</v>
      </c>
      <c r="U173" s="5">
        <v>381</v>
      </c>
    </row>
    <row r="174" spans="1:21" x14ac:dyDescent="0.25">
      <c r="A174" s="5" t="s">
        <v>3</v>
      </c>
      <c r="B174" s="5">
        <v>0</v>
      </c>
      <c r="C174" s="5">
        <v>0</v>
      </c>
      <c r="D174" s="5">
        <v>0</v>
      </c>
      <c r="E174" s="5">
        <v>0</v>
      </c>
      <c r="F174" s="5">
        <v>0</v>
      </c>
      <c r="G174" s="5">
        <v>119</v>
      </c>
      <c r="H174" s="5">
        <v>178</v>
      </c>
      <c r="I174" s="5">
        <v>223</v>
      </c>
      <c r="J174" s="5">
        <v>263</v>
      </c>
      <c r="K174" s="5">
        <v>307</v>
      </c>
      <c r="L174" s="5">
        <v>381</v>
      </c>
      <c r="M174" s="5">
        <v>381</v>
      </c>
      <c r="N174" s="5">
        <v>381</v>
      </c>
      <c r="O174" s="5">
        <v>381</v>
      </c>
      <c r="P174" s="5">
        <v>381</v>
      </c>
      <c r="Q174" s="5">
        <v>381</v>
      </c>
      <c r="R174" s="5">
        <v>381</v>
      </c>
      <c r="S174" s="5">
        <v>381</v>
      </c>
      <c r="T174" s="5">
        <v>381</v>
      </c>
      <c r="U174" s="5">
        <v>381</v>
      </c>
    </row>
    <row r="175" spans="1:21" x14ac:dyDescent="0.25">
      <c r="A175" s="5" t="s">
        <v>4</v>
      </c>
      <c r="B175" s="5">
        <v>0</v>
      </c>
      <c r="C175" s="5">
        <v>0</v>
      </c>
      <c r="D175" s="5">
        <v>0</v>
      </c>
      <c r="E175" s="5">
        <v>0</v>
      </c>
      <c r="F175" s="5">
        <v>0</v>
      </c>
      <c r="G175" s="5">
        <v>124</v>
      </c>
      <c r="H175" s="5">
        <v>183</v>
      </c>
      <c r="I175" s="5">
        <v>223</v>
      </c>
      <c r="J175" s="5">
        <v>268</v>
      </c>
      <c r="K175" s="5">
        <v>317</v>
      </c>
      <c r="L175" s="5">
        <v>381</v>
      </c>
      <c r="M175" s="5">
        <v>381</v>
      </c>
      <c r="N175" s="5">
        <v>381</v>
      </c>
      <c r="O175" s="5">
        <v>381</v>
      </c>
      <c r="P175" s="5">
        <v>381</v>
      </c>
      <c r="Q175" s="5">
        <v>381</v>
      </c>
      <c r="R175" s="5">
        <v>381</v>
      </c>
      <c r="S175" s="5">
        <v>381</v>
      </c>
      <c r="T175" s="5">
        <v>381</v>
      </c>
      <c r="U175" s="5">
        <v>381</v>
      </c>
    </row>
    <row r="176" spans="1:21" x14ac:dyDescent="0.25">
      <c r="A176" s="5" t="s">
        <v>5</v>
      </c>
      <c r="B176" s="5">
        <v>0</v>
      </c>
      <c r="C176" s="5">
        <v>0</v>
      </c>
      <c r="D176" s="5">
        <v>0</v>
      </c>
      <c r="E176" s="5">
        <v>0</v>
      </c>
      <c r="F176" s="5">
        <v>5</v>
      </c>
      <c r="G176" s="5">
        <v>129</v>
      </c>
      <c r="H176" s="5">
        <v>188</v>
      </c>
      <c r="I176" s="5">
        <v>228</v>
      </c>
      <c r="J176" s="5">
        <v>273</v>
      </c>
      <c r="K176" s="5">
        <v>327</v>
      </c>
      <c r="L176" s="5">
        <v>381</v>
      </c>
      <c r="M176" s="5">
        <v>381</v>
      </c>
      <c r="N176" s="5">
        <v>381</v>
      </c>
      <c r="O176" s="5">
        <v>381</v>
      </c>
      <c r="P176" s="5">
        <v>381</v>
      </c>
      <c r="Q176" s="5">
        <v>381</v>
      </c>
      <c r="R176" s="5">
        <v>381</v>
      </c>
      <c r="S176" s="5">
        <v>381</v>
      </c>
      <c r="T176" s="5">
        <v>381</v>
      </c>
      <c r="U176" s="5">
        <v>381</v>
      </c>
    </row>
    <row r="177" spans="1:21" x14ac:dyDescent="0.25">
      <c r="A177" s="5" t="s">
        <v>6</v>
      </c>
      <c r="B177" s="5">
        <v>0</v>
      </c>
      <c r="C177" s="5">
        <v>0</v>
      </c>
      <c r="D177" s="5">
        <v>0</v>
      </c>
      <c r="E177" s="5">
        <v>0</v>
      </c>
      <c r="F177" s="5">
        <v>5</v>
      </c>
      <c r="G177" s="5">
        <v>129</v>
      </c>
      <c r="H177" s="5">
        <v>188</v>
      </c>
      <c r="I177" s="5">
        <v>233</v>
      </c>
      <c r="J177" s="5">
        <v>277</v>
      </c>
      <c r="K177" s="5">
        <v>337</v>
      </c>
      <c r="L177" s="5">
        <v>381</v>
      </c>
      <c r="M177" s="5">
        <v>381</v>
      </c>
      <c r="N177" s="5">
        <v>381</v>
      </c>
      <c r="O177" s="5">
        <v>381</v>
      </c>
      <c r="P177" s="5">
        <v>381</v>
      </c>
      <c r="Q177" s="5">
        <v>381</v>
      </c>
      <c r="R177" s="5">
        <v>381</v>
      </c>
      <c r="S177" s="5">
        <v>381</v>
      </c>
      <c r="T177" s="5">
        <v>381</v>
      </c>
      <c r="U177" s="5">
        <v>381</v>
      </c>
    </row>
    <row r="178" spans="1:21" x14ac:dyDescent="0.25">
      <c r="A178" s="5" t="s">
        <v>7</v>
      </c>
      <c r="B178" s="5">
        <v>0</v>
      </c>
      <c r="C178" s="5">
        <v>0</v>
      </c>
      <c r="D178" s="5">
        <v>0</v>
      </c>
      <c r="E178" s="5">
        <v>0</v>
      </c>
      <c r="F178" s="5">
        <v>5</v>
      </c>
      <c r="G178" s="5">
        <v>134</v>
      </c>
      <c r="H178" s="5">
        <v>193</v>
      </c>
      <c r="I178" s="5">
        <v>238</v>
      </c>
      <c r="J178" s="5">
        <v>282</v>
      </c>
      <c r="K178" s="5">
        <v>347</v>
      </c>
      <c r="L178" s="5">
        <v>381</v>
      </c>
      <c r="M178" s="5">
        <v>381</v>
      </c>
      <c r="N178" s="5">
        <v>381</v>
      </c>
      <c r="O178" s="5">
        <v>381</v>
      </c>
      <c r="P178" s="5">
        <v>381</v>
      </c>
      <c r="Q178" s="5">
        <v>381</v>
      </c>
      <c r="R178" s="5">
        <v>381</v>
      </c>
      <c r="S178" s="5">
        <v>381</v>
      </c>
      <c r="T178" s="5">
        <v>381</v>
      </c>
      <c r="U178" s="5">
        <v>381</v>
      </c>
    </row>
    <row r="179" spans="1:21" x14ac:dyDescent="0.25">
      <c r="A179" s="5" t="s">
        <v>8</v>
      </c>
      <c r="B179" s="5">
        <v>0</v>
      </c>
      <c r="C179" s="5">
        <v>0</v>
      </c>
      <c r="D179" s="5">
        <v>0</v>
      </c>
      <c r="E179" s="5">
        <v>0</v>
      </c>
      <c r="F179" s="5">
        <v>5</v>
      </c>
      <c r="G179" s="5">
        <v>134</v>
      </c>
      <c r="H179" s="5">
        <v>198</v>
      </c>
      <c r="I179" s="5">
        <v>243</v>
      </c>
      <c r="J179" s="5">
        <v>287</v>
      </c>
      <c r="K179" s="5">
        <v>357.49999999999977</v>
      </c>
      <c r="L179" s="5">
        <v>381</v>
      </c>
      <c r="M179" s="5">
        <v>381</v>
      </c>
      <c r="N179" s="5">
        <v>381</v>
      </c>
      <c r="O179" s="5">
        <v>381</v>
      </c>
      <c r="P179" s="5">
        <v>381</v>
      </c>
      <c r="Q179" s="5">
        <v>381</v>
      </c>
      <c r="R179" s="5">
        <v>381</v>
      </c>
      <c r="S179" s="5">
        <v>381</v>
      </c>
      <c r="T179" s="5">
        <v>381</v>
      </c>
      <c r="U179" s="5">
        <v>381</v>
      </c>
    </row>
    <row r="180" spans="1:21" x14ac:dyDescent="0.25">
      <c r="A180" s="5" t="s">
        <v>9</v>
      </c>
      <c r="B180" s="5">
        <v>0</v>
      </c>
      <c r="C180" s="5">
        <v>0</v>
      </c>
      <c r="D180" s="5">
        <v>0</v>
      </c>
      <c r="E180" s="5">
        <v>0</v>
      </c>
      <c r="F180" s="5">
        <v>5</v>
      </c>
      <c r="G180" s="5">
        <v>139</v>
      </c>
      <c r="H180" s="5">
        <v>198</v>
      </c>
      <c r="I180" s="5">
        <v>248</v>
      </c>
      <c r="J180" s="5">
        <v>292</v>
      </c>
      <c r="K180" s="5">
        <v>371</v>
      </c>
      <c r="L180" s="5">
        <v>381</v>
      </c>
      <c r="M180" s="5">
        <v>381</v>
      </c>
      <c r="N180" s="5">
        <v>381</v>
      </c>
      <c r="O180" s="5">
        <v>381</v>
      </c>
      <c r="P180" s="5">
        <v>381</v>
      </c>
      <c r="Q180" s="5">
        <v>381</v>
      </c>
      <c r="R180" s="5">
        <v>381</v>
      </c>
      <c r="S180" s="5">
        <v>381</v>
      </c>
      <c r="T180" s="5">
        <v>381</v>
      </c>
      <c r="U180" s="5">
        <v>381</v>
      </c>
    </row>
    <row r="181" spans="1:21" x14ac:dyDescent="0.25">
      <c r="A181" s="5" t="s">
        <v>10</v>
      </c>
      <c r="B181" s="5">
        <v>0</v>
      </c>
      <c r="C181" s="5">
        <v>0</v>
      </c>
      <c r="D181" s="5">
        <v>0</v>
      </c>
      <c r="E181" s="5">
        <v>0</v>
      </c>
      <c r="F181" s="5">
        <v>15</v>
      </c>
      <c r="G181" s="5">
        <v>144</v>
      </c>
      <c r="H181" s="5">
        <v>203</v>
      </c>
      <c r="I181" s="5">
        <v>253</v>
      </c>
      <c r="J181" s="5">
        <v>302</v>
      </c>
      <c r="K181" s="5">
        <v>381</v>
      </c>
      <c r="L181" s="5">
        <v>381</v>
      </c>
      <c r="M181" s="5">
        <v>381</v>
      </c>
      <c r="N181" s="5">
        <v>381</v>
      </c>
      <c r="O181" s="5">
        <v>381</v>
      </c>
      <c r="P181" s="5">
        <v>381</v>
      </c>
      <c r="Q181" s="5">
        <v>381</v>
      </c>
      <c r="R181" s="5">
        <v>381</v>
      </c>
      <c r="S181" s="5">
        <v>381</v>
      </c>
      <c r="T181" s="5">
        <v>381</v>
      </c>
      <c r="U181" s="5">
        <v>381</v>
      </c>
    </row>
    <row r="182" spans="1:21" x14ac:dyDescent="0.25">
      <c r="A182" s="5" t="s">
        <v>11</v>
      </c>
      <c r="B182" s="5">
        <v>0</v>
      </c>
      <c r="C182" s="5">
        <v>5</v>
      </c>
      <c r="D182" s="5">
        <v>5</v>
      </c>
      <c r="E182" s="5">
        <v>5</v>
      </c>
      <c r="F182" s="5">
        <v>40</v>
      </c>
      <c r="G182" s="5">
        <v>163</v>
      </c>
      <c r="H182" s="5">
        <v>228</v>
      </c>
      <c r="I182" s="5">
        <v>277</v>
      </c>
      <c r="J182" s="5">
        <v>327</v>
      </c>
      <c r="K182" s="5">
        <v>381</v>
      </c>
      <c r="L182" s="5">
        <v>381</v>
      </c>
      <c r="M182" s="5">
        <v>381</v>
      </c>
      <c r="N182" s="5">
        <v>381</v>
      </c>
      <c r="O182" s="5">
        <v>381</v>
      </c>
      <c r="P182" s="5">
        <v>381</v>
      </c>
      <c r="Q182" s="5">
        <v>381</v>
      </c>
      <c r="R182" s="5">
        <v>381</v>
      </c>
      <c r="S182" s="5">
        <v>381</v>
      </c>
      <c r="T182" s="5">
        <v>381</v>
      </c>
      <c r="U182" s="5">
        <v>381</v>
      </c>
    </row>
    <row r="184" spans="1:21" ht="13.8" thickBot="1" x14ac:dyDescent="0.3">
      <c r="A184" s="3" t="s">
        <v>324</v>
      </c>
    </row>
    <row r="185" spans="1:21" x14ac:dyDescent="0.25">
      <c r="A185" s="1" t="s">
        <v>17</v>
      </c>
      <c r="B185" s="2">
        <v>2016</v>
      </c>
      <c r="C185" s="3">
        <v>2017</v>
      </c>
      <c r="D185" s="2">
        <v>2018</v>
      </c>
      <c r="E185" s="3">
        <v>2019</v>
      </c>
      <c r="F185" s="2">
        <v>2020</v>
      </c>
      <c r="G185" s="4">
        <v>2021</v>
      </c>
      <c r="H185" s="2">
        <v>2022</v>
      </c>
      <c r="I185" s="3">
        <v>2023</v>
      </c>
      <c r="J185" s="2">
        <v>2024</v>
      </c>
      <c r="K185" s="3">
        <v>2025</v>
      </c>
      <c r="L185" s="4">
        <v>2026</v>
      </c>
      <c r="M185" s="3">
        <v>2027</v>
      </c>
      <c r="N185" s="2">
        <v>2028</v>
      </c>
      <c r="O185" s="3">
        <v>2029</v>
      </c>
      <c r="P185" s="2">
        <v>2030</v>
      </c>
      <c r="Q185" s="3">
        <v>2031</v>
      </c>
      <c r="R185" s="2">
        <v>2032</v>
      </c>
      <c r="S185" s="3">
        <v>2033</v>
      </c>
      <c r="T185" s="2">
        <v>2034</v>
      </c>
      <c r="U185" s="4">
        <v>2035</v>
      </c>
    </row>
    <row r="186" spans="1:21" x14ac:dyDescent="0.25">
      <c r="A186" s="5" t="s">
        <v>2</v>
      </c>
      <c r="B186" s="5">
        <v>0</v>
      </c>
      <c r="C186" s="5">
        <v>0</v>
      </c>
      <c r="D186" s="5">
        <v>16</v>
      </c>
      <c r="E186" s="5">
        <v>31</v>
      </c>
      <c r="F186" s="5">
        <v>54</v>
      </c>
      <c r="G186" s="5">
        <v>491.8</v>
      </c>
      <c r="H186" s="5">
        <v>691</v>
      </c>
      <c r="I186" s="5">
        <v>746</v>
      </c>
      <c r="J186" s="5">
        <v>798</v>
      </c>
      <c r="K186" s="5">
        <v>851</v>
      </c>
      <c r="L186" s="5">
        <v>895</v>
      </c>
      <c r="M186" s="5">
        <v>963</v>
      </c>
      <c r="N186" s="5">
        <v>1037</v>
      </c>
      <c r="O186" s="5">
        <v>1079</v>
      </c>
      <c r="P186" s="5">
        <v>1081</v>
      </c>
      <c r="Q186" s="5">
        <v>1084</v>
      </c>
      <c r="R186" s="5">
        <v>1086</v>
      </c>
      <c r="S186" s="5">
        <v>1115.4000000000001</v>
      </c>
      <c r="T186" s="5">
        <v>1121</v>
      </c>
      <c r="U186" s="5">
        <v>1128</v>
      </c>
    </row>
    <row r="187" spans="1:21" x14ac:dyDescent="0.25">
      <c r="A187" s="5" t="s">
        <v>3</v>
      </c>
      <c r="B187" s="5">
        <v>0</v>
      </c>
      <c r="C187" s="5">
        <v>0</v>
      </c>
      <c r="D187" s="5">
        <v>16</v>
      </c>
      <c r="E187" s="5">
        <v>31</v>
      </c>
      <c r="F187" s="5">
        <v>54</v>
      </c>
      <c r="G187" s="5">
        <v>558.6</v>
      </c>
      <c r="H187" s="5">
        <v>699</v>
      </c>
      <c r="I187" s="5">
        <v>754</v>
      </c>
      <c r="J187" s="5">
        <v>809</v>
      </c>
      <c r="K187" s="5">
        <v>863</v>
      </c>
      <c r="L187" s="5">
        <v>905</v>
      </c>
      <c r="M187" s="5">
        <v>987</v>
      </c>
      <c r="N187" s="5">
        <v>1291</v>
      </c>
      <c r="O187" s="5">
        <v>1341</v>
      </c>
      <c r="P187" s="5">
        <v>1344</v>
      </c>
      <c r="Q187" s="5">
        <v>1391</v>
      </c>
      <c r="R187" s="5">
        <v>1391</v>
      </c>
      <c r="S187" s="5">
        <v>1443</v>
      </c>
      <c r="T187" s="5">
        <v>1540</v>
      </c>
      <c r="U187" s="5">
        <v>1581</v>
      </c>
    </row>
    <row r="188" spans="1:21" x14ac:dyDescent="0.25">
      <c r="A188" s="5" t="s">
        <v>4</v>
      </c>
      <c r="B188" s="5">
        <v>0</v>
      </c>
      <c r="C188" s="5">
        <v>0</v>
      </c>
      <c r="D188" s="5">
        <v>16</v>
      </c>
      <c r="E188" s="5">
        <v>31</v>
      </c>
      <c r="F188" s="5">
        <v>54</v>
      </c>
      <c r="G188" s="5">
        <v>611</v>
      </c>
      <c r="H188" s="5">
        <v>707</v>
      </c>
      <c r="I188" s="5">
        <v>762</v>
      </c>
      <c r="J188" s="5">
        <v>819</v>
      </c>
      <c r="K188" s="5">
        <v>874</v>
      </c>
      <c r="L188" s="5">
        <v>913</v>
      </c>
      <c r="M188" s="5">
        <v>1031</v>
      </c>
      <c r="N188" s="5">
        <v>1441</v>
      </c>
      <c r="O188" s="5">
        <v>1540</v>
      </c>
      <c r="P188" s="5">
        <v>1543</v>
      </c>
      <c r="Q188" s="5">
        <v>1580</v>
      </c>
      <c r="R188" s="5">
        <v>1585</v>
      </c>
      <c r="S188" s="5">
        <v>1590</v>
      </c>
      <c r="T188" s="5">
        <v>1590</v>
      </c>
      <c r="U188" s="5">
        <v>1590</v>
      </c>
    </row>
    <row r="189" spans="1:21" x14ac:dyDescent="0.25">
      <c r="A189" s="5" t="s">
        <v>5</v>
      </c>
      <c r="B189" s="5">
        <v>0</v>
      </c>
      <c r="C189" s="5">
        <v>0</v>
      </c>
      <c r="D189" s="5">
        <v>16</v>
      </c>
      <c r="E189" s="5">
        <v>31</v>
      </c>
      <c r="F189" s="5">
        <v>54</v>
      </c>
      <c r="G189" s="5">
        <v>647</v>
      </c>
      <c r="H189" s="5">
        <v>715</v>
      </c>
      <c r="I189" s="5">
        <v>770</v>
      </c>
      <c r="J189" s="5">
        <v>827</v>
      </c>
      <c r="K189" s="5">
        <v>882</v>
      </c>
      <c r="L189" s="5">
        <v>916</v>
      </c>
      <c r="M189" s="5">
        <v>1086</v>
      </c>
      <c r="N189" s="5">
        <v>1577</v>
      </c>
      <c r="O189" s="5">
        <v>1587</v>
      </c>
      <c r="P189" s="5">
        <v>1590</v>
      </c>
      <c r="Q189" s="5">
        <v>1590</v>
      </c>
      <c r="R189" s="5">
        <v>1590</v>
      </c>
      <c r="S189" s="5">
        <v>1590</v>
      </c>
      <c r="T189" s="5">
        <v>1590</v>
      </c>
      <c r="U189" s="5">
        <v>1590</v>
      </c>
    </row>
    <row r="190" spans="1:21" x14ac:dyDescent="0.25">
      <c r="A190" s="5" t="s">
        <v>6</v>
      </c>
      <c r="B190" s="5">
        <v>0</v>
      </c>
      <c r="C190" s="5">
        <v>0</v>
      </c>
      <c r="D190" s="5">
        <v>16</v>
      </c>
      <c r="E190" s="5">
        <v>31</v>
      </c>
      <c r="F190" s="5">
        <v>54</v>
      </c>
      <c r="G190" s="5">
        <v>657</v>
      </c>
      <c r="H190" s="5">
        <v>723</v>
      </c>
      <c r="I190" s="5">
        <v>779</v>
      </c>
      <c r="J190" s="5">
        <v>835</v>
      </c>
      <c r="K190" s="5">
        <v>889</v>
      </c>
      <c r="L190" s="5">
        <v>924</v>
      </c>
      <c r="M190" s="5">
        <v>1267</v>
      </c>
      <c r="N190" s="5">
        <v>1590</v>
      </c>
      <c r="O190" s="5">
        <v>1590</v>
      </c>
      <c r="P190" s="5">
        <v>1590</v>
      </c>
      <c r="Q190" s="5">
        <v>1590</v>
      </c>
      <c r="R190" s="5">
        <v>1590</v>
      </c>
      <c r="S190" s="5">
        <v>1590</v>
      </c>
      <c r="T190" s="5">
        <v>1590</v>
      </c>
      <c r="U190" s="5">
        <v>1590</v>
      </c>
    </row>
    <row r="191" spans="1:21" x14ac:dyDescent="0.25">
      <c r="A191" s="5" t="s">
        <v>7</v>
      </c>
      <c r="B191" s="5">
        <v>0</v>
      </c>
      <c r="C191" s="5">
        <v>0</v>
      </c>
      <c r="D191" s="5">
        <v>16</v>
      </c>
      <c r="E191" s="5">
        <v>31</v>
      </c>
      <c r="F191" s="5">
        <v>54</v>
      </c>
      <c r="G191" s="5">
        <v>660</v>
      </c>
      <c r="H191" s="5">
        <v>728</v>
      </c>
      <c r="I191" s="5">
        <v>785</v>
      </c>
      <c r="J191" s="5">
        <v>845</v>
      </c>
      <c r="K191" s="5">
        <v>895</v>
      </c>
      <c r="L191" s="5">
        <v>932</v>
      </c>
      <c r="M191" s="5">
        <v>1441</v>
      </c>
      <c r="N191" s="5">
        <v>1590</v>
      </c>
      <c r="O191" s="5">
        <v>1590</v>
      </c>
      <c r="P191" s="5">
        <v>1590</v>
      </c>
      <c r="Q191" s="5">
        <v>1590</v>
      </c>
      <c r="R191" s="5">
        <v>1590</v>
      </c>
      <c r="S191" s="5">
        <v>1590</v>
      </c>
      <c r="T191" s="5">
        <v>1590</v>
      </c>
      <c r="U191" s="5">
        <v>1590</v>
      </c>
    </row>
    <row r="192" spans="1:21" x14ac:dyDescent="0.25">
      <c r="A192" s="5" t="s">
        <v>8</v>
      </c>
      <c r="B192" s="5">
        <v>0</v>
      </c>
      <c r="C192" s="5">
        <v>0</v>
      </c>
      <c r="D192" s="5">
        <v>16</v>
      </c>
      <c r="E192" s="5">
        <v>34</v>
      </c>
      <c r="F192" s="5">
        <v>57</v>
      </c>
      <c r="G192" s="5">
        <v>665</v>
      </c>
      <c r="H192" s="5">
        <v>733</v>
      </c>
      <c r="I192" s="5">
        <v>791</v>
      </c>
      <c r="J192" s="5">
        <v>850</v>
      </c>
      <c r="K192" s="5">
        <v>900</v>
      </c>
      <c r="L192" s="5">
        <v>950</v>
      </c>
      <c r="M192" s="5">
        <v>1574</v>
      </c>
      <c r="N192" s="5">
        <v>1590</v>
      </c>
      <c r="O192" s="5">
        <v>1590</v>
      </c>
      <c r="P192" s="5">
        <v>1590</v>
      </c>
      <c r="Q192" s="5">
        <v>1590</v>
      </c>
      <c r="R192" s="5">
        <v>1590</v>
      </c>
      <c r="S192" s="5">
        <v>1590</v>
      </c>
      <c r="T192" s="5">
        <v>1590</v>
      </c>
      <c r="U192" s="5">
        <v>1590</v>
      </c>
    </row>
    <row r="193" spans="1:21" x14ac:dyDescent="0.25">
      <c r="A193" s="5" t="s">
        <v>9</v>
      </c>
      <c r="B193" s="5">
        <v>0</v>
      </c>
      <c r="C193" s="5">
        <v>0</v>
      </c>
      <c r="D193" s="5">
        <v>16</v>
      </c>
      <c r="E193" s="5">
        <v>34</v>
      </c>
      <c r="F193" s="5">
        <v>57</v>
      </c>
      <c r="G193" s="5">
        <v>668</v>
      </c>
      <c r="H193" s="5">
        <v>738</v>
      </c>
      <c r="I193" s="5">
        <v>798</v>
      </c>
      <c r="J193" s="5">
        <v>861</v>
      </c>
      <c r="K193" s="5">
        <v>908</v>
      </c>
      <c r="L193" s="5">
        <v>973</v>
      </c>
      <c r="M193" s="5">
        <v>1590</v>
      </c>
      <c r="N193" s="5">
        <v>1590</v>
      </c>
      <c r="O193" s="5">
        <v>1590</v>
      </c>
      <c r="P193" s="5">
        <v>1590</v>
      </c>
      <c r="Q193" s="5">
        <v>1590</v>
      </c>
      <c r="R193" s="5">
        <v>1590</v>
      </c>
      <c r="S193" s="5">
        <v>1593</v>
      </c>
      <c r="T193" s="5">
        <v>1593</v>
      </c>
      <c r="U193" s="5">
        <v>1593</v>
      </c>
    </row>
    <row r="194" spans="1:21" x14ac:dyDescent="0.25">
      <c r="A194" s="5" t="s">
        <v>10</v>
      </c>
      <c r="B194" s="5">
        <v>0</v>
      </c>
      <c r="C194" s="5">
        <v>3</v>
      </c>
      <c r="D194" s="5">
        <v>18</v>
      </c>
      <c r="E194" s="5">
        <v>36</v>
      </c>
      <c r="F194" s="5">
        <v>59</v>
      </c>
      <c r="G194" s="5">
        <v>673</v>
      </c>
      <c r="H194" s="5">
        <v>749</v>
      </c>
      <c r="I194" s="5">
        <v>814</v>
      </c>
      <c r="J194" s="5">
        <v>874</v>
      </c>
      <c r="K194" s="5">
        <v>918</v>
      </c>
      <c r="L194" s="5">
        <v>1092</v>
      </c>
      <c r="M194" s="5">
        <v>1590</v>
      </c>
      <c r="N194" s="5">
        <v>1593</v>
      </c>
      <c r="O194" s="5">
        <v>1593</v>
      </c>
      <c r="P194" s="5">
        <v>1593</v>
      </c>
      <c r="Q194" s="5">
        <v>1593</v>
      </c>
      <c r="R194" s="5">
        <v>1593</v>
      </c>
      <c r="S194" s="5">
        <v>1593</v>
      </c>
      <c r="T194" s="5">
        <v>1593</v>
      </c>
      <c r="U194" s="5">
        <v>1593</v>
      </c>
    </row>
    <row r="195" spans="1:21" x14ac:dyDescent="0.25">
      <c r="A195" s="5" t="s">
        <v>11</v>
      </c>
      <c r="B195" s="5">
        <v>0</v>
      </c>
      <c r="C195" s="5">
        <v>3</v>
      </c>
      <c r="D195" s="5">
        <v>28</v>
      </c>
      <c r="E195" s="5">
        <v>49</v>
      </c>
      <c r="F195" s="5">
        <v>73</v>
      </c>
      <c r="G195" s="5">
        <v>949</v>
      </c>
      <c r="H195" s="5">
        <v>1315</v>
      </c>
      <c r="I195" s="5">
        <v>1380</v>
      </c>
      <c r="J195" s="5">
        <v>1443</v>
      </c>
      <c r="K195" s="5">
        <v>1493</v>
      </c>
      <c r="L195" s="5">
        <v>1587</v>
      </c>
      <c r="M195" s="5">
        <v>1593</v>
      </c>
      <c r="N195" s="5">
        <v>1593</v>
      </c>
      <c r="O195" s="5">
        <v>1593</v>
      </c>
      <c r="P195" s="5">
        <v>1593</v>
      </c>
      <c r="Q195" s="5">
        <v>1593</v>
      </c>
      <c r="R195" s="5">
        <v>1593</v>
      </c>
      <c r="S195" s="5">
        <v>1643</v>
      </c>
      <c r="T195" s="5">
        <v>1643</v>
      </c>
      <c r="U195" s="5">
        <v>1690</v>
      </c>
    </row>
    <row r="197" spans="1:21" ht="13.8" thickBot="1" x14ac:dyDescent="0.3">
      <c r="A197" s="3" t="s">
        <v>325</v>
      </c>
    </row>
    <row r="198" spans="1:21" x14ac:dyDescent="0.25">
      <c r="A198" s="1" t="s">
        <v>17</v>
      </c>
      <c r="B198" s="2">
        <v>2016</v>
      </c>
      <c r="C198" s="3">
        <v>2017</v>
      </c>
      <c r="D198" s="2">
        <v>2018</v>
      </c>
      <c r="E198" s="3">
        <v>2019</v>
      </c>
      <c r="F198" s="2">
        <v>2020</v>
      </c>
      <c r="G198" s="4">
        <v>2021</v>
      </c>
      <c r="H198" s="2">
        <v>2022</v>
      </c>
      <c r="I198" s="3">
        <v>2023</v>
      </c>
      <c r="J198" s="2">
        <v>2024</v>
      </c>
      <c r="K198" s="3">
        <v>2025</v>
      </c>
      <c r="L198" s="4">
        <v>2026</v>
      </c>
      <c r="M198" s="3">
        <v>2027</v>
      </c>
      <c r="N198" s="2">
        <v>2028</v>
      </c>
      <c r="O198" s="3">
        <v>2029</v>
      </c>
      <c r="P198" s="2">
        <v>2030</v>
      </c>
      <c r="Q198" s="3">
        <v>2031</v>
      </c>
      <c r="R198" s="2">
        <v>2032</v>
      </c>
      <c r="S198" s="3">
        <v>2033</v>
      </c>
      <c r="T198" s="2">
        <v>2034</v>
      </c>
      <c r="U198" s="4">
        <v>2035</v>
      </c>
    </row>
    <row r="199" spans="1:21" x14ac:dyDescent="0.25">
      <c r="A199" s="5" t="s">
        <v>2</v>
      </c>
      <c r="B199" s="5">
        <v>0</v>
      </c>
      <c r="C199" s="5">
        <v>0</v>
      </c>
      <c r="D199" s="5">
        <v>0</v>
      </c>
      <c r="E199" s="5">
        <v>0</v>
      </c>
      <c r="F199" s="5">
        <v>0</v>
      </c>
      <c r="G199" s="5">
        <v>0</v>
      </c>
      <c r="H199" s="5">
        <v>0</v>
      </c>
      <c r="I199" s="5">
        <v>0</v>
      </c>
      <c r="J199" s="5">
        <v>0</v>
      </c>
      <c r="K199" s="5">
        <v>0</v>
      </c>
      <c r="L199" s="5">
        <v>0</v>
      </c>
      <c r="M199" s="5">
        <v>0</v>
      </c>
      <c r="N199" s="5">
        <v>0</v>
      </c>
      <c r="O199" s="5">
        <v>0</v>
      </c>
      <c r="P199" s="5">
        <v>0</v>
      </c>
      <c r="Q199" s="5">
        <v>0</v>
      </c>
      <c r="R199" s="5">
        <v>0</v>
      </c>
      <c r="S199" s="5">
        <v>0</v>
      </c>
      <c r="T199" s="5">
        <v>0</v>
      </c>
      <c r="U199" s="5">
        <v>0</v>
      </c>
    </row>
    <row r="200" spans="1:21" x14ac:dyDescent="0.25">
      <c r="A200" s="5" t="s">
        <v>3</v>
      </c>
      <c r="B200" s="5">
        <v>0</v>
      </c>
      <c r="C200" s="5">
        <v>0</v>
      </c>
      <c r="D200" s="5">
        <v>0</v>
      </c>
      <c r="E200" s="5">
        <v>0</v>
      </c>
      <c r="F200" s="5">
        <v>0</v>
      </c>
      <c r="G200" s="5">
        <v>0</v>
      </c>
      <c r="H200" s="5">
        <v>0</v>
      </c>
      <c r="I200" s="5">
        <v>0</v>
      </c>
      <c r="J200" s="5">
        <v>0</v>
      </c>
      <c r="K200" s="5">
        <v>0</v>
      </c>
      <c r="L200" s="5">
        <v>0</v>
      </c>
      <c r="M200" s="5">
        <v>0</v>
      </c>
      <c r="N200" s="5">
        <v>0</v>
      </c>
      <c r="O200" s="5">
        <v>0</v>
      </c>
      <c r="P200" s="5">
        <v>0</v>
      </c>
      <c r="Q200" s="5">
        <v>0</v>
      </c>
      <c r="R200" s="5">
        <v>0</v>
      </c>
      <c r="S200" s="5">
        <v>0</v>
      </c>
      <c r="T200" s="5">
        <v>0</v>
      </c>
      <c r="U200" s="5">
        <v>5</v>
      </c>
    </row>
    <row r="201" spans="1:21" x14ac:dyDescent="0.25">
      <c r="A201" s="5" t="s">
        <v>4</v>
      </c>
      <c r="B201" s="5">
        <v>0</v>
      </c>
      <c r="C201" s="5">
        <v>0</v>
      </c>
      <c r="D201" s="5">
        <v>0</v>
      </c>
      <c r="E201" s="5">
        <v>0</v>
      </c>
      <c r="F201" s="5">
        <v>0</v>
      </c>
      <c r="G201" s="5">
        <v>0</v>
      </c>
      <c r="H201" s="5">
        <v>0</v>
      </c>
      <c r="I201" s="5">
        <v>0</v>
      </c>
      <c r="J201" s="5">
        <v>0</v>
      </c>
      <c r="K201" s="5">
        <v>0</v>
      </c>
      <c r="L201" s="5">
        <v>0</v>
      </c>
      <c r="M201" s="5">
        <v>5</v>
      </c>
      <c r="N201" s="5">
        <v>5</v>
      </c>
      <c r="O201" s="5">
        <v>5</v>
      </c>
      <c r="P201" s="5">
        <v>5</v>
      </c>
      <c r="Q201" s="5">
        <v>5</v>
      </c>
      <c r="R201" s="5">
        <v>5</v>
      </c>
      <c r="S201" s="5">
        <v>5</v>
      </c>
      <c r="T201" s="5">
        <v>5</v>
      </c>
      <c r="U201" s="5">
        <v>30</v>
      </c>
    </row>
    <row r="202" spans="1:21" x14ac:dyDescent="0.25">
      <c r="A202" s="5" t="s">
        <v>5</v>
      </c>
      <c r="B202" s="5">
        <v>0</v>
      </c>
      <c r="C202" s="5">
        <v>0</v>
      </c>
      <c r="D202" s="5">
        <v>0</v>
      </c>
      <c r="E202" s="5">
        <v>0</v>
      </c>
      <c r="F202" s="5">
        <v>0</v>
      </c>
      <c r="G202" s="5">
        <v>0</v>
      </c>
      <c r="H202" s="5">
        <v>0</v>
      </c>
      <c r="I202" s="5">
        <v>0</v>
      </c>
      <c r="J202" s="5">
        <v>0</v>
      </c>
      <c r="K202" s="5">
        <v>0</v>
      </c>
      <c r="L202" s="5">
        <v>5</v>
      </c>
      <c r="M202" s="5">
        <v>5</v>
      </c>
      <c r="N202" s="5">
        <v>5</v>
      </c>
      <c r="O202" s="5">
        <v>5</v>
      </c>
      <c r="P202" s="5">
        <v>5</v>
      </c>
      <c r="Q202" s="5">
        <v>5</v>
      </c>
      <c r="R202" s="5">
        <v>5</v>
      </c>
      <c r="S202" s="5">
        <v>5</v>
      </c>
      <c r="T202" s="5">
        <v>10</v>
      </c>
      <c r="U202" s="5">
        <v>55</v>
      </c>
    </row>
    <row r="203" spans="1:21" x14ac:dyDescent="0.25">
      <c r="A203" s="5" t="s">
        <v>6</v>
      </c>
      <c r="B203" s="5">
        <v>0</v>
      </c>
      <c r="C203" s="5">
        <v>0</v>
      </c>
      <c r="D203" s="5">
        <v>0</v>
      </c>
      <c r="E203" s="5">
        <v>0</v>
      </c>
      <c r="F203" s="5">
        <v>0</v>
      </c>
      <c r="G203" s="5">
        <v>0</v>
      </c>
      <c r="H203" s="5">
        <v>0</v>
      </c>
      <c r="I203" s="5">
        <v>0</v>
      </c>
      <c r="J203" s="5">
        <v>0</v>
      </c>
      <c r="K203" s="5">
        <v>0</v>
      </c>
      <c r="L203" s="5">
        <v>5</v>
      </c>
      <c r="M203" s="5">
        <v>10</v>
      </c>
      <c r="N203" s="5">
        <v>10</v>
      </c>
      <c r="O203" s="5">
        <v>10</v>
      </c>
      <c r="P203" s="5">
        <v>10</v>
      </c>
      <c r="Q203" s="5">
        <v>10</v>
      </c>
      <c r="R203" s="5">
        <v>10</v>
      </c>
      <c r="S203" s="5">
        <v>10</v>
      </c>
      <c r="T203" s="5">
        <v>25</v>
      </c>
      <c r="U203" s="5">
        <v>64</v>
      </c>
    </row>
    <row r="204" spans="1:21" x14ac:dyDescent="0.25">
      <c r="A204" s="5" t="s">
        <v>7</v>
      </c>
      <c r="B204" s="5">
        <v>0</v>
      </c>
      <c r="C204" s="5">
        <v>0</v>
      </c>
      <c r="D204" s="5">
        <v>0</v>
      </c>
      <c r="E204" s="5">
        <v>0</v>
      </c>
      <c r="F204" s="5">
        <v>0</v>
      </c>
      <c r="G204" s="5">
        <v>0</v>
      </c>
      <c r="H204" s="5">
        <v>0</v>
      </c>
      <c r="I204" s="5">
        <v>0</v>
      </c>
      <c r="J204" s="5">
        <v>0</v>
      </c>
      <c r="K204" s="5">
        <v>0</v>
      </c>
      <c r="L204" s="5">
        <v>10</v>
      </c>
      <c r="M204" s="5">
        <v>10</v>
      </c>
      <c r="N204" s="5">
        <v>10</v>
      </c>
      <c r="O204" s="5">
        <v>10</v>
      </c>
      <c r="P204" s="5">
        <v>10</v>
      </c>
      <c r="Q204" s="5">
        <v>10</v>
      </c>
      <c r="R204" s="5">
        <v>10</v>
      </c>
      <c r="S204" s="5">
        <v>10</v>
      </c>
      <c r="T204" s="5">
        <v>59</v>
      </c>
      <c r="U204" s="5">
        <v>69</v>
      </c>
    </row>
    <row r="205" spans="1:21" x14ac:dyDescent="0.25">
      <c r="A205" s="5" t="s">
        <v>8</v>
      </c>
      <c r="B205" s="5">
        <v>0</v>
      </c>
      <c r="C205" s="5">
        <v>0</v>
      </c>
      <c r="D205" s="5">
        <v>0</v>
      </c>
      <c r="E205" s="5">
        <v>0</v>
      </c>
      <c r="F205" s="5">
        <v>0</v>
      </c>
      <c r="G205" s="5">
        <v>0</v>
      </c>
      <c r="H205" s="5">
        <v>0</v>
      </c>
      <c r="I205" s="5">
        <v>0</v>
      </c>
      <c r="J205" s="5">
        <v>0</v>
      </c>
      <c r="K205" s="5">
        <v>5</v>
      </c>
      <c r="L205" s="5">
        <v>10</v>
      </c>
      <c r="M205" s="5">
        <v>10</v>
      </c>
      <c r="N205" s="5">
        <v>10</v>
      </c>
      <c r="O205" s="5">
        <v>10</v>
      </c>
      <c r="P205" s="5">
        <v>10</v>
      </c>
      <c r="Q205" s="5">
        <v>10</v>
      </c>
      <c r="R205" s="5">
        <v>10</v>
      </c>
      <c r="S205" s="5">
        <v>20</v>
      </c>
      <c r="T205" s="5">
        <v>69</v>
      </c>
      <c r="U205" s="5">
        <v>74</v>
      </c>
    </row>
    <row r="206" spans="1:21" x14ac:dyDescent="0.25">
      <c r="A206" s="5" t="s">
        <v>9</v>
      </c>
      <c r="B206" s="5">
        <v>0</v>
      </c>
      <c r="C206" s="5">
        <v>5</v>
      </c>
      <c r="D206" s="5">
        <v>5</v>
      </c>
      <c r="E206" s="5">
        <v>5</v>
      </c>
      <c r="F206" s="5">
        <v>5</v>
      </c>
      <c r="G206" s="5">
        <v>5</v>
      </c>
      <c r="H206" s="5">
        <v>5</v>
      </c>
      <c r="I206" s="5">
        <v>5</v>
      </c>
      <c r="J206" s="5">
        <v>5</v>
      </c>
      <c r="K206" s="5">
        <v>5</v>
      </c>
      <c r="L206" s="5">
        <v>15</v>
      </c>
      <c r="M206" s="5">
        <v>15</v>
      </c>
      <c r="N206" s="5">
        <v>15</v>
      </c>
      <c r="O206" s="5">
        <v>15</v>
      </c>
      <c r="P206" s="5">
        <v>15</v>
      </c>
      <c r="Q206" s="5">
        <v>15</v>
      </c>
      <c r="R206" s="5">
        <v>15</v>
      </c>
      <c r="S206" s="5">
        <v>59</v>
      </c>
      <c r="T206" s="5">
        <v>79</v>
      </c>
      <c r="U206" s="5">
        <v>84</v>
      </c>
    </row>
    <row r="207" spans="1:21" x14ac:dyDescent="0.25">
      <c r="A207" s="5" t="s">
        <v>10</v>
      </c>
      <c r="B207" s="5">
        <v>0</v>
      </c>
      <c r="C207" s="5">
        <v>5</v>
      </c>
      <c r="D207" s="5">
        <v>5</v>
      </c>
      <c r="E207" s="5">
        <v>5</v>
      </c>
      <c r="F207" s="5">
        <v>5</v>
      </c>
      <c r="G207" s="5">
        <v>5</v>
      </c>
      <c r="H207" s="5">
        <v>5</v>
      </c>
      <c r="I207" s="5">
        <v>5</v>
      </c>
      <c r="J207" s="5">
        <v>5</v>
      </c>
      <c r="K207" s="5">
        <v>10</v>
      </c>
      <c r="L207" s="5">
        <v>15.500000000000114</v>
      </c>
      <c r="M207" s="5">
        <v>20</v>
      </c>
      <c r="N207" s="5">
        <v>20</v>
      </c>
      <c r="O207" s="5">
        <v>20</v>
      </c>
      <c r="P207" s="5">
        <v>20</v>
      </c>
      <c r="Q207" s="5">
        <v>20</v>
      </c>
      <c r="R207" s="5">
        <v>20.500000000000114</v>
      </c>
      <c r="S207" s="5">
        <v>84</v>
      </c>
      <c r="T207" s="5">
        <v>94</v>
      </c>
      <c r="U207" s="5">
        <v>99</v>
      </c>
    </row>
    <row r="208" spans="1:21" x14ac:dyDescent="0.25">
      <c r="A208" s="5" t="s">
        <v>11</v>
      </c>
      <c r="B208" s="5">
        <v>0</v>
      </c>
      <c r="C208" s="5">
        <v>5</v>
      </c>
      <c r="D208" s="5">
        <v>20</v>
      </c>
      <c r="E208" s="5">
        <v>20</v>
      </c>
      <c r="F208" s="5">
        <v>20</v>
      </c>
      <c r="G208" s="5">
        <v>20</v>
      </c>
      <c r="H208" s="5">
        <v>20</v>
      </c>
      <c r="I208" s="5">
        <v>20</v>
      </c>
      <c r="J208" s="5">
        <v>20</v>
      </c>
      <c r="K208" s="5">
        <v>35</v>
      </c>
      <c r="L208" s="5">
        <v>35</v>
      </c>
      <c r="M208" s="5">
        <v>35</v>
      </c>
      <c r="N208" s="5">
        <v>35</v>
      </c>
      <c r="O208" s="5">
        <v>168</v>
      </c>
      <c r="P208" s="5">
        <v>168</v>
      </c>
      <c r="Q208" s="5">
        <v>193</v>
      </c>
      <c r="R208" s="5">
        <v>193</v>
      </c>
      <c r="S208" s="5">
        <v>405</v>
      </c>
      <c r="T208" s="5">
        <v>405</v>
      </c>
      <c r="U208" s="5">
        <v>405</v>
      </c>
    </row>
    <row r="210" spans="1:21" ht="13.8" thickBot="1" x14ac:dyDescent="0.3">
      <c r="A210" s="3" t="s">
        <v>326</v>
      </c>
    </row>
    <row r="211" spans="1:21" x14ac:dyDescent="0.25">
      <c r="A211" s="1" t="s">
        <v>17</v>
      </c>
      <c r="B211" s="2">
        <v>2016</v>
      </c>
      <c r="C211" s="3">
        <v>2017</v>
      </c>
      <c r="D211" s="2">
        <v>2018</v>
      </c>
      <c r="E211" s="3">
        <v>2019</v>
      </c>
      <c r="F211" s="2">
        <v>2020</v>
      </c>
      <c r="G211" s="4">
        <v>2021</v>
      </c>
      <c r="H211" s="2">
        <v>2022</v>
      </c>
      <c r="I211" s="3">
        <v>2023</v>
      </c>
      <c r="J211" s="2">
        <v>2024</v>
      </c>
      <c r="K211" s="3">
        <v>2025</v>
      </c>
      <c r="L211" s="4">
        <v>2026</v>
      </c>
      <c r="M211" s="3">
        <v>2027</v>
      </c>
      <c r="N211" s="2">
        <v>2028</v>
      </c>
      <c r="O211" s="3">
        <v>2029</v>
      </c>
      <c r="P211" s="2">
        <v>2030</v>
      </c>
      <c r="Q211" s="3">
        <v>2031</v>
      </c>
      <c r="R211" s="2">
        <v>2032</v>
      </c>
      <c r="S211" s="3">
        <v>2033</v>
      </c>
      <c r="T211" s="2">
        <v>2034</v>
      </c>
      <c r="U211" s="4">
        <v>2035</v>
      </c>
    </row>
    <row r="212" spans="1:21" x14ac:dyDescent="0.25">
      <c r="A212" s="5" t="s">
        <v>2</v>
      </c>
      <c r="B212" s="5">
        <v>0</v>
      </c>
      <c r="C212" s="5">
        <v>0</v>
      </c>
      <c r="D212" s="5">
        <v>0</v>
      </c>
      <c r="E212" s="5">
        <v>0</v>
      </c>
      <c r="F212" s="5">
        <v>0</v>
      </c>
      <c r="G212" s="5">
        <v>0</v>
      </c>
      <c r="H212" s="5">
        <v>0</v>
      </c>
      <c r="I212" s="5">
        <v>0</v>
      </c>
      <c r="J212" s="5">
        <v>0</v>
      </c>
      <c r="K212" s="5">
        <v>0</v>
      </c>
      <c r="L212" s="5">
        <v>0</v>
      </c>
      <c r="M212" s="5">
        <v>0</v>
      </c>
      <c r="N212" s="5">
        <v>0</v>
      </c>
      <c r="O212" s="5">
        <v>0</v>
      </c>
      <c r="P212" s="5">
        <v>0</v>
      </c>
      <c r="Q212" s="5">
        <v>0</v>
      </c>
      <c r="R212" s="5">
        <v>0</v>
      </c>
      <c r="S212" s="5">
        <v>0</v>
      </c>
      <c r="T212" s="5">
        <v>3</v>
      </c>
      <c r="U212" s="5">
        <v>3</v>
      </c>
    </row>
    <row r="213" spans="1:21" x14ac:dyDescent="0.25">
      <c r="A213" s="5" t="s">
        <v>3</v>
      </c>
      <c r="B213" s="5">
        <v>0</v>
      </c>
      <c r="C213" s="5">
        <v>0</v>
      </c>
      <c r="D213" s="5">
        <v>0</v>
      </c>
      <c r="E213" s="5">
        <v>0</v>
      </c>
      <c r="F213" s="5">
        <v>0</v>
      </c>
      <c r="G213" s="5">
        <v>0</v>
      </c>
      <c r="H213" s="5">
        <v>0</v>
      </c>
      <c r="I213" s="5">
        <v>0</v>
      </c>
      <c r="J213" s="5">
        <v>0</v>
      </c>
      <c r="K213" s="5">
        <v>0</v>
      </c>
      <c r="L213" s="5">
        <v>0</v>
      </c>
      <c r="M213" s="5">
        <v>0</v>
      </c>
      <c r="N213" s="5">
        <v>0</v>
      </c>
      <c r="O213" s="5">
        <v>0</v>
      </c>
      <c r="P213" s="5">
        <v>0</v>
      </c>
      <c r="Q213" s="5">
        <v>0</v>
      </c>
      <c r="R213" s="5">
        <v>3</v>
      </c>
      <c r="S213" s="5">
        <v>5</v>
      </c>
      <c r="T213" s="5">
        <v>43.000000000000057</v>
      </c>
      <c r="U213" s="5">
        <v>72</v>
      </c>
    </row>
    <row r="214" spans="1:21" x14ac:dyDescent="0.25">
      <c r="A214" s="5" t="s">
        <v>4</v>
      </c>
      <c r="B214" s="5">
        <v>0</v>
      </c>
      <c r="C214" s="5">
        <v>0</v>
      </c>
      <c r="D214" s="5">
        <v>0</v>
      </c>
      <c r="E214" s="5">
        <v>0</v>
      </c>
      <c r="F214" s="5">
        <v>0</v>
      </c>
      <c r="G214" s="5">
        <v>0</v>
      </c>
      <c r="H214" s="5">
        <v>0</v>
      </c>
      <c r="I214" s="5">
        <v>0</v>
      </c>
      <c r="J214" s="5">
        <v>0</v>
      </c>
      <c r="K214" s="5">
        <v>0</v>
      </c>
      <c r="L214" s="5">
        <v>0</v>
      </c>
      <c r="M214" s="5">
        <v>0</v>
      </c>
      <c r="N214" s="5">
        <v>0</v>
      </c>
      <c r="O214" s="5">
        <v>0</v>
      </c>
      <c r="P214" s="5">
        <v>3</v>
      </c>
      <c r="Q214" s="5">
        <v>3</v>
      </c>
      <c r="R214" s="5">
        <v>3</v>
      </c>
      <c r="S214" s="5">
        <v>62</v>
      </c>
      <c r="T214" s="5">
        <v>86.399999999999977</v>
      </c>
      <c r="U214" s="5">
        <v>96</v>
      </c>
    </row>
    <row r="215" spans="1:21" x14ac:dyDescent="0.25">
      <c r="A215" s="5" t="s">
        <v>5</v>
      </c>
      <c r="B215" s="5">
        <v>0</v>
      </c>
      <c r="C215" s="5">
        <v>0</v>
      </c>
      <c r="D215" s="5">
        <v>0</v>
      </c>
      <c r="E215" s="5">
        <v>0</v>
      </c>
      <c r="F215" s="5">
        <v>0</v>
      </c>
      <c r="G215" s="5">
        <v>0</v>
      </c>
      <c r="H215" s="5">
        <v>0</v>
      </c>
      <c r="I215" s="5">
        <v>0</v>
      </c>
      <c r="J215" s="5">
        <v>0</v>
      </c>
      <c r="K215" s="5">
        <v>0</v>
      </c>
      <c r="L215" s="5">
        <v>0</v>
      </c>
      <c r="M215" s="5">
        <v>0</v>
      </c>
      <c r="N215" s="5">
        <v>0</v>
      </c>
      <c r="O215" s="5">
        <v>3</v>
      </c>
      <c r="P215" s="5">
        <v>3</v>
      </c>
      <c r="Q215" s="5">
        <v>5</v>
      </c>
      <c r="R215" s="5">
        <v>72.600000000000023</v>
      </c>
      <c r="S215" s="5">
        <v>99</v>
      </c>
      <c r="T215" s="5">
        <v>106</v>
      </c>
      <c r="U215" s="5">
        <v>111</v>
      </c>
    </row>
    <row r="216" spans="1:21" x14ac:dyDescent="0.25">
      <c r="A216" s="5" t="s">
        <v>6</v>
      </c>
      <c r="B216" s="5">
        <v>0</v>
      </c>
      <c r="C216" s="5">
        <v>0</v>
      </c>
      <c r="D216" s="5">
        <v>0</v>
      </c>
      <c r="E216" s="5">
        <v>0</v>
      </c>
      <c r="F216" s="5">
        <v>0</v>
      </c>
      <c r="G216" s="5">
        <v>0</v>
      </c>
      <c r="H216" s="5">
        <v>0</v>
      </c>
      <c r="I216" s="5">
        <v>0</v>
      </c>
      <c r="J216" s="5">
        <v>0</v>
      </c>
      <c r="K216" s="5">
        <v>0</v>
      </c>
      <c r="L216" s="5">
        <v>0</v>
      </c>
      <c r="M216" s="5">
        <v>3</v>
      </c>
      <c r="N216" s="5">
        <v>3</v>
      </c>
      <c r="O216" s="5">
        <v>3</v>
      </c>
      <c r="P216" s="5">
        <v>5</v>
      </c>
      <c r="Q216" s="5">
        <v>82</v>
      </c>
      <c r="R216" s="5">
        <v>104</v>
      </c>
      <c r="S216" s="5">
        <v>115</v>
      </c>
      <c r="T216" s="5">
        <v>122</v>
      </c>
      <c r="U216" s="5">
        <v>128</v>
      </c>
    </row>
    <row r="217" spans="1:21" x14ac:dyDescent="0.25">
      <c r="A217" s="5" t="s">
        <v>7</v>
      </c>
      <c r="B217" s="5">
        <v>0</v>
      </c>
      <c r="C217" s="5">
        <v>3</v>
      </c>
      <c r="D217" s="5">
        <v>3</v>
      </c>
      <c r="E217" s="5">
        <v>3</v>
      </c>
      <c r="F217" s="5">
        <v>3</v>
      </c>
      <c r="G217" s="5">
        <v>3</v>
      </c>
      <c r="H217" s="5">
        <v>3</v>
      </c>
      <c r="I217" s="5">
        <v>3</v>
      </c>
      <c r="J217" s="5">
        <v>3</v>
      </c>
      <c r="K217" s="5">
        <v>3</v>
      </c>
      <c r="L217" s="5">
        <v>3</v>
      </c>
      <c r="M217" s="5">
        <v>3</v>
      </c>
      <c r="N217" s="5">
        <v>3</v>
      </c>
      <c r="O217" s="5">
        <v>5</v>
      </c>
      <c r="P217" s="5">
        <v>82</v>
      </c>
      <c r="Q217" s="5">
        <v>111</v>
      </c>
      <c r="R217" s="5">
        <v>120</v>
      </c>
      <c r="S217" s="5">
        <v>133</v>
      </c>
      <c r="T217" s="5">
        <v>140</v>
      </c>
      <c r="U217" s="5">
        <v>148</v>
      </c>
    </row>
    <row r="218" spans="1:21" x14ac:dyDescent="0.25">
      <c r="A218" s="5" t="s">
        <v>8</v>
      </c>
      <c r="B218" s="5">
        <v>0</v>
      </c>
      <c r="C218" s="5">
        <v>3</v>
      </c>
      <c r="D218" s="5">
        <v>3</v>
      </c>
      <c r="E218" s="5">
        <v>3</v>
      </c>
      <c r="F218" s="5">
        <v>3</v>
      </c>
      <c r="G218" s="5">
        <v>3</v>
      </c>
      <c r="H218" s="5">
        <v>3</v>
      </c>
      <c r="I218" s="5">
        <v>3</v>
      </c>
      <c r="J218" s="5">
        <v>3</v>
      </c>
      <c r="K218" s="5">
        <v>3</v>
      </c>
      <c r="L218" s="5">
        <v>3</v>
      </c>
      <c r="M218" s="5">
        <v>3</v>
      </c>
      <c r="N218" s="5">
        <v>3</v>
      </c>
      <c r="O218" s="5">
        <v>50.599999999999909</v>
      </c>
      <c r="P218" s="5">
        <v>113.29999999999995</v>
      </c>
      <c r="Q218" s="5">
        <v>128</v>
      </c>
      <c r="R218" s="5">
        <v>133</v>
      </c>
      <c r="S218" s="5">
        <v>150.29999999999995</v>
      </c>
      <c r="T218" s="5">
        <v>159</v>
      </c>
      <c r="U218" s="5">
        <v>171</v>
      </c>
    </row>
    <row r="219" spans="1:21" x14ac:dyDescent="0.25">
      <c r="A219" s="5" t="s">
        <v>9</v>
      </c>
      <c r="B219" s="5">
        <v>0</v>
      </c>
      <c r="C219" s="5">
        <v>3</v>
      </c>
      <c r="D219" s="5">
        <v>3</v>
      </c>
      <c r="E219" s="5">
        <v>3</v>
      </c>
      <c r="F219" s="5">
        <v>3</v>
      </c>
      <c r="G219" s="5">
        <v>3</v>
      </c>
      <c r="H219" s="5">
        <v>3</v>
      </c>
      <c r="I219" s="5">
        <v>3</v>
      </c>
      <c r="J219" s="5">
        <v>3</v>
      </c>
      <c r="K219" s="5">
        <v>3</v>
      </c>
      <c r="L219" s="5">
        <v>3</v>
      </c>
      <c r="M219" s="5">
        <v>3</v>
      </c>
      <c r="N219" s="5">
        <v>5</v>
      </c>
      <c r="O219" s="5">
        <v>115</v>
      </c>
      <c r="P219" s="5">
        <v>139</v>
      </c>
      <c r="Q219" s="5">
        <v>145</v>
      </c>
      <c r="R219" s="5">
        <v>148</v>
      </c>
      <c r="S219" s="5">
        <v>178</v>
      </c>
      <c r="T219" s="5">
        <v>185.20000000000005</v>
      </c>
      <c r="U219" s="5">
        <v>208.20000000000005</v>
      </c>
    </row>
    <row r="220" spans="1:21" x14ac:dyDescent="0.25">
      <c r="A220" s="5" t="s">
        <v>10</v>
      </c>
      <c r="B220" s="5">
        <v>0</v>
      </c>
      <c r="C220" s="5">
        <v>3</v>
      </c>
      <c r="D220" s="5">
        <v>3</v>
      </c>
      <c r="E220" s="5">
        <v>3</v>
      </c>
      <c r="F220" s="5">
        <v>3</v>
      </c>
      <c r="G220" s="5">
        <v>3</v>
      </c>
      <c r="H220" s="5">
        <v>3</v>
      </c>
      <c r="I220" s="5">
        <v>3</v>
      </c>
      <c r="J220" s="5">
        <v>3</v>
      </c>
      <c r="K220" s="5">
        <v>3</v>
      </c>
      <c r="L220" s="5">
        <v>3</v>
      </c>
      <c r="M220" s="5">
        <v>5</v>
      </c>
      <c r="N220" s="5">
        <v>111</v>
      </c>
      <c r="O220" s="5">
        <v>154</v>
      </c>
      <c r="P220" s="5">
        <v>161</v>
      </c>
      <c r="Q220" s="5">
        <v>165.10000000000002</v>
      </c>
      <c r="R220" s="5">
        <v>173</v>
      </c>
      <c r="S220" s="5">
        <v>224.10000000000002</v>
      </c>
      <c r="T220" s="5">
        <v>243</v>
      </c>
      <c r="U220" s="5">
        <v>378.70000000000016</v>
      </c>
    </row>
    <row r="221" spans="1:21" x14ac:dyDescent="0.25">
      <c r="A221" s="5" t="s">
        <v>11</v>
      </c>
      <c r="B221" s="5">
        <v>0</v>
      </c>
      <c r="C221" s="5">
        <v>3</v>
      </c>
      <c r="D221" s="5">
        <v>3</v>
      </c>
      <c r="E221" s="5">
        <v>3</v>
      </c>
      <c r="F221" s="5">
        <v>3</v>
      </c>
      <c r="G221" s="5">
        <v>3</v>
      </c>
      <c r="H221" s="5">
        <v>5</v>
      </c>
      <c r="I221" s="5">
        <v>5</v>
      </c>
      <c r="J221" s="5">
        <v>8</v>
      </c>
      <c r="K221" s="5">
        <v>8</v>
      </c>
      <c r="L221" s="5">
        <v>175</v>
      </c>
      <c r="M221" s="5">
        <v>254</v>
      </c>
      <c r="N221" s="5">
        <v>298</v>
      </c>
      <c r="O221" s="5">
        <v>353</v>
      </c>
      <c r="P221" s="5">
        <v>374</v>
      </c>
      <c r="Q221" s="5">
        <v>509</v>
      </c>
      <c r="R221" s="5">
        <v>509</v>
      </c>
      <c r="S221" s="5">
        <v>1393</v>
      </c>
      <c r="T221" s="5">
        <v>1594</v>
      </c>
      <c r="U221" s="5">
        <v>1594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Scenario Comparison Summary</vt:lpstr>
      <vt:lpstr>Scenario Summary Data</vt:lpstr>
      <vt:lpstr>Final Scenario Average Values</vt:lpstr>
      <vt:lpstr>Dispatch '21_'26_'35  Summary</vt:lpstr>
      <vt:lpstr>Deciles -Net Load After EE</vt:lpstr>
      <vt:lpstr>Deciles - EE  Development</vt:lpstr>
      <vt:lpstr>Deciles - DR Development</vt:lpstr>
      <vt:lpstr>Deciles - Thermal Development</vt:lpstr>
      <vt:lpstr>Deciles - Renew Dev - Winter</vt:lpstr>
      <vt:lpstr>Deceiles - Renew Dev - Summer</vt:lpstr>
      <vt:lpstr>EE Development Probability</vt:lpstr>
      <vt:lpstr>DR Development Probability</vt:lpstr>
      <vt:lpstr>Renewable Devel Probability</vt:lpstr>
      <vt:lpstr>Thermal Development Probability</vt:lpstr>
      <vt:lpstr>CO2 Emissions Probability</vt:lpstr>
      <vt:lpstr>Enviro Compliance Costs Inputs</vt:lpstr>
      <vt:lpstr>Scenario Names</vt:lpstr>
      <vt:lpstr>LegendLookup</vt:lpstr>
    </vt:vector>
  </TitlesOfParts>
  <Company>Northwest Power and Conservation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Eckman</dc:creator>
  <cp:lastModifiedBy>Tom Eckman</cp:lastModifiedBy>
  <dcterms:created xsi:type="dcterms:W3CDTF">2016-01-07T21:20:38Z</dcterms:created>
  <dcterms:modified xsi:type="dcterms:W3CDTF">2016-03-28T19:18:05Z</dcterms:modified>
</cp:coreProperties>
</file>